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881ABD44-A4AA-4F4E-8FDB-00C7861E74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help" sheetId="8" r:id="rId5"/>
  </sheets>
  <definedNames>
    <definedName name="_xlnm._FilterDatabase" localSheetId="0" hidden="1">main!$A$1:$DL$1680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79" i="10" l="1"/>
  <c r="BM79" i="10"/>
  <c r="BI80" i="10"/>
  <c r="BM80" i="10"/>
  <c r="BI78" i="10"/>
  <c r="BM78" i="10"/>
  <c r="BM77" i="10"/>
  <c r="BI77" i="10"/>
  <c r="AJ77" i="10"/>
  <c r="AJ78" i="10"/>
  <c r="I78" i="10" s="1"/>
  <c r="J78" i="10" s="1"/>
  <c r="AJ79" i="10"/>
  <c r="AJ80" i="10"/>
  <c r="I80" i="10" s="1"/>
  <c r="J80" i="10" s="1"/>
  <c r="K80" i="10" s="1"/>
  <c r="G77" i="10"/>
  <c r="H77" i="10"/>
  <c r="I77" i="10"/>
  <c r="J77" i="10" s="1"/>
  <c r="G79" i="10"/>
  <c r="I79" i="10"/>
  <c r="J79" i="10" s="1"/>
  <c r="K79" i="10" s="1"/>
  <c r="G80" i="10"/>
  <c r="H80" i="10"/>
  <c r="E78" i="10"/>
  <c r="G78" i="10" s="1"/>
  <c r="E79" i="10"/>
  <c r="H79" i="10" s="1"/>
  <c r="E80" i="10"/>
  <c r="E77" i="10"/>
  <c r="BL70" i="10"/>
  <c r="BL71" i="10"/>
  <c r="BL72" i="10"/>
  <c r="BL73" i="10"/>
  <c r="BL74" i="10"/>
  <c r="BL75" i="10"/>
  <c r="BL76" i="10"/>
  <c r="BL69" i="10"/>
  <c r="H25" i="8"/>
  <c r="G25" i="8"/>
  <c r="E25" i="8"/>
  <c r="C3" i="8" a="1"/>
  <c r="C3" i="8"/>
  <c r="D3" i="8" a="1"/>
  <c r="D3" i="8" s="1"/>
  <c r="E3" i="8" a="1"/>
  <c r="E3" i="8"/>
  <c r="F3" i="8" a="1"/>
  <c r="F3" i="8"/>
  <c r="G3" i="8" a="1"/>
  <c r="G3" i="8"/>
  <c r="H3" i="8" a="1"/>
  <c r="H3" i="8" s="1"/>
  <c r="I3" i="8" a="1"/>
  <c r="I3" i="8"/>
  <c r="J3" i="8" a="1"/>
  <c r="J3" i="8"/>
  <c r="K3" i="8" a="1"/>
  <c r="K3" i="8" s="1"/>
  <c r="L3" i="8" a="1"/>
  <c r="L3" i="8" s="1"/>
  <c r="C4" i="8" a="1"/>
  <c r="C4" i="8" s="1"/>
  <c r="D4" i="8" a="1"/>
  <c r="D4" i="8"/>
  <c r="E4" i="8" a="1"/>
  <c r="E4" i="8" s="1"/>
  <c r="F4" i="8" a="1"/>
  <c r="F4" i="8" s="1"/>
  <c r="G4" i="8" a="1"/>
  <c r="G4" i="8" s="1"/>
  <c r="H4" i="8" a="1"/>
  <c r="H4" i="8"/>
  <c r="I4" i="8" a="1"/>
  <c r="I4" i="8" s="1"/>
  <c r="J4" i="8" a="1"/>
  <c r="J4" i="8" s="1"/>
  <c r="K4" i="8" a="1"/>
  <c r="K4" i="8" s="1"/>
  <c r="L4" i="8" a="1"/>
  <c r="L4" i="8"/>
  <c r="C5" i="8" a="1"/>
  <c r="C5" i="8" s="1"/>
  <c r="D5" i="8" a="1"/>
  <c r="D5" i="8" s="1"/>
  <c r="E5" i="8" a="1"/>
  <c r="E5" i="8" s="1"/>
  <c r="F5" i="8" a="1"/>
  <c r="F5" i="8"/>
  <c r="G5" i="8" a="1"/>
  <c r="G5" i="8" s="1"/>
  <c r="H5" i="8" a="1"/>
  <c r="H5" i="8" s="1"/>
  <c r="I5" i="8" a="1"/>
  <c r="I5" i="8" s="1"/>
  <c r="J5" i="8" a="1"/>
  <c r="J5" i="8"/>
  <c r="K5" i="8" a="1"/>
  <c r="K5" i="8" s="1"/>
  <c r="L5" i="8" a="1"/>
  <c r="L5" i="8" s="1"/>
  <c r="C6" i="8" a="1"/>
  <c r="C6" i="8" s="1"/>
  <c r="D6" i="8" a="1"/>
  <c r="D6" i="8"/>
  <c r="E6" i="8" a="1"/>
  <c r="E6" i="8" s="1"/>
  <c r="F6" i="8" a="1"/>
  <c r="F6" i="8" s="1"/>
  <c r="G6" i="8" a="1"/>
  <c r="G6" i="8" s="1"/>
  <c r="H6" i="8" a="1"/>
  <c r="H6" i="8"/>
  <c r="I6" i="8" a="1"/>
  <c r="I6" i="8" s="1"/>
  <c r="J6" i="8" a="1"/>
  <c r="J6" i="8" s="1"/>
  <c r="K6" i="8" a="1"/>
  <c r="K6" i="8" s="1"/>
  <c r="L6" i="8" a="1"/>
  <c r="L6" i="8"/>
  <c r="C7" i="8" a="1"/>
  <c r="C7" i="8" s="1"/>
  <c r="D7" i="8" a="1"/>
  <c r="D7" i="8" s="1"/>
  <c r="E7" i="8" a="1"/>
  <c r="E7" i="8" s="1"/>
  <c r="F7" i="8" a="1"/>
  <c r="F7" i="8"/>
  <c r="G7" i="8" a="1"/>
  <c r="G7" i="8" s="1"/>
  <c r="H7" i="8" a="1"/>
  <c r="H7" i="8" s="1"/>
  <c r="I7" i="8" a="1"/>
  <c r="I7" i="8" s="1"/>
  <c r="J7" i="8" a="1"/>
  <c r="J7" i="8"/>
  <c r="K7" i="8" a="1"/>
  <c r="K7" i="8" s="1"/>
  <c r="L7" i="8" a="1"/>
  <c r="L7" i="8" s="1"/>
  <c r="C8" i="8" a="1"/>
  <c r="C8" i="8" s="1"/>
  <c r="D8" i="8" a="1"/>
  <c r="D8" i="8"/>
  <c r="E8" i="8" a="1"/>
  <c r="E8" i="8" s="1"/>
  <c r="F8" i="8" a="1"/>
  <c r="F8" i="8" s="1"/>
  <c r="G8" i="8" a="1"/>
  <c r="G8" i="8" s="1"/>
  <c r="H8" i="8" a="1"/>
  <c r="H8" i="8"/>
  <c r="I8" i="8" a="1"/>
  <c r="I8" i="8" s="1"/>
  <c r="J8" i="8" a="1"/>
  <c r="J8" i="8" s="1"/>
  <c r="K8" i="8" a="1"/>
  <c r="K8" i="8" s="1"/>
  <c r="L8" i="8" a="1"/>
  <c r="L8" i="8"/>
  <c r="C9" i="8" a="1"/>
  <c r="C9" i="8" s="1"/>
  <c r="D9" i="8" a="1"/>
  <c r="D9" i="8" s="1"/>
  <c r="E9" i="8" a="1"/>
  <c r="E9" i="8" s="1"/>
  <c r="F9" i="8" a="1"/>
  <c r="F9" i="8"/>
  <c r="G9" i="8" a="1"/>
  <c r="G9" i="8" s="1"/>
  <c r="H9" i="8" a="1"/>
  <c r="H9" i="8" s="1"/>
  <c r="I9" i="8" a="1"/>
  <c r="I9" i="8" s="1"/>
  <c r="J9" i="8" a="1"/>
  <c r="J9" i="8"/>
  <c r="K9" i="8" a="1"/>
  <c r="K9" i="8" s="1"/>
  <c r="L9" i="8" a="1"/>
  <c r="L9" i="8" s="1"/>
  <c r="C10" i="8" a="1"/>
  <c r="C10" i="8" s="1"/>
  <c r="D10" i="8" a="1"/>
  <c r="D10" i="8"/>
  <c r="E10" i="8" a="1"/>
  <c r="E10" i="8" s="1"/>
  <c r="F10" i="8" a="1"/>
  <c r="F10" i="8" s="1"/>
  <c r="G10" i="8" a="1"/>
  <c r="G10" i="8" s="1"/>
  <c r="H10" i="8" a="1"/>
  <c r="H10" i="8"/>
  <c r="I10" i="8" a="1"/>
  <c r="I10" i="8" s="1"/>
  <c r="J10" i="8" a="1"/>
  <c r="J10" i="8" s="1"/>
  <c r="K10" i="8" a="1"/>
  <c r="K10" i="8" s="1"/>
  <c r="L10" i="8" a="1"/>
  <c r="L10" i="8"/>
  <c r="C11" i="8" a="1"/>
  <c r="C11" i="8" s="1"/>
  <c r="D11" i="8" a="1"/>
  <c r="D11" i="8" s="1"/>
  <c r="E11" i="8" a="1"/>
  <c r="E11" i="8" s="1"/>
  <c r="F11" i="8" a="1"/>
  <c r="F11" i="8"/>
  <c r="G11" i="8" a="1"/>
  <c r="G11" i="8" s="1"/>
  <c r="H11" i="8" a="1"/>
  <c r="H11" i="8" s="1"/>
  <c r="I11" i="8" a="1"/>
  <c r="I11" i="8" s="1"/>
  <c r="J11" i="8" a="1"/>
  <c r="J11" i="8"/>
  <c r="K11" i="8" a="1"/>
  <c r="K11" i="8" s="1"/>
  <c r="L11" i="8" a="1"/>
  <c r="L11" i="8" s="1"/>
  <c r="C12" i="8" a="1"/>
  <c r="C12" i="8" s="1"/>
  <c r="D12" i="8" a="1"/>
  <c r="D12" i="8"/>
  <c r="E12" i="8" a="1"/>
  <c r="E12" i="8" s="1"/>
  <c r="F12" i="8" a="1"/>
  <c r="F12" i="8" s="1"/>
  <c r="G12" i="8" a="1"/>
  <c r="G12" i="8" s="1"/>
  <c r="H12" i="8" a="1"/>
  <c r="H12" i="8"/>
  <c r="I12" i="8" a="1"/>
  <c r="I12" i="8" s="1"/>
  <c r="J12" i="8" a="1"/>
  <c r="J12" i="8" s="1"/>
  <c r="K12" i="8" a="1"/>
  <c r="K12" i="8" s="1"/>
  <c r="L12" i="8" a="1"/>
  <c r="L12" i="8"/>
  <c r="C13" i="8" a="1"/>
  <c r="C13" i="8" s="1"/>
  <c r="D13" i="8" a="1"/>
  <c r="D13" i="8" s="1"/>
  <c r="E13" i="8" a="1"/>
  <c r="E13" i="8" s="1"/>
  <c r="F13" i="8" a="1"/>
  <c r="F13" i="8"/>
  <c r="G13" i="8" a="1"/>
  <c r="G13" i="8" s="1"/>
  <c r="H13" i="8" a="1"/>
  <c r="H13" i="8" s="1"/>
  <c r="I13" i="8" a="1"/>
  <c r="I13" i="8" s="1"/>
  <c r="J13" i="8" a="1"/>
  <c r="J13" i="8"/>
  <c r="K13" i="8" a="1"/>
  <c r="K13" i="8" s="1"/>
  <c r="L13" i="8" a="1"/>
  <c r="L13" i="8" s="1"/>
  <c r="C14" i="8" a="1"/>
  <c r="C14" i="8" s="1"/>
  <c r="D14" i="8" a="1"/>
  <c r="D14" i="8"/>
  <c r="E14" i="8" a="1"/>
  <c r="E14" i="8" s="1"/>
  <c r="F14" i="8" a="1"/>
  <c r="F14" i="8" s="1"/>
  <c r="G14" i="8" a="1"/>
  <c r="G14" i="8" s="1"/>
  <c r="H14" i="8" a="1"/>
  <c r="H14" i="8"/>
  <c r="I14" i="8" a="1"/>
  <c r="I14" i="8" s="1"/>
  <c r="J14" i="8" a="1"/>
  <c r="J14" i="8" s="1"/>
  <c r="K14" i="8" a="1"/>
  <c r="K14" i="8" s="1"/>
  <c r="L14" i="8" a="1"/>
  <c r="L14" i="8"/>
  <c r="C15" i="8" a="1"/>
  <c r="C15" i="8" s="1"/>
  <c r="D15" i="8" a="1"/>
  <c r="D15" i="8" s="1"/>
  <c r="E15" i="8" a="1"/>
  <c r="E15" i="8" s="1"/>
  <c r="F15" i="8" a="1"/>
  <c r="F15" i="8"/>
  <c r="G15" i="8" a="1"/>
  <c r="G15" i="8" s="1"/>
  <c r="H15" i="8" a="1"/>
  <c r="H15" i="8" s="1"/>
  <c r="I15" i="8" a="1"/>
  <c r="I15" i="8" s="1"/>
  <c r="J15" i="8" a="1"/>
  <c r="J15" i="8"/>
  <c r="K15" i="8" a="1"/>
  <c r="K15" i="8" s="1"/>
  <c r="L15" i="8" a="1"/>
  <c r="L15" i="8" s="1"/>
  <c r="C16" i="8" a="1"/>
  <c r="C16" i="8" s="1"/>
  <c r="D16" i="8" a="1"/>
  <c r="D16" i="8"/>
  <c r="E16" i="8" a="1"/>
  <c r="E16" i="8" s="1"/>
  <c r="F16" i="8" a="1"/>
  <c r="F16" i="8" s="1"/>
  <c r="G16" i="8" a="1"/>
  <c r="G16" i="8" s="1"/>
  <c r="H16" i="8" a="1"/>
  <c r="H16" i="8"/>
  <c r="I16" i="8" a="1"/>
  <c r="I16" i="8" s="1"/>
  <c r="J16" i="8" a="1"/>
  <c r="J16" i="8" s="1"/>
  <c r="K16" i="8" a="1"/>
  <c r="K16" i="8" s="1"/>
  <c r="L16" i="8" a="1"/>
  <c r="L16" i="8"/>
  <c r="C17" i="8" a="1"/>
  <c r="C17" i="8" s="1"/>
  <c r="D17" i="8" a="1"/>
  <c r="D17" i="8" s="1"/>
  <c r="E17" i="8" a="1"/>
  <c r="E17" i="8" s="1"/>
  <c r="F17" i="8" a="1"/>
  <c r="F17" i="8"/>
  <c r="G17" i="8" a="1"/>
  <c r="G17" i="8" s="1"/>
  <c r="H17" i="8" a="1"/>
  <c r="H17" i="8" s="1"/>
  <c r="I17" i="8" a="1"/>
  <c r="I17" i="8" s="1"/>
  <c r="J17" i="8" a="1"/>
  <c r="J17" i="8"/>
  <c r="K17" i="8" a="1"/>
  <c r="K17" i="8" s="1"/>
  <c r="L17" i="8" a="1"/>
  <c r="L17" i="8" s="1"/>
  <c r="C18" i="8" a="1"/>
  <c r="C18" i="8" s="1"/>
  <c r="D18" i="8" a="1"/>
  <c r="D18" i="8"/>
  <c r="E18" i="8" a="1"/>
  <c r="E18" i="8" s="1"/>
  <c r="F18" i="8" a="1"/>
  <c r="F18" i="8" s="1"/>
  <c r="G18" i="8" a="1"/>
  <c r="G18" i="8" s="1"/>
  <c r="H18" i="8" a="1"/>
  <c r="H18" i="8"/>
  <c r="I18" i="8" a="1"/>
  <c r="I18" i="8" s="1"/>
  <c r="J18" i="8" a="1"/>
  <c r="J18" i="8" s="1"/>
  <c r="K18" i="8" a="1"/>
  <c r="K18" i="8" s="1"/>
  <c r="L18" i="8" a="1"/>
  <c r="L18" i="8"/>
  <c r="C19" i="8" a="1"/>
  <c r="C19" i="8" s="1"/>
  <c r="D19" i="8" a="1"/>
  <c r="D19" i="8" s="1"/>
  <c r="E19" i="8" a="1"/>
  <c r="E19" i="8" s="1"/>
  <c r="F19" i="8" a="1"/>
  <c r="F19" i="8"/>
  <c r="G19" i="8" a="1"/>
  <c r="G19" i="8" s="1"/>
  <c r="H19" i="8" a="1"/>
  <c r="H19" i="8" s="1"/>
  <c r="I19" i="8" a="1"/>
  <c r="I19" i="8" s="1"/>
  <c r="J19" i="8" a="1"/>
  <c r="J19" i="8"/>
  <c r="K19" i="8" a="1"/>
  <c r="K19" i="8" s="1"/>
  <c r="L19" i="8" a="1"/>
  <c r="L19" i="8" s="1"/>
  <c r="C20" i="8" a="1"/>
  <c r="C20" i="8" s="1"/>
  <c r="D20" i="8" a="1"/>
  <c r="D20" i="8"/>
  <c r="E20" i="8" a="1"/>
  <c r="E20" i="8" s="1"/>
  <c r="F20" i="8" a="1"/>
  <c r="F20" i="8" s="1"/>
  <c r="G20" i="8" a="1"/>
  <c r="G20" i="8" s="1"/>
  <c r="H20" i="8" a="1"/>
  <c r="H20" i="8"/>
  <c r="I20" i="8" a="1"/>
  <c r="I20" i="8" s="1"/>
  <c r="J20" i="8" a="1"/>
  <c r="J20" i="8" s="1"/>
  <c r="K20" i="8" a="1"/>
  <c r="K20" i="8" s="1"/>
  <c r="L20" i="8" a="1"/>
  <c r="L20" i="8"/>
  <c r="C21" i="8" a="1"/>
  <c r="C21" i="8" s="1"/>
  <c r="D21" i="8" a="1"/>
  <c r="D21" i="8" s="1"/>
  <c r="E21" i="8" a="1"/>
  <c r="E21" i="8" s="1"/>
  <c r="F21" i="8" a="1"/>
  <c r="F21" i="8"/>
  <c r="G21" i="8" a="1"/>
  <c r="G21" i="8" s="1"/>
  <c r="H21" i="8" a="1"/>
  <c r="H21" i="8" s="1"/>
  <c r="I21" i="8" a="1"/>
  <c r="I21" i="8" s="1"/>
  <c r="J21" i="8" a="1"/>
  <c r="J21" i="8"/>
  <c r="K21" i="8" a="1"/>
  <c r="K21" i="8" s="1"/>
  <c r="L21" i="8" a="1"/>
  <c r="L21" i="8" s="1"/>
  <c r="C22" i="8" a="1"/>
  <c r="C22" i="8" s="1"/>
  <c r="D22" i="8" a="1"/>
  <c r="D22" i="8"/>
  <c r="E22" i="8" a="1"/>
  <c r="E22" i="8" s="1"/>
  <c r="F22" i="8" a="1"/>
  <c r="F22" i="8" s="1"/>
  <c r="G22" i="8" a="1"/>
  <c r="G22" i="8" s="1"/>
  <c r="H22" i="8" a="1"/>
  <c r="H22" i="8"/>
  <c r="I22" i="8" a="1"/>
  <c r="I22" i="8" s="1"/>
  <c r="J22" i="8" a="1"/>
  <c r="J22" i="8" s="1"/>
  <c r="K22" i="8" a="1"/>
  <c r="K22" i="8" s="1"/>
  <c r="L22" i="8" a="1"/>
  <c r="L22" i="8"/>
  <c r="C23" i="8" a="1"/>
  <c r="C23" i="8" s="1"/>
  <c r="D23" i="8" a="1"/>
  <c r="D23" i="8" s="1"/>
  <c r="E23" i="8" a="1"/>
  <c r="E23" i="8" s="1"/>
  <c r="F23" i="8" a="1"/>
  <c r="F23" i="8"/>
  <c r="G23" i="8" a="1"/>
  <c r="G23" i="8" s="1"/>
  <c r="H23" i="8" a="1"/>
  <c r="H23" i="8" s="1"/>
  <c r="I23" i="8" a="1"/>
  <c r="I23" i="8" s="1"/>
  <c r="J23" i="8" a="1"/>
  <c r="J23" i="8"/>
  <c r="K23" i="8" a="1"/>
  <c r="K23" i="8" s="1"/>
  <c r="L23" i="8" a="1"/>
  <c r="L23" i="8" s="1"/>
  <c r="C24" i="8" a="1"/>
  <c r="C24" i="8" s="1"/>
  <c r="D24" i="8" a="1"/>
  <c r="D24" i="8"/>
  <c r="E24" i="8" a="1"/>
  <c r="E24" i="8" s="1"/>
  <c r="F24" i="8" a="1"/>
  <c r="F24" i="8" s="1"/>
  <c r="G24" i="8" a="1"/>
  <c r="G24" i="8" s="1"/>
  <c r="H24" i="8" a="1"/>
  <c r="H24" i="8"/>
  <c r="I24" i="8" a="1"/>
  <c r="I24" i="8" s="1"/>
  <c r="J24" i="8" a="1"/>
  <c r="J24" i="8" s="1"/>
  <c r="K24" i="8" a="1"/>
  <c r="K24" i="8" s="1"/>
  <c r="L24" i="8" a="1"/>
  <c r="L24" i="8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B2" i="8" a="1"/>
  <c r="B2" i="8" s="1"/>
  <c r="B3" i="8" a="1"/>
  <c r="B3" i="8" s="1"/>
  <c r="B4" i="8" a="1"/>
  <c r="B4" i="8" s="1"/>
  <c r="B5" i="8" a="1"/>
  <c r="B5" i="8" s="1"/>
  <c r="B6" i="8" a="1"/>
  <c r="B6" i="8"/>
  <c r="B7" i="8" a="1"/>
  <c r="B7" i="8" s="1"/>
  <c r="B8" i="8" a="1"/>
  <c r="B8" i="8" s="1"/>
  <c r="B9" i="8" a="1"/>
  <c r="B9" i="8" s="1"/>
  <c r="B10" i="8" a="1"/>
  <c r="B10" i="8"/>
  <c r="B11" i="8" a="1"/>
  <c r="B11" i="8" s="1"/>
  <c r="B12" i="8" a="1"/>
  <c r="B12" i="8" s="1"/>
  <c r="B13" i="8" a="1"/>
  <c r="B13" i="8" s="1"/>
  <c r="B14" i="8" a="1"/>
  <c r="B14" i="8"/>
  <c r="B15" i="8" a="1"/>
  <c r="B15" i="8" s="1"/>
  <c r="B16" i="8" a="1"/>
  <c r="B16" i="8" s="1"/>
  <c r="B17" i="8" a="1"/>
  <c r="B17" i="8" s="1"/>
  <c r="B18" i="8" a="1"/>
  <c r="B18" i="8"/>
  <c r="B19" i="8" a="1"/>
  <c r="B19" i="8" s="1"/>
  <c r="B20" i="8" a="1"/>
  <c r="B20" i="8" s="1"/>
  <c r="B21" i="8" a="1"/>
  <c r="B21" i="8" s="1"/>
  <c r="B22" i="8" a="1"/>
  <c r="B22" i="8"/>
  <c r="B23" i="8" a="1"/>
  <c r="B23" i="8" s="1"/>
  <c r="B24" i="8" a="1"/>
  <c r="B24" i="8" s="1"/>
  <c r="AI76" i="10"/>
  <c r="AI75" i="10"/>
  <c r="AJ75" i="10" s="1"/>
  <c r="AI74" i="10"/>
  <c r="AJ74" i="10" s="1"/>
  <c r="AI73" i="10"/>
  <c r="AJ73" i="10" s="1"/>
  <c r="AI72" i="10"/>
  <c r="AJ72" i="10" s="1"/>
  <c r="I72" i="10" s="1"/>
  <c r="J72" i="10" s="1"/>
  <c r="K72" i="10" s="1"/>
  <c r="AI71" i="10"/>
  <c r="AJ71" i="10" s="1"/>
  <c r="AI70" i="10"/>
  <c r="AJ70" i="10" s="1"/>
  <c r="I70" i="10" s="1"/>
  <c r="AI69" i="10"/>
  <c r="AJ69" i="10" s="1"/>
  <c r="I69" i="10" s="1"/>
  <c r="J69" i="10" s="1"/>
  <c r="K69" i="10" s="1"/>
  <c r="AJ76" i="10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H78" i="10" l="1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J70" i="10"/>
  <c r="K70" i="10" s="1"/>
  <c r="L69" i="10"/>
  <c r="M69" i="10"/>
  <c r="M72" i="10"/>
  <c r="L72" i="10"/>
  <c r="L71" i="10" l="1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I65" i="10"/>
  <c r="J65" i="10" s="1"/>
  <c r="K65" i="10" s="1"/>
  <c r="G66" i="10"/>
  <c r="H66" i="10"/>
  <c r="G67" i="10"/>
  <c r="H67" i="10"/>
  <c r="G68" i="10"/>
  <c r="H68" i="10"/>
  <c r="F65" i="10"/>
  <c r="F66" i="10"/>
  <c r="I66" i="10" s="1"/>
  <c r="J66" i="10" s="1"/>
  <c r="F67" i="10"/>
  <c r="I67" i="10" s="1"/>
  <c r="J67" i="10" s="1"/>
  <c r="K67" i="10" s="1"/>
  <c r="F68" i="10"/>
  <c r="I68" i="10" s="1"/>
  <c r="F64" i="10"/>
  <c r="I64" i="10" s="1"/>
  <c r="J64" i="10" s="1"/>
  <c r="AJ65" i="10"/>
  <c r="AJ66" i="10"/>
  <c r="AJ67" i="10"/>
  <c r="AJ68" i="10"/>
  <c r="AJ64" i="10"/>
  <c r="BC55" i="10"/>
  <c r="BH55" i="10"/>
  <c r="BK55" i="10"/>
  <c r="BM55" i="10"/>
  <c r="BC56" i="10"/>
  <c r="BH56" i="10"/>
  <c r="BK56" i="10"/>
  <c r="BM56" i="10"/>
  <c r="BC57" i="10"/>
  <c r="BH57" i="10"/>
  <c r="BK57" i="10"/>
  <c r="BM57" i="10"/>
  <c r="BC58" i="10"/>
  <c r="BH58" i="10"/>
  <c r="BK58" i="10"/>
  <c r="BM58" i="10"/>
  <c r="BC59" i="10"/>
  <c r="BH59" i="10"/>
  <c r="BK59" i="10"/>
  <c r="BM59" i="10"/>
  <c r="BC60" i="10"/>
  <c r="BH60" i="10"/>
  <c r="BK60" i="10"/>
  <c r="BM60" i="10"/>
  <c r="BC61" i="10"/>
  <c r="BH61" i="10"/>
  <c r="BK61" i="10"/>
  <c r="BM61" i="10"/>
  <c r="BC62" i="10"/>
  <c r="BH62" i="10"/>
  <c r="BK62" i="10"/>
  <c r="BM62" i="10"/>
  <c r="BC63" i="10"/>
  <c r="BH63" i="10"/>
  <c r="BK63" i="10"/>
  <c r="BM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C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H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M54" i="10"/>
  <c r="BK54" i="10"/>
  <c r="F5" i="10"/>
  <c r="E5" i="10" s="1"/>
  <c r="F4" i="10"/>
  <c r="E4" i="10" s="1"/>
  <c r="F3" i="10"/>
  <c r="E3" i="10" s="1"/>
  <c r="F2" i="10"/>
  <c r="E2" i="10" s="1"/>
  <c r="E22" i="10"/>
  <c r="E23" i="10"/>
  <c r="E24" i="10"/>
  <c r="E25" i="10"/>
  <c r="E26" i="10"/>
  <c r="E27" i="10"/>
  <c r="E28" i="10"/>
  <c r="E29" i="10"/>
  <c r="F53" i="10"/>
  <c r="E53" i="10" s="1"/>
  <c r="F52" i="10"/>
  <c r="E52" i="10" s="1"/>
  <c r="F51" i="10"/>
  <c r="E51" i="10" s="1"/>
  <c r="H51" i="10" s="1"/>
  <c r="F50" i="10"/>
  <c r="E50" i="10" s="1"/>
  <c r="F49" i="10"/>
  <c r="E49" i="10" s="1"/>
  <c r="F48" i="10"/>
  <c r="E48" i="10" s="1"/>
  <c r="F47" i="10"/>
  <c r="E47" i="10" s="1"/>
  <c r="F46" i="10"/>
  <c r="F45" i="10"/>
  <c r="E45" i="10" s="1"/>
  <c r="F44" i="10"/>
  <c r="E44" i="10" s="1"/>
  <c r="F43" i="10"/>
  <c r="E43" i="10" s="1"/>
  <c r="F42" i="10"/>
  <c r="E42" i="10" s="1"/>
  <c r="F41" i="10"/>
  <c r="E41" i="10" s="1"/>
  <c r="F40" i="10"/>
  <c r="E40" i="10" s="1"/>
  <c r="F39" i="10"/>
  <c r="E39" i="10" s="1"/>
  <c r="F38" i="10"/>
  <c r="E38" i="10" s="1"/>
  <c r="G38" i="10" s="1"/>
  <c r="F37" i="10"/>
  <c r="E37" i="10" s="1"/>
  <c r="F36" i="10"/>
  <c r="E36" i="10" s="1"/>
  <c r="F35" i="10"/>
  <c r="E35" i="10" s="1"/>
  <c r="G35" i="10" s="1"/>
  <c r="F34" i="10"/>
  <c r="E34" i="10" s="1"/>
  <c r="F33" i="10"/>
  <c r="F32" i="10"/>
  <c r="E32" i="10" s="1"/>
  <c r="F31" i="10"/>
  <c r="E31" i="10" s="1"/>
  <c r="H31" i="10" s="1"/>
  <c r="F30" i="10"/>
  <c r="E30" i="10" s="1"/>
  <c r="G30" i="10" s="1"/>
  <c r="F21" i="10"/>
  <c r="E21" i="10" s="1"/>
  <c r="F20" i="10"/>
  <c r="E20" i="10" s="1"/>
  <c r="F19" i="10"/>
  <c r="E19" i="10" s="1"/>
  <c r="F18" i="10"/>
  <c r="E18" i="10" s="1"/>
  <c r="F17" i="10"/>
  <c r="E17" i="10" s="1"/>
  <c r="F16" i="10"/>
  <c r="E16" i="10" s="1"/>
  <c r="F15" i="10"/>
  <c r="E15" i="10" s="1"/>
  <c r="F14" i="10"/>
  <c r="E14" i="10" s="1"/>
  <c r="F13" i="10"/>
  <c r="E13" i="10" s="1"/>
  <c r="F12" i="10"/>
  <c r="E12" i="10" s="1"/>
  <c r="F11" i="10"/>
  <c r="E11" i="10" s="1"/>
  <c r="F10" i="10"/>
  <c r="E10" i="10" s="1"/>
  <c r="F9" i="10"/>
  <c r="E9" i="10" s="1"/>
  <c r="F8" i="10"/>
  <c r="E8" i="10" s="1"/>
  <c r="F7" i="10"/>
  <c r="E7" i="10" s="1"/>
  <c r="F6" i="10"/>
  <c r="E6" i="10" s="1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K30" i="10"/>
  <c r="AH30" i="10" s="1"/>
  <c r="AJ30" i="10" s="1"/>
  <c r="BK31" i="10"/>
  <c r="AH31" i="10" s="1"/>
  <c r="AJ31" i="10" s="1"/>
  <c r="BK32" i="10"/>
  <c r="AH32" i="10" s="1"/>
  <c r="AJ32" i="10" s="1"/>
  <c r="BK33" i="10"/>
  <c r="AH33" i="10" s="1"/>
  <c r="AJ33" i="10" s="1"/>
  <c r="BK34" i="10"/>
  <c r="AH34" i="10" s="1"/>
  <c r="AJ34" i="10" s="1"/>
  <c r="BK35" i="10"/>
  <c r="AH35" i="10" s="1"/>
  <c r="AJ35" i="10" s="1"/>
  <c r="BK36" i="10"/>
  <c r="AH36" i="10" s="1"/>
  <c r="AJ36" i="10" s="1"/>
  <c r="BK37" i="10"/>
  <c r="AH37" i="10" s="1"/>
  <c r="AJ37" i="10" s="1"/>
  <c r="BK38" i="10"/>
  <c r="AH38" i="10" s="1"/>
  <c r="AJ38" i="10" s="1"/>
  <c r="BK39" i="10"/>
  <c r="AH39" i="10" s="1"/>
  <c r="AJ39" i="10" s="1"/>
  <c r="BK40" i="10"/>
  <c r="AH40" i="10" s="1"/>
  <c r="AJ40" i="10" s="1"/>
  <c r="BK41" i="10"/>
  <c r="AH41" i="10" s="1"/>
  <c r="AJ41" i="10" s="1"/>
  <c r="BK42" i="10"/>
  <c r="BK43" i="10"/>
  <c r="BK44" i="10"/>
  <c r="BK45" i="10"/>
  <c r="BK46" i="10"/>
  <c r="BK47" i="10"/>
  <c r="BK48" i="10"/>
  <c r="BK49" i="10"/>
  <c r="BK50" i="10"/>
  <c r="BK51" i="10"/>
  <c r="BK52" i="10"/>
  <c r="BK53" i="10"/>
  <c r="J68" i="10" l="1"/>
  <c r="K68" i="10" s="1"/>
  <c r="H63" i="10"/>
  <c r="M65" i="10"/>
  <c r="L65" i="10"/>
  <c r="M66" i="10"/>
  <c r="K66" i="10"/>
  <c r="L64" i="10"/>
  <c r="M64" i="10"/>
  <c r="K64" i="10"/>
  <c r="M67" i="10"/>
  <c r="L66" i="10"/>
  <c r="L67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E46" i="10"/>
  <c r="G46" i="10" s="1"/>
  <c r="H35" i="10"/>
  <c r="G51" i="10"/>
  <c r="E33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J33" i="10"/>
  <c r="K33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K7" i="10"/>
  <c r="AH7" i="10" s="1"/>
  <c r="AJ7" i="10" s="1"/>
  <c r="I7" i="10" s="1"/>
  <c r="J7" i="10" s="1"/>
  <c r="K7" i="10" s="1"/>
  <c r="BK8" i="10"/>
  <c r="AH8" i="10" s="1"/>
  <c r="AJ8" i="10" s="1"/>
  <c r="BK9" i="10"/>
  <c r="AH9" i="10" s="1"/>
  <c r="AJ9" i="10" s="1"/>
  <c r="BK10" i="10"/>
  <c r="AH10" i="10" s="1"/>
  <c r="AJ10" i="10" s="1"/>
  <c r="BK11" i="10"/>
  <c r="AH11" i="10" s="1"/>
  <c r="AJ11" i="10" s="1"/>
  <c r="I11" i="10" s="1"/>
  <c r="BK12" i="10"/>
  <c r="AH12" i="10" s="1"/>
  <c r="AJ12" i="10" s="1"/>
  <c r="BK13" i="10"/>
  <c r="AH13" i="10" s="1"/>
  <c r="AJ13" i="10" s="1"/>
  <c r="BK14" i="10"/>
  <c r="AH14" i="10" s="1"/>
  <c r="AJ14" i="10" s="1"/>
  <c r="BK15" i="10"/>
  <c r="AH15" i="10" s="1"/>
  <c r="AJ15" i="10" s="1"/>
  <c r="I15" i="10" s="1"/>
  <c r="J15" i="10" s="1"/>
  <c r="K15" i="10" s="1"/>
  <c r="BK16" i="10"/>
  <c r="AH16" i="10" s="1"/>
  <c r="AJ16" i="10" s="1"/>
  <c r="I16" i="10" s="1"/>
  <c r="J16" i="10" s="1"/>
  <c r="K16" i="10" s="1"/>
  <c r="BK17" i="10"/>
  <c r="AH17" i="10" s="1"/>
  <c r="AJ17" i="10" s="1"/>
  <c r="BK18" i="10"/>
  <c r="BK19" i="10"/>
  <c r="BK20" i="10"/>
  <c r="BK21" i="10"/>
  <c r="BK22" i="10"/>
  <c r="BK23" i="10"/>
  <c r="BK24" i="10"/>
  <c r="BK25" i="10"/>
  <c r="BK26" i="10"/>
  <c r="BK27" i="10"/>
  <c r="BK28" i="10"/>
  <c r="BK29" i="10"/>
  <c r="BK6" i="10"/>
  <c r="AH6" i="10" s="1"/>
  <c r="AJ6" i="10" s="1"/>
  <c r="AW7" i="10"/>
  <c r="AW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AW3" i="10"/>
  <c r="AW4" i="10"/>
  <c r="AW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AW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L68" i="10" l="1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N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O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P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Q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R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S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T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U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V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W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X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Y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Z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A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B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D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I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J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M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N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O1" authorId="0" shapeId="0" xr:uid="{795815A1-F0B2-4450-A215-DFDE70D10EF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P1" authorId="0" shapeId="0" xr:uid="{D85DFCB3-6C6B-4E33-B3A0-9E3FC8E2E7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Q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R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T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D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E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F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G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K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N1" authorId="0" shapeId="0" xr:uid="{340A0511-B97E-4EA7-82F9-75A6B08206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O1" authorId="0" shapeId="0" xr:uid="{D4A4C35D-2E6F-4FCA-9DA1-82FA3FC688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P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Q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R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S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T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U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V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W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CX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Y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Z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DA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DB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C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D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E1" authorId="0" shapeId="0" xr:uid="{A6918D40-DDBD-466E-8114-3394552D7B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Sector control in the Mincer equation</t>
        </r>
      </text>
    </comment>
    <comment ref="DF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G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H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I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J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K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L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<sst xmlns="http://schemas.openxmlformats.org/spreadsheetml/2006/main" count="16145" uniqueCount="490">
  <si>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</si>
  <si>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</si>
  <si>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</si>
  <si>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</si>
  <si>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</si>
  <si>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</si>
  <si>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</si>
  <si>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</si>
  <si>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</si>
  <si>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</si>
  <si>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</si>
  <si>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</si>
  <si>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</si>
  <si>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</si>
  <si>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</si>
  <si>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</si>
  <si>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</si>
  <si>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</si>
  <si>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</si>
  <si>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</si>
  <si>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</si>
  <si>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</si>
  <si>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</si>
  <si>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</si>
  <si>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</si>
  <si>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</si>
  <si>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</si>
  <si>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</si>
  <si>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</si>
  <si>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</si>
  <si>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</si>
  <si>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</si>
  <si>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</si>
  <si>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</si>
  <si>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</si>
  <si>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</si>
  <si>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</si>
  <si>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</si>
  <si>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</si>
  <si>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</si>
  <si>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</si>
  <si>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</si>
  <si>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</si>
  <si>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</si>
  <si>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</si>
  <si>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</si>
  <si>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</si>
  <si>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</si>
  <si>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</si>
  <si>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</si>
  <si>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</si>
  <si>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</si>
  <si>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</si>
  <si>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</si>
  <si>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</si>
  <si>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</si>
  <si>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</si>
  <si>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</si>
  <si>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</si>
  <si>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</si>
  <si>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</si>
  <si>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</si>
  <si>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</si>
  <si>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</si>
  <si>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</si>
  <si>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</si>
  <si>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</si>
  <si>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</si>
  <si>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</si>
  <si>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</si>
  <si>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</si>
  <si>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</si>
  <si>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</si>
  <si>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</si>
  <si>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</si>
  <si>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</si>
  <si>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</si>
  <si>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</si>
  <si>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</si>
  <si>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</si>
  <si>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</si>
  <si>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</si>
  <si>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</si>
  <si>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</si>
  <si>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</si>
  <si>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</si>
  <si>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</si>
  <si>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</si>
  <si>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</si>
  <si>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</si>
  <si>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</si>
  <si>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</si>
  <si>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</si>
  <si>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</si>
  <si>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</si>
  <si>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</si>
  <si>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</si>
  <si>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</si>
  <si>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</si>
  <si>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</si>
  <si>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</si>
  <si>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</si>
  <si>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</si>
  <si>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</si>
  <si>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</si>
  <si>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</si>
  <si>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</si>
  <si>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</si>
  <si>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</si>
  <si>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</si>
  <si>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</si>
  <si>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</si>
  <si>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</si>
  <si>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</si>
  <si>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</si>
  <si>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</si>
  <si>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</si>
  <si>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</si>
  <si>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</si>
  <si>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</si>
  <si>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</si>
  <si>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</si>
  <si>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</si>
  <si>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</si>
  <si>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</si>
  <si>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</si>
  <si>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</si>
  <si>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</si>
  <si>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</si>
  <si>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</si>
  <si>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</si>
  <si>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</si>
  <si>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</si>
  <si>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</si>
  <si>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</si>
  <si>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</si>
  <si>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</si>
  <si>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</si>
  <si>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</si>
  <si>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</si>
  <si>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</si>
  <si>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</si>
  <si>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</si>
  <si>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</si>
  <si>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</si>
  <si>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</si>
  <si>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</si>
  <si>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</si>
  <si>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</si>
  <si>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</si>
  <si>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</si>
  <si>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</si>
  <si>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</si>
  <si>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</si>
  <si>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</si>
  <si>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</si>
  <si>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</si>
  <si>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</si>
  <si>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</si>
  <si>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</si>
  <si>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</si>
  <si>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</si>
  <si>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</si>
  <si>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</si>
  <si>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</si>
  <si>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</si>
  <si>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</si>
  <si>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</si>
  <si>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</si>
  <si>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</si>
  <si>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</si>
  <si>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</si>
  <si>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</si>
  <si>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</si>
  <si>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</si>
  <si>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</si>
  <si>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</si>
  <si>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</si>
  <si>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</si>
  <si>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</si>
  <si>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</si>
  <si>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</si>
  <si>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</si>
  <si>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</si>
  <si>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</si>
  <si>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</si>
  <si>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</si>
  <si>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</si>
  <si>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</si>
  <si>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</si>
  <si>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</si>
  <si>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</si>
  <si>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</si>
  <si>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</si>
  <si>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</si>
  <si>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</si>
  <si>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</si>
  <si>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</si>
  <si>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</si>
  <si>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</si>
  <si>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</si>
  <si>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</si>
  <si>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</si>
  <si>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</si>
  <si>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</si>
  <si>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</si>
  <si>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</si>
  <si>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</si>
  <si>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</si>
  <si>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</si>
  <si>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</si>
  <si>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</si>
  <si>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</si>
  <si>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</si>
  <si>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</si>
  <si>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</si>
  <si>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</si>
  <si>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</si>
  <si>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</si>
  <si>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</si>
  <si>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</si>
  <si>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</si>
  <si>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</si>
  <si>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</si>
  <si>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</si>
  <si>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</si>
  <si>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</si>
  <si>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</si>
  <si>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</si>
  <si>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</si>
  <si>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</si>
  <si>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</si>
  <si>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</si>
  <si>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</si>
  <si>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</si>
  <si>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</si>
  <si>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</si>
  <si>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</si>
  <si>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</si>
  <si>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</si>
  <si>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</si>
  <si>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</si>
  <si>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</si>
  <si>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</si>
  <si>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</si>
  <si>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</si>
  <si>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</si>
  <si>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</si>
  <si>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</si>
  <si>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</si>
  <si>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</si>
  <si>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</si>
  <si>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</si>
  <si>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</si>
  <si>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</si>
  <si>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</si>
  <si>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</si>
  <si>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</si>
  <si>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</si>
  <si>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</si>
  <si>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</si>
  <si>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</si>
  <si>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</si>
  <si>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</si>
  <si>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</si>
  <si>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</si>
  <si>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</si>
  <si>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</si>
  <si>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</si>
  <si>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</si>
  <si>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</si>
  <si>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</si>
  <si>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</si>
  <si>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</si>
  <si>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</si>
  <si>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</si>
  <si>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</si>
  <si>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</si>
  <si>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</si>
  <si>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</si>
  <si>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</si>
  <si>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</si>
  <si>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</si>
  <si>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</si>
  <si>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</si>
  <si>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</si>
  <si>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</si>
  <si>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</si>
  <si>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</si>
  <si>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</si>
  <si>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</si>
  <si>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</si>
  <si>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</si>
  <si>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</si>
  <si>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</si>
  <si>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</si>
  <si>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</si>
  <si>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</si>
  <si>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</si>
  <si>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</si>
  <si>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</si>
  <si>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</si>
  <si>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</si>
  <si>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</si>
  <si>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</si>
  <si>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</si>
  <si>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</si>
  <si>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</si>
  <si>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</si>
  <si>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</si>
  <si>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</si>
  <si>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</si>
  <si>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</si>
  <si>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</si>
  <si>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</si>
  <si>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</si>
  <si>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</si>
  <si>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</si>
  <si>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</si>
  <si>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</si>
  <si>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</si>
  <si>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</si>
  <si>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</si>
  <si>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</si>
  <si>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</si>
  <si>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</si>
  <si>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</si>
  <si>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</si>
  <si>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</si>
  <si>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</si>
  <si>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</si>
  <si>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</si>
  <si>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</si>
  <si>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</si>
  <si>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</si>
  <si>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</si>
  <si>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</si>
  <si>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</si>
  <si>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</si>
  <si>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</si>
  <si>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</si>
  <si>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</si>
  <si>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</si>
  <si>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</si>
  <si>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</si>
  <si>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</si>
  <si>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</si>
  <si>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</si>
  <si>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</si>
  <si>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</si>
  <si>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</si>
  <si>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</si>
  <si>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</si>
  <si>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</si>
  <si>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</si>
  <si>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</si>
  <si>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</si>
  <si>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</si>
  <si>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</si>
  <si>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</si>
  <si>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</si>
  <si>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</si>
  <si>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</si>
  <si>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</si>
  <si>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</si>
  <si>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</si>
  <si>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</si>
  <si>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</si>
  <si>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</si>
  <si>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</si>
  <si>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</si>
  <si>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</si>
  <si>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</si>
  <si>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</si>
  <si>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</si>
  <si>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</si>
  <si>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</si>
  <si>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</si>
  <si>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</si>
  <si>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</si>
  <si>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</si>
  <si>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</si>
  <si>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</si>
  <si>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</si>
  <si>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</si>
  <si>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</si>
  <si>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</si>
  <si>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</si>
  <si>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</si>
  <si>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</si>
  <si>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</si>
  <si>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</si>
  <si>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</si>
  <si>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</si>
  <si>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</si>
  <si>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</si>
  <si>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</si>
  <si>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</si>
  <si>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</si>
  <si>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</si>
  <si>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</si>
  <si>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</si>
  <si>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</si>
  <si>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</si>
  <si>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</si>
  <si>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</si>
  <si>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</si>
  <si>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</si>
  <si>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</si>
  <si>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</si>
  <si>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</si>
  <si>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</si>
  <si>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</si>
  <si>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</si>
  <si>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</si>
  <si>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</si>
  <si>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</si>
  <si>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</si>
  <si>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</si>
  <si>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</si>
  <si>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</si>
  <si>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</si>
  <si>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</si>
  <si>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</si>
  <si>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</si>
  <si>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</si>
  <si>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</si>
  <si>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</si>
  <si>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</si>
  <si>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</si>
  <si>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</si>
  <si>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</si>
  <si>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</si>
  <si>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</si>
  <si>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</si>
  <si>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</si>
  <si>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</si>
  <si>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</si>
  <si>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</si>
  <si>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</si>
  <si>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</si>
  <si>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</si>
  <si>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</si>
  <si>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</si>
  <si>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</si>
  <si>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</si>
  <si>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</si>
  <si>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</si>
  <si>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</si>
  <si>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</si>
  <si>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</si>
  <si>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</si>
  <si>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</si>
  <si>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</si>
  <si>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</si>
  <si>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</si>
  <si>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</si>
  <si>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</si>
  <si>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</si>
  <si>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</si>
  <si>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</si>
  <si>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</si>
  <si>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</si>
  <si>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</si>
  <si>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</si>
  <si>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</si>
  <si>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</si>
  <si>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</si>
  <si>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</si>
  <si>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</si>
  <si>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</si>
  <si>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</si>
  <si>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</si>
  <si>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</si>
  <si>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</si>
  <si>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</si>
  <si>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Year</t>
  </si>
  <si>
    <t>Wage</t>
  </si>
  <si>
    <t>Schooling</t>
  </si>
  <si>
    <t>male</t>
  </si>
  <si>
    <t>experience</t>
  </si>
  <si>
    <t>unrate</t>
  </si>
  <si>
    <t>N</t>
  </si>
  <si>
    <t>Wage SE</t>
  </si>
  <si>
    <t>Schooling SE</t>
  </si>
  <si>
    <t>EXP SE</t>
  </si>
  <si>
    <t>unrate SE</t>
  </si>
  <si>
    <t>sector_control</t>
  </si>
  <si>
    <t>Okuwa (2004)</t>
  </si>
  <si>
    <t>wage_log_monthly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</si>
</sst>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0" fontId="0" fillId="13" borderId="1" xfId="0" applyFill="1" applyBorder="1"/>
    <xf numFmtId="0" fontId="0" fillId="13" borderId="13" xfId="0" applyFill="1" applyBorder="1"/>
    <xf numFmtId="164" fontId="0" fillId="0" borderId="12" xfId="0" applyNumberFormat="1" applyBorder="1"/>
    <xf numFmtId="0" fontId="0" fillId="0" borderId="0" xfId="0" applyFill="1" applyBorder="1"/>
    <xf numFmtId="0" fontId="0" fillId="0" borderId="12" xfId="0" applyFill="1" applyBorder="1"/>
    <xf numFmtId="164" fontId="0" fillId="0" borderId="0" xfId="0" applyNumberFormat="1" applyFill="1" applyBorder="1"/>
    <xf numFmtId="164" fontId="0" fillId="0" borderId="12" xfId="0" applyNumberFormat="1" applyFill="1" applyBorder="1"/>
  </cellXfs>
  <cellStyles count="1"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5353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M1680"/>
  <sheetViews>
    <sheetView tabSelected="1" zoomScaleNormal="100" workbookViewId="0">
      <pane xSplit="4" ySplit="1" topLeftCell="E50" activePane="bottomRight" state="frozen"/>
      <selection pane="topRight" activeCell="E1" sqref="E1"/>
      <selection pane="bottomLeft" activeCell="A2" sqref="A2"/>
      <selection pane="bottomRight" activeCell="C73" sqref="C73"/>
    </sheetView>
  </sheetViews>
  <sheetFormatPr defaultRowHeight="14.4" x14ac:dyDescent="0.3"/>
  <cols>
    <col min="1" max="1" width="4.77734375" customWidth="1"/>
    <col min="2" max="2" width="4" hidden="1" customWidth="1"/>
    <col min="3" max="3" width="1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8" width="8.6640625" style="7" customWidth="1"/>
    <col min="39" max="47" width="8.6640625" style="9" customWidth="1"/>
    <col min="48" max="48" width="8.6640625" style="23" customWidth="1"/>
    <col min="49" max="49" width="8.6640625" style="7" hidden="1" customWidth="1"/>
    <col min="50" max="53" width="8.6640625" style="39" customWidth="1"/>
    <col min="54" max="54" width="8.6640625" style="59" customWidth="1"/>
    <col min="55" max="55" width="8.6640625" style="60" customWidth="1"/>
    <col min="56" max="60" width="8.6640625" style="39" customWidth="1"/>
    <col min="61" max="61" width="8.6640625" style="57" customWidth="1"/>
    <col min="62" max="63" width="8.6640625" customWidth="1"/>
    <col min="64" max="64" width="8.6640625" style="53" customWidth="1"/>
    <col min="65" max="65" width="8.6640625" customWidth="1"/>
    <col min="66" max="66" width="8.6640625" style="53" customWidth="1"/>
    <col min="67" max="68" width="8.6640625" customWidth="1"/>
    <col min="69" max="70" width="8.6640625" hidden="1" customWidth="1"/>
    <col min="71" max="71" width="8.6640625" customWidth="1"/>
    <col min="72" max="83" width="8.6640625" hidden="1" customWidth="1"/>
    <col min="84" max="84" width="8.6640625" style="25" customWidth="1"/>
    <col min="85" max="93" width="8.6640625" customWidth="1"/>
    <col min="94" max="94" width="8.5546875" customWidth="1"/>
    <col min="95" max="112" width="8.6640625" customWidth="1"/>
    <col min="113" max="115" width="8.6640625" hidden="1" customWidth="1"/>
    <col min="116" max="116" width="8.6640625" style="25" hidden="1" customWidth="1"/>
    <col min="117" max="117" width="8.88671875" style="43"/>
  </cols>
  <sheetData>
    <row r="1" spans="1:117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467</v>
      </c>
      <c r="AN1" s="2" t="s">
        <v>466</v>
      </c>
      <c r="AO1" s="2" t="s">
        <v>489</v>
      </c>
      <c r="AP1" s="13" t="s">
        <v>334</v>
      </c>
      <c r="AQ1" s="2" t="s">
        <v>335</v>
      </c>
      <c r="AR1" s="15" t="s">
        <v>336</v>
      </c>
      <c r="AS1" s="2" t="s">
        <v>337</v>
      </c>
      <c r="AT1" s="2" t="s">
        <v>339</v>
      </c>
      <c r="AU1" s="15" t="s">
        <v>338</v>
      </c>
      <c r="AV1" s="22" t="s">
        <v>365</v>
      </c>
      <c r="AW1" s="69" t="s">
        <v>364</v>
      </c>
      <c r="AX1" s="3" t="s">
        <v>441</v>
      </c>
      <c r="AY1" s="52" t="s">
        <v>434</v>
      </c>
      <c r="AZ1" s="3" t="s">
        <v>435</v>
      </c>
      <c r="BA1" s="3" t="s">
        <v>436</v>
      </c>
      <c r="BB1" s="56" t="s">
        <v>442</v>
      </c>
      <c r="BC1" s="17" t="s">
        <v>443</v>
      </c>
      <c r="BD1" s="3" t="s">
        <v>444</v>
      </c>
      <c r="BE1" s="3" t="s">
        <v>445</v>
      </c>
      <c r="BF1" s="3" t="s">
        <v>446</v>
      </c>
      <c r="BG1" s="3" t="s">
        <v>470</v>
      </c>
      <c r="BH1" s="3" t="s">
        <v>447</v>
      </c>
      <c r="BI1" s="56" t="s">
        <v>413</v>
      </c>
      <c r="BJ1" s="17" t="s">
        <v>412</v>
      </c>
      <c r="BK1" s="3" t="s">
        <v>313</v>
      </c>
      <c r="BL1" s="17" t="s">
        <v>314</v>
      </c>
      <c r="BM1" s="3" t="s">
        <v>315</v>
      </c>
      <c r="BN1" s="17" t="s">
        <v>316</v>
      </c>
      <c r="BO1" s="3" t="s">
        <v>344</v>
      </c>
      <c r="BP1" s="17" t="s">
        <v>345</v>
      </c>
      <c r="BQ1" s="3" t="s">
        <v>350</v>
      </c>
      <c r="BR1" s="17" t="s">
        <v>351</v>
      </c>
      <c r="BS1" s="17" t="s">
        <v>317</v>
      </c>
      <c r="BT1" s="3" t="s">
        <v>355</v>
      </c>
      <c r="BU1" s="3" t="s">
        <v>356</v>
      </c>
      <c r="BV1" s="3" t="s">
        <v>357</v>
      </c>
      <c r="BW1" s="3" t="s">
        <v>358</v>
      </c>
      <c r="BX1" s="3" t="s">
        <v>359</v>
      </c>
      <c r="BY1" s="3" t="s">
        <v>360</v>
      </c>
      <c r="BZ1" s="17" t="s">
        <v>361</v>
      </c>
      <c r="CA1" s="3" t="s">
        <v>354</v>
      </c>
      <c r="CB1" s="3" t="s">
        <v>353</v>
      </c>
      <c r="CC1" s="17" t="s">
        <v>352</v>
      </c>
      <c r="CD1" s="3" t="s">
        <v>366</v>
      </c>
      <c r="CE1" s="3" t="s">
        <v>367</v>
      </c>
      <c r="CF1" s="24" t="s">
        <v>368</v>
      </c>
      <c r="CG1" s="4" t="s">
        <v>448</v>
      </c>
      <c r="CH1" s="19" t="s">
        <v>449</v>
      </c>
      <c r="CI1" s="4" t="s">
        <v>370</v>
      </c>
      <c r="CJ1" s="4" t="s">
        <v>371</v>
      </c>
      <c r="CK1" s="4" t="s">
        <v>372</v>
      </c>
      <c r="CL1" s="4" t="s">
        <v>469</v>
      </c>
      <c r="CM1" s="19" t="s">
        <v>373</v>
      </c>
      <c r="CN1" s="4" t="s">
        <v>374</v>
      </c>
      <c r="CO1" s="19" t="s">
        <v>375</v>
      </c>
      <c r="CP1" s="67" t="s">
        <v>377</v>
      </c>
      <c r="CQ1" s="67" t="s">
        <v>378</v>
      </c>
      <c r="CR1" s="67" t="s">
        <v>463</v>
      </c>
      <c r="CS1" s="68" t="s">
        <v>464</v>
      </c>
      <c r="CT1" s="4" t="s">
        <v>379</v>
      </c>
      <c r="CU1" s="19" t="s">
        <v>380</v>
      </c>
      <c r="CV1" s="4" t="s">
        <v>473</v>
      </c>
      <c r="CW1" s="19" t="s">
        <v>474</v>
      </c>
      <c r="CX1" s="4" t="s">
        <v>381</v>
      </c>
      <c r="CY1" s="4" t="s">
        <v>382</v>
      </c>
      <c r="CZ1" s="4" t="s">
        <v>383</v>
      </c>
      <c r="DA1" s="4" t="s">
        <v>440</v>
      </c>
      <c r="DB1" s="4" t="s">
        <v>384</v>
      </c>
      <c r="DC1" s="4" t="s">
        <v>385</v>
      </c>
      <c r="DD1" s="4" t="s">
        <v>386</v>
      </c>
      <c r="DE1" s="4" t="s">
        <v>487</v>
      </c>
      <c r="DF1" s="4" t="s">
        <v>388</v>
      </c>
      <c r="DG1" s="4" t="s">
        <v>390</v>
      </c>
      <c r="DH1" s="19" t="s">
        <v>389</v>
      </c>
      <c r="DI1" s="61" t="s">
        <v>393</v>
      </c>
      <c r="DJ1" s="61" t="s">
        <v>394</v>
      </c>
      <c r="DK1" s="61" t="s">
        <v>395</v>
      </c>
      <c r="DL1" s="62" t="s">
        <v>396</v>
      </c>
    </row>
    <row r="2" spans="1:117" ht="14.4" customHeight="1" x14ac:dyDescent="0.3">
      <c r="A2">
        <v>1</v>
      </c>
      <c r="B2" t="s">
        <v>397</v>
      </c>
      <c r="C2" s="90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K2" s="7">
        <v>15</v>
      </c>
      <c r="AL2" s="7" t="s">
        <v>433</v>
      </c>
      <c r="AM2" s="9">
        <v>0</v>
      </c>
      <c r="AN2" s="9">
        <v>1</v>
      </c>
      <c r="AO2" s="9">
        <v>0</v>
      </c>
      <c r="AP2" s="8">
        <v>0</v>
      </c>
      <c r="AQ2" s="9">
        <v>1</v>
      </c>
      <c r="AR2" s="31">
        <v>0</v>
      </c>
      <c r="AS2" s="9">
        <v>1</v>
      </c>
      <c r="AT2" s="9">
        <v>0</v>
      </c>
      <c r="AU2" s="31">
        <v>0</v>
      </c>
      <c r="AV2" s="21">
        <v>2003</v>
      </c>
      <c r="AW2" s="23">
        <f>LN(AV2)</f>
        <v>7.6024013356658182</v>
      </c>
      <c r="AX2" s="39">
        <v>0</v>
      </c>
      <c r="AY2" s="39">
        <v>0</v>
      </c>
      <c r="AZ2" s="39">
        <v>0</v>
      </c>
      <c r="BA2" s="39">
        <v>1</v>
      </c>
      <c r="BB2" s="59" t="s">
        <v>433</v>
      </c>
      <c r="BC2" s="60" t="s">
        <v>433</v>
      </c>
      <c r="BD2" s="39" t="s">
        <v>433</v>
      </c>
      <c r="BE2" s="39" t="s">
        <v>433</v>
      </c>
      <c r="BF2" s="39" t="s">
        <v>433</v>
      </c>
      <c r="BG2" s="39" t="s">
        <v>433</v>
      </c>
      <c r="BH2" s="39" t="s">
        <v>433</v>
      </c>
      <c r="BI2" s="57" t="s">
        <v>433</v>
      </c>
      <c r="BJ2" s="18" t="s">
        <v>433</v>
      </c>
      <c r="BK2" s="39" t="s">
        <v>433</v>
      </c>
      <c r="BL2" s="54" t="s">
        <v>433</v>
      </c>
      <c r="BM2" t="s">
        <v>433</v>
      </c>
      <c r="BN2" s="54" t="s">
        <v>433</v>
      </c>
      <c r="BO2">
        <v>0</v>
      </c>
      <c r="BP2" s="18">
        <v>1</v>
      </c>
      <c r="BR2" s="18"/>
      <c r="BS2" s="18" t="s">
        <v>11</v>
      </c>
      <c r="BZ2" s="18"/>
      <c r="CC2" s="18"/>
      <c r="CF2" s="25">
        <v>44.5</v>
      </c>
      <c r="CG2">
        <v>1</v>
      </c>
      <c r="CH2" s="18">
        <v>0</v>
      </c>
      <c r="CI2">
        <v>1</v>
      </c>
      <c r="CJ2">
        <v>0</v>
      </c>
      <c r="CK2">
        <v>0</v>
      </c>
      <c r="CL2">
        <v>0</v>
      </c>
      <c r="CM2" s="18">
        <v>0</v>
      </c>
      <c r="CN2">
        <v>1</v>
      </c>
      <c r="CO2" s="18">
        <v>0</v>
      </c>
      <c r="CP2">
        <v>0</v>
      </c>
      <c r="CQ2">
        <v>1</v>
      </c>
      <c r="CR2">
        <v>0</v>
      </c>
      <c r="CS2" s="18">
        <v>0</v>
      </c>
      <c r="CT2">
        <v>0</v>
      </c>
      <c r="CU2" s="18">
        <v>0</v>
      </c>
      <c r="CV2">
        <v>0</v>
      </c>
      <c r="CW2" s="18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 s="18">
        <v>0</v>
      </c>
    </row>
    <row r="3" spans="1:117" ht="14.4" customHeight="1" x14ac:dyDescent="0.3">
      <c r="A3">
        <v>2</v>
      </c>
      <c r="B3" t="s">
        <v>397</v>
      </c>
      <c r="C3" s="90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K3" s="7">
        <v>15</v>
      </c>
      <c r="AL3" s="7" t="s">
        <v>433</v>
      </c>
      <c r="AM3" s="9">
        <v>1</v>
      </c>
      <c r="AN3" s="9">
        <v>0</v>
      </c>
      <c r="AO3" s="9">
        <v>0</v>
      </c>
      <c r="AP3" s="8">
        <v>0</v>
      </c>
      <c r="AQ3" s="9">
        <v>1</v>
      </c>
      <c r="AR3" s="31">
        <v>0</v>
      </c>
      <c r="AS3" s="9">
        <v>1</v>
      </c>
      <c r="AT3" s="9">
        <v>0</v>
      </c>
      <c r="AU3" s="31">
        <v>0</v>
      </c>
      <c r="AV3" s="21">
        <v>2003</v>
      </c>
      <c r="AW3" s="23">
        <f t="shared" ref="AW3:AW7" si="2">LN(AV3)</f>
        <v>7.6024013356658182</v>
      </c>
      <c r="AX3" s="39">
        <v>0</v>
      </c>
      <c r="AY3" s="39">
        <v>0</v>
      </c>
      <c r="AZ3" s="39">
        <v>0</v>
      </c>
      <c r="BA3" s="39">
        <v>1</v>
      </c>
      <c r="BB3" s="59" t="s">
        <v>433</v>
      </c>
      <c r="BC3" s="60" t="s">
        <v>433</v>
      </c>
      <c r="BD3" s="39" t="s">
        <v>433</v>
      </c>
      <c r="BE3" s="39" t="s">
        <v>433</v>
      </c>
      <c r="BF3" s="39" t="s">
        <v>433</v>
      </c>
      <c r="BG3" s="39" t="s">
        <v>433</v>
      </c>
      <c r="BH3" s="39" t="s">
        <v>433</v>
      </c>
      <c r="BI3" s="57" t="s">
        <v>433</v>
      </c>
      <c r="BJ3" s="18" t="s">
        <v>433</v>
      </c>
      <c r="BK3" s="39" t="s">
        <v>433</v>
      </c>
      <c r="BL3" s="54" t="s">
        <v>433</v>
      </c>
      <c r="BM3" t="s">
        <v>433</v>
      </c>
      <c r="BN3" s="54" t="s">
        <v>433</v>
      </c>
      <c r="BO3">
        <v>0</v>
      </c>
      <c r="BP3" s="18">
        <v>1</v>
      </c>
      <c r="BR3" s="18"/>
      <c r="BS3" s="18" t="s">
        <v>11</v>
      </c>
      <c r="BZ3" s="18"/>
      <c r="CC3" s="18"/>
      <c r="CF3" s="25">
        <v>44.5</v>
      </c>
      <c r="CG3">
        <v>1</v>
      </c>
      <c r="CH3" s="18">
        <v>0</v>
      </c>
      <c r="CI3">
        <v>1</v>
      </c>
      <c r="CJ3">
        <v>0</v>
      </c>
      <c r="CK3">
        <v>0</v>
      </c>
      <c r="CL3">
        <v>0</v>
      </c>
      <c r="CM3" s="18">
        <v>0</v>
      </c>
      <c r="CN3">
        <v>1</v>
      </c>
      <c r="CO3" s="18">
        <v>0</v>
      </c>
      <c r="CP3">
        <v>0</v>
      </c>
      <c r="CQ3">
        <v>1</v>
      </c>
      <c r="CR3">
        <v>0</v>
      </c>
      <c r="CS3" s="18">
        <v>0</v>
      </c>
      <c r="CT3">
        <v>0</v>
      </c>
      <c r="CU3" s="18">
        <v>0</v>
      </c>
      <c r="CV3">
        <v>0</v>
      </c>
      <c r="CW3" s="18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 s="18">
        <v>0</v>
      </c>
    </row>
    <row r="4" spans="1:117" ht="14.4" customHeight="1" x14ac:dyDescent="0.3">
      <c r="A4">
        <v>3</v>
      </c>
      <c r="B4" t="s">
        <v>397</v>
      </c>
      <c r="C4" s="90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K4" s="7">
        <v>17</v>
      </c>
      <c r="AL4" s="7" t="s">
        <v>433</v>
      </c>
      <c r="AM4" s="9">
        <v>0</v>
      </c>
      <c r="AN4" s="9">
        <v>1</v>
      </c>
      <c r="AO4" s="9">
        <v>0</v>
      </c>
      <c r="AP4" s="8">
        <v>0</v>
      </c>
      <c r="AQ4" s="9">
        <v>1</v>
      </c>
      <c r="AR4" s="31">
        <v>0</v>
      </c>
      <c r="AS4" s="9">
        <v>1</v>
      </c>
      <c r="AT4" s="9">
        <v>0</v>
      </c>
      <c r="AU4" s="31">
        <v>0</v>
      </c>
      <c r="AV4" s="21">
        <v>2003</v>
      </c>
      <c r="AW4" s="23">
        <f t="shared" si="2"/>
        <v>7.6024013356658182</v>
      </c>
      <c r="AX4" s="39">
        <v>0</v>
      </c>
      <c r="AY4" s="39">
        <v>0</v>
      </c>
      <c r="AZ4" s="39">
        <v>0</v>
      </c>
      <c r="BA4" s="39">
        <v>1</v>
      </c>
      <c r="BB4" s="59" t="s">
        <v>433</v>
      </c>
      <c r="BC4" s="60" t="s">
        <v>433</v>
      </c>
      <c r="BD4" s="39" t="s">
        <v>433</v>
      </c>
      <c r="BE4" s="39" t="s">
        <v>433</v>
      </c>
      <c r="BF4" s="39" t="s">
        <v>433</v>
      </c>
      <c r="BG4" s="39" t="s">
        <v>433</v>
      </c>
      <c r="BH4" s="39" t="s">
        <v>433</v>
      </c>
      <c r="BI4" s="57" t="s">
        <v>433</v>
      </c>
      <c r="BJ4" s="18" t="s">
        <v>433</v>
      </c>
      <c r="BK4" s="39" t="s">
        <v>433</v>
      </c>
      <c r="BL4" s="54" t="s">
        <v>433</v>
      </c>
      <c r="BM4" t="s">
        <v>433</v>
      </c>
      <c r="BN4" s="54" t="s">
        <v>433</v>
      </c>
      <c r="BO4">
        <v>0</v>
      </c>
      <c r="BP4" s="18">
        <v>1</v>
      </c>
      <c r="BR4" s="18"/>
      <c r="BS4" s="18" t="s">
        <v>11</v>
      </c>
      <c r="BZ4" s="18"/>
      <c r="CC4" s="18"/>
      <c r="CF4" s="25">
        <v>44.5</v>
      </c>
      <c r="CG4">
        <v>1</v>
      </c>
      <c r="CH4" s="18">
        <v>0</v>
      </c>
      <c r="CI4">
        <v>1</v>
      </c>
      <c r="CJ4">
        <v>0</v>
      </c>
      <c r="CK4">
        <v>0</v>
      </c>
      <c r="CL4">
        <v>0</v>
      </c>
      <c r="CM4" s="18">
        <v>0</v>
      </c>
      <c r="CN4">
        <v>1</v>
      </c>
      <c r="CO4" s="18">
        <v>0</v>
      </c>
      <c r="CP4">
        <v>0</v>
      </c>
      <c r="CQ4">
        <v>1</v>
      </c>
      <c r="CR4">
        <v>0</v>
      </c>
      <c r="CS4" s="18">
        <v>0</v>
      </c>
      <c r="CT4">
        <v>0</v>
      </c>
      <c r="CU4" s="18">
        <v>0</v>
      </c>
      <c r="CV4">
        <v>0</v>
      </c>
      <c r="CW4" s="18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 s="18">
        <v>0</v>
      </c>
    </row>
    <row r="5" spans="1:117" s="70" customFormat="1" ht="14.4" customHeight="1" x14ac:dyDescent="0.3">
      <c r="A5" s="70">
        <v>4</v>
      </c>
      <c r="B5" s="70" t="s">
        <v>397</v>
      </c>
      <c r="C5" s="91" t="s">
        <v>465</v>
      </c>
      <c r="D5" s="72">
        <v>13</v>
      </c>
      <c r="E5" s="73">
        <f t="shared" si="1"/>
        <v>1.2224231464737794</v>
      </c>
      <c r="F5" s="74">
        <f>553/52</f>
        <v>10.634615384615385</v>
      </c>
      <c r="G5" s="74">
        <f>D5-E5</f>
        <v>11.77757685352622</v>
      </c>
      <c r="H5" s="75">
        <f>D5+E5</f>
        <v>14.22242314647378</v>
      </c>
      <c r="I5" s="76">
        <f t="shared" si="3"/>
        <v>9.5574549348597881E-2</v>
      </c>
      <c r="J5" s="77">
        <f t="shared" si="4"/>
        <v>8.9871185644251183E-3</v>
      </c>
      <c r="K5" s="77">
        <f t="shared" si="5"/>
        <v>111.27036912124763</v>
      </c>
      <c r="L5" s="77">
        <f t="shared" si="6"/>
        <v>8.6587430784172761E-2</v>
      </c>
      <c r="M5" s="77">
        <f t="shared" si="7"/>
        <v>0.104561667913023</v>
      </c>
      <c r="N5" s="78"/>
      <c r="O5" s="79"/>
      <c r="P5" s="80"/>
      <c r="Q5" s="80"/>
      <c r="R5" s="79"/>
      <c r="S5" s="80"/>
      <c r="T5" s="80"/>
      <c r="U5" s="79"/>
      <c r="V5" s="80"/>
      <c r="W5" s="80"/>
      <c r="X5" s="80"/>
      <c r="Y5" s="79"/>
      <c r="Z5" s="80"/>
      <c r="AA5" s="79">
        <v>1</v>
      </c>
      <c r="AB5" s="80">
        <v>0</v>
      </c>
      <c r="AC5" s="79">
        <v>0</v>
      </c>
      <c r="AD5" s="80">
        <v>0</v>
      </c>
      <c r="AE5" s="80">
        <v>0</v>
      </c>
      <c r="AF5" s="80">
        <v>1</v>
      </c>
      <c r="AG5" s="80">
        <v>0</v>
      </c>
      <c r="AH5" s="79">
        <v>12273</v>
      </c>
      <c r="AI5" s="80">
        <v>4</v>
      </c>
      <c r="AJ5" s="80">
        <f t="shared" si="0"/>
        <v>12268</v>
      </c>
      <c r="AK5" s="74">
        <v>17</v>
      </c>
      <c r="AL5" s="74" t="s">
        <v>433</v>
      </c>
      <c r="AM5" s="80">
        <v>1</v>
      </c>
      <c r="AN5" s="80">
        <v>0</v>
      </c>
      <c r="AO5" s="80">
        <v>0</v>
      </c>
      <c r="AP5" s="79">
        <v>0</v>
      </c>
      <c r="AQ5" s="80">
        <v>1</v>
      </c>
      <c r="AR5" s="81">
        <v>0</v>
      </c>
      <c r="AS5" s="80">
        <v>1</v>
      </c>
      <c r="AT5" s="80">
        <v>0</v>
      </c>
      <c r="AU5" s="81">
        <v>0</v>
      </c>
      <c r="AV5" s="82">
        <v>2003</v>
      </c>
      <c r="AW5" s="83">
        <f t="shared" si="2"/>
        <v>7.6024013356658182</v>
      </c>
      <c r="AX5" s="77">
        <v>0</v>
      </c>
      <c r="AY5" s="77">
        <v>0</v>
      </c>
      <c r="AZ5" s="77">
        <v>0</v>
      </c>
      <c r="BA5" s="77">
        <v>1</v>
      </c>
      <c r="BB5" s="84" t="s">
        <v>433</v>
      </c>
      <c r="BC5" s="85" t="s">
        <v>433</v>
      </c>
      <c r="BD5" s="77" t="s">
        <v>433</v>
      </c>
      <c r="BE5" s="77" t="s">
        <v>433</v>
      </c>
      <c r="BF5" s="77" t="s">
        <v>433</v>
      </c>
      <c r="BG5" s="77" t="s">
        <v>433</v>
      </c>
      <c r="BH5" s="77" t="s">
        <v>433</v>
      </c>
      <c r="BI5" s="86" t="s">
        <v>433</v>
      </c>
      <c r="BJ5" s="87" t="s">
        <v>433</v>
      </c>
      <c r="BK5" s="77" t="s">
        <v>433</v>
      </c>
      <c r="BL5" s="88" t="s">
        <v>433</v>
      </c>
      <c r="BM5" s="70" t="s">
        <v>433</v>
      </c>
      <c r="BN5" s="88" t="s">
        <v>433</v>
      </c>
      <c r="BO5" s="70">
        <v>0</v>
      </c>
      <c r="BP5" s="87">
        <v>1</v>
      </c>
      <c r="BR5" s="87"/>
      <c r="BS5" s="87" t="s">
        <v>11</v>
      </c>
      <c r="BZ5" s="87"/>
      <c r="CC5" s="87"/>
      <c r="CF5" s="71">
        <v>44.5</v>
      </c>
      <c r="CG5" s="70">
        <v>1</v>
      </c>
      <c r="CH5" s="87">
        <v>0</v>
      </c>
      <c r="CI5" s="70">
        <v>1</v>
      </c>
      <c r="CJ5" s="70">
        <v>0</v>
      </c>
      <c r="CK5" s="70">
        <v>0</v>
      </c>
      <c r="CL5" s="70">
        <v>0</v>
      </c>
      <c r="CM5" s="87">
        <v>0</v>
      </c>
      <c r="CN5" s="70">
        <v>1</v>
      </c>
      <c r="CO5" s="87">
        <v>0</v>
      </c>
      <c r="CP5" s="70">
        <v>0</v>
      </c>
      <c r="CQ5" s="70">
        <v>1</v>
      </c>
      <c r="CR5" s="70">
        <v>0</v>
      </c>
      <c r="CS5" s="87">
        <v>0</v>
      </c>
      <c r="CT5" s="70">
        <v>0</v>
      </c>
      <c r="CU5" s="87">
        <v>0</v>
      </c>
      <c r="CV5" s="70">
        <v>0</v>
      </c>
      <c r="CW5" s="87">
        <v>0</v>
      </c>
      <c r="CX5" s="70">
        <v>0</v>
      </c>
      <c r="CY5" s="70">
        <v>0</v>
      </c>
      <c r="CZ5" s="70">
        <v>1</v>
      </c>
      <c r="DA5" s="70">
        <v>0</v>
      </c>
      <c r="DB5" s="70">
        <v>0</v>
      </c>
      <c r="DC5" s="70">
        <v>0</v>
      </c>
      <c r="DD5" s="70">
        <v>1</v>
      </c>
      <c r="DE5" s="70">
        <v>0</v>
      </c>
      <c r="DF5" s="70">
        <v>0</v>
      </c>
      <c r="DG5" s="70">
        <v>0</v>
      </c>
      <c r="DH5" s="87">
        <v>0</v>
      </c>
      <c r="DL5" s="71"/>
      <c r="DM5" s="89"/>
    </row>
    <row r="6" spans="1:117" ht="14.4" customHeight="1" x14ac:dyDescent="0.3">
      <c r="A6">
        <v>7</v>
      </c>
      <c r="B6" t="s">
        <v>397</v>
      </c>
      <c r="C6" s="90" t="s">
        <v>468</v>
      </c>
      <c r="D6" s="12">
        <v>10.07</v>
      </c>
      <c r="E6" s="14">
        <f>D6/F6</f>
        <v>1.7486826347305389</v>
      </c>
      <c r="F6" s="7">
        <f>334/58</f>
        <v>5.7586206896551726</v>
      </c>
      <c r="G6" s="7">
        <f t="shared" ref="G6:G54" si="8">D6-E6</f>
        <v>8.3213173652694614</v>
      </c>
      <c r="H6" s="16">
        <f t="shared" ref="H6:H54" si="9">D6+E6</f>
        <v>11.818682634730539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5194050*BK6</f>
        <v>2660288.5290000006</v>
      </c>
      <c r="AI6" s="9">
        <v>6</v>
      </c>
      <c r="AJ6" s="9">
        <f t="shared" si="0"/>
        <v>2660281.5290000006</v>
      </c>
      <c r="AK6" s="7">
        <v>16</v>
      </c>
      <c r="AL6" s="7">
        <v>18.079999999999998</v>
      </c>
      <c r="AM6" s="9">
        <v>1</v>
      </c>
      <c r="AN6" s="9">
        <v>0</v>
      </c>
      <c r="AO6" s="9">
        <v>0</v>
      </c>
      <c r="AP6" s="8">
        <v>0</v>
      </c>
      <c r="AQ6" s="9">
        <v>0</v>
      </c>
      <c r="AR6" s="31">
        <v>1</v>
      </c>
      <c r="AS6" s="9">
        <v>0</v>
      </c>
      <c r="AT6" s="9">
        <v>0</v>
      </c>
      <c r="AU6" s="31">
        <v>1</v>
      </c>
      <c r="AV6" s="21">
        <v>2004</v>
      </c>
      <c r="AW6" s="23">
        <f t="shared" si="2"/>
        <v>7.6029004622047553</v>
      </c>
      <c r="AX6" s="39">
        <v>0</v>
      </c>
      <c r="AY6" s="39">
        <v>0</v>
      </c>
      <c r="AZ6" s="39">
        <v>0</v>
      </c>
      <c r="BA6" s="39">
        <v>1</v>
      </c>
      <c r="BB6" s="59" t="s">
        <v>433</v>
      </c>
      <c r="BC6" s="60" t="s">
        <v>433</v>
      </c>
      <c r="BD6" s="39" t="s">
        <v>433</v>
      </c>
      <c r="BE6" s="39" t="s">
        <v>433</v>
      </c>
      <c r="BF6" s="39" t="s">
        <v>433</v>
      </c>
      <c r="BG6" s="39" t="s">
        <v>433</v>
      </c>
      <c r="BH6" s="39" t="s">
        <v>433</v>
      </c>
      <c r="BI6" s="57" t="s">
        <v>433</v>
      </c>
      <c r="BJ6" s="18" t="s">
        <v>433</v>
      </c>
      <c r="BK6" s="53">
        <f>1-BL6</f>
        <v>0.51218000000000008</v>
      </c>
      <c r="BL6" s="54">
        <v>0.48781999999999998</v>
      </c>
      <c r="BM6">
        <v>0.52400000000000002</v>
      </c>
      <c r="BN6" s="54">
        <v>0.47599999999999998</v>
      </c>
      <c r="BO6">
        <v>0</v>
      </c>
      <c r="BP6" s="18">
        <v>1</v>
      </c>
      <c r="BR6" s="18"/>
      <c r="BS6" s="18" t="s">
        <v>256</v>
      </c>
      <c r="BZ6" s="18"/>
      <c r="CC6" s="18"/>
      <c r="CF6" s="25">
        <v>38.43</v>
      </c>
      <c r="CG6">
        <v>1</v>
      </c>
      <c r="CH6" s="18">
        <v>0</v>
      </c>
      <c r="CI6">
        <v>1</v>
      </c>
      <c r="CJ6">
        <v>0</v>
      </c>
      <c r="CK6">
        <v>0</v>
      </c>
      <c r="CL6">
        <v>0</v>
      </c>
      <c r="CM6" s="18">
        <v>0</v>
      </c>
      <c r="CN6">
        <v>1</v>
      </c>
      <c r="CO6" s="18">
        <v>0</v>
      </c>
      <c r="CP6">
        <v>0</v>
      </c>
      <c r="CQ6">
        <v>0</v>
      </c>
      <c r="CR6">
        <v>1</v>
      </c>
      <c r="CS6" s="18">
        <v>0</v>
      </c>
      <c r="CT6">
        <v>1</v>
      </c>
      <c r="CU6" s="18">
        <v>0</v>
      </c>
      <c r="CV6">
        <v>0</v>
      </c>
      <c r="CW6" s="18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 s="18">
        <v>0</v>
      </c>
    </row>
    <row r="7" spans="1:117" ht="14.4" customHeight="1" x14ac:dyDescent="0.3">
      <c r="A7">
        <v>8</v>
      </c>
      <c r="B7" t="s">
        <v>397</v>
      </c>
      <c r="C7" s="90" t="s">
        <v>468</v>
      </c>
      <c r="D7" s="12">
        <v>9.43</v>
      </c>
      <c r="E7" s="14">
        <f t="shared" ref="E7:E53" si="14">D7/F7</f>
        <v>0.34803163444639718</v>
      </c>
      <c r="F7" s="7">
        <f>569/21</f>
        <v>27.095238095238095</v>
      </c>
      <c r="G7" s="7">
        <f t="shared" si="8"/>
        <v>9.0819683655536032</v>
      </c>
      <c r="H7" s="16">
        <f t="shared" si="9"/>
        <v>9.7780316344463962</v>
      </c>
      <c r="I7" s="11">
        <f t="shared" si="10"/>
        <v>1.6609985555178591E-2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1.5996963241191334E-2</v>
      </c>
      <c r="M7" s="39">
        <f t="shared" si="13"/>
        <v>1.7223007869165849E-2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5">5194050*BK7</f>
        <v>2660288.5290000006</v>
      </c>
      <c r="AI7" s="9">
        <v>6</v>
      </c>
      <c r="AJ7" s="9">
        <f t="shared" si="0"/>
        <v>2660281.5290000006</v>
      </c>
      <c r="AK7" s="7">
        <v>18</v>
      </c>
      <c r="AL7" s="7">
        <v>18.079999999999998</v>
      </c>
      <c r="AM7" s="9">
        <v>1</v>
      </c>
      <c r="AN7" s="9">
        <v>0</v>
      </c>
      <c r="AO7" s="9">
        <v>0</v>
      </c>
      <c r="AP7" s="8">
        <v>0</v>
      </c>
      <c r="AQ7" s="9">
        <v>0</v>
      </c>
      <c r="AR7" s="31">
        <v>1</v>
      </c>
      <c r="AS7" s="9">
        <v>0</v>
      </c>
      <c r="AT7" s="9">
        <v>0</v>
      </c>
      <c r="AU7" s="31">
        <v>1</v>
      </c>
      <c r="AV7" s="21">
        <v>2004</v>
      </c>
      <c r="AW7" s="23">
        <f t="shared" si="2"/>
        <v>7.6029004622047553</v>
      </c>
      <c r="AX7" s="39">
        <v>0</v>
      </c>
      <c r="AY7" s="39">
        <v>0</v>
      </c>
      <c r="AZ7" s="39">
        <v>0</v>
      </c>
      <c r="BA7" s="39">
        <v>1</v>
      </c>
      <c r="BB7" s="59" t="s">
        <v>433</v>
      </c>
      <c r="BC7" s="60" t="s">
        <v>433</v>
      </c>
      <c r="BD7" s="39" t="s">
        <v>433</v>
      </c>
      <c r="BE7" s="39" t="s">
        <v>433</v>
      </c>
      <c r="BF7" s="39" t="s">
        <v>433</v>
      </c>
      <c r="BG7" s="39" t="s">
        <v>433</v>
      </c>
      <c r="BH7" s="39" t="s">
        <v>433</v>
      </c>
      <c r="BI7" s="57" t="s">
        <v>433</v>
      </c>
      <c r="BJ7" s="18" t="s">
        <v>433</v>
      </c>
      <c r="BK7" s="53">
        <f t="shared" ref="BK7:BK54" si="16">1-BL7</f>
        <v>0.51218000000000008</v>
      </c>
      <c r="BL7" s="54">
        <v>0.48781999999999998</v>
      </c>
      <c r="BM7">
        <v>0.52400000000000002</v>
      </c>
      <c r="BN7" s="54">
        <v>0.47599999999999998</v>
      </c>
      <c r="BO7">
        <v>0</v>
      </c>
      <c r="BP7" s="18">
        <v>1</v>
      </c>
      <c r="BR7" s="18"/>
      <c r="BS7" s="18" t="s">
        <v>256</v>
      </c>
      <c r="BZ7" s="18"/>
      <c r="CC7" s="18"/>
      <c r="CF7" s="25">
        <v>38.43</v>
      </c>
      <c r="CG7">
        <v>1</v>
      </c>
      <c r="CH7" s="18">
        <v>0</v>
      </c>
      <c r="CI7">
        <v>1</v>
      </c>
      <c r="CJ7">
        <v>0</v>
      </c>
      <c r="CK7">
        <v>0</v>
      </c>
      <c r="CL7">
        <v>0</v>
      </c>
      <c r="CM7" s="18">
        <v>0</v>
      </c>
      <c r="CN7">
        <v>1</v>
      </c>
      <c r="CO7" s="18">
        <v>0</v>
      </c>
      <c r="CP7">
        <v>0</v>
      </c>
      <c r="CQ7">
        <v>0</v>
      </c>
      <c r="CR7">
        <v>1</v>
      </c>
      <c r="CS7" s="18">
        <v>0</v>
      </c>
      <c r="CT7">
        <v>1</v>
      </c>
      <c r="CU7" s="18">
        <v>0</v>
      </c>
      <c r="CV7">
        <v>0</v>
      </c>
      <c r="CW7" s="18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 s="18">
        <v>0</v>
      </c>
    </row>
    <row r="8" spans="1:117" ht="14.4" customHeight="1" x14ac:dyDescent="0.3">
      <c r="A8">
        <v>9</v>
      </c>
      <c r="B8" t="s">
        <v>397</v>
      </c>
      <c r="C8" s="90" t="s">
        <v>468</v>
      </c>
      <c r="D8" s="12">
        <v>21.97</v>
      </c>
      <c r="E8" s="14">
        <f t="shared" si="14"/>
        <v>1.8291012298959317</v>
      </c>
      <c r="F8" s="7">
        <f>1057/88</f>
        <v>12.011363636363637</v>
      </c>
      <c r="G8" s="7">
        <f t="shared" si="8"/>
        <v>20.140898770104066</v>
      </c>
      <c r="H8" s="16">
        <f t="shared" si="9"/>
        <v>23.799101229895932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5"/>
        <v>2660288.5290000006</v>
      </c>
      <c r="AI8" s="9">
        <v>6</v>
      </c>
      <c r="AJ8" s="9">
        <f t="shared" si="0"/>
        <v>2660281.5290000006</v>
      </c>
      <c r="AK8" s="7">
        <v>20</v>
      </c>
      <c r="AL8" s="7">
        <v>18.079999999999998</v>
      </c>
      <c r="AM8" s="9">
        <v>1</v>
      </c>
      <c r="AN8" s="9">
        <v>0</v>
      </c>
      <c r="AO8" s="9">
        <v>0</v>
      </c>
      <c r="AP8" s="8">
        <v>0</v>
      </c>
      <c r="AQ8" s="9">
        <v>0</v>
      </c>
      <c r="AR8" s="31">
        <v>1</v>
      </c>
      <c r="AS8" s="9">
        <v>0</v>
      </c>
      <c r="AT8" s="9">
        <v>0</v>
      </c>
      <c r="AU8" s="31">
        <v>1</v>
      </c>
      <c r="AV8" s="21">
        <v>2004</v>
      </c>
      <c r="AW8" s="23"/>
      <c r="AX8" s="39">
        <v>0</v>
      </c>
      <c r="AY8" s="39">
        <v>0</v>
      </c>
      <c r="AZ8" s="39">
        <v>0</v>
      </c>
      <c r="BA8" s="39">
        <v>1</v>
      </c>
      <c r="BB8" s="59" t="s">
        <v>433</v>
      </c>
      <c r="BC8" s="60" t="s">
        <v>433</v>
      </c>
      <c r="BD8" s="39" t="s">
        <v>433</v>
      </c>
      <c r="BE8" s="39" t="s">
        <v>433</v>
      </c>
      <c r="BF8" s="39" t="s">
        <v>433</v>
      </c>
      <c r="BG8" s="39" t="s">
        <v>433</v>
      </c>
      <c r="BH8" s="39" t="s">
        <v>433</v>
      </c>
      <c r="BI8" s="57" t="s">
        <v>433</v>
      </c>
      <c r="BJ8" s="18" t="s">
        <v>433</v>
      </c>
      <c r="BK8" s="53">
        <f t="shared" si="16"/>
        <v>0.51218000000000008</v>
      </c>
      <c r="BL8" s="54">
        <v>0.48781999999999998</v>
      </c>
      <c r="BM8">
        <v>0.52400000000000002</v>
      </c>
      <c r="BN8" s="54">
        <v>0.47599999999999998</v>
      </c>
      <c r="BO8">
        <v>0</v>
      </c>
      <c r="BP8" s="18">
        <v>1</v>
      </c>
      <c r="BR8" s="18"/>
      <c r="BS8" s="18" t="s">
        <v>256</v>
      </c>
      <c r="BZ8" s="18"/>
      <c r="CC8" s="18"/>
      <c r="CF8" s="25">
        <v>38.43</v>
      </c>
      <c r="CG8">
        <v>1</v>
      </c>
      <c r="CH8" s="18">
        <v>0</v>
      </c>
      <c r="CI8">
        <v>1</v>
      </c>
      <c r="CJ8">
        <v>0</v>
      </c>
      <c r="CK8">
        <v>0</v>
      </c>
      <c r="CL8">
        <v>0</v>
      </c>
      <c r="CM8" s="18">
        <v>0</v>
      </c>
      <c r="CN8">
        <v>1</v>
      </c>
      <c r="CO8" s="18">
        <v>0</v>
      </c>
      <c r="CP8">
        <v>0</v>
      </c>
      <c r="CQ8">
        <v>0</v>
      </c>
      <c r="CR8">
        <v>1</v>
      </c>
      <c r="CS8" s="18">
        <v>0</v>
      </c>
      <c r="CT8">
        <v>1</v>
      </c>
      <c r="CU8" s="18">
        <v>0</v>
      </c>
      <c r="CV8">
        <v>0</v>
      </c>
      <c r="CW8" s="1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 s="18">
        <v>0</v>
      </c>
    </row>
    <row r="9" spans="1:117" ht="14.4" customHeight="1" x14ac:dyDescent="0.3">
      <c r="A9">
        <v>10</v>
      </c>
      <c r="B9" t="s">
        <v>397</v>
      </c>
      <c r="C9" s="90" t="s">
        <v>468</v>
      </c>
      <c r="D9" s="12">
        <v>9.32</v>
      </c>
      <c r="E9" s="14">
        <f t="shared" si="14"/>
        <v>2.0992332268370606</v>
      </c>
      <c r="F9" s="7">
        <f>1252/282</f>
        <v>4.4397163120567376</v>
      </c>
      <c r="G9" s="7">
        <f t="shared" si="8"/>
        <v>7.2207667731629392</v>
      </c>
      <c r="H9" s="16">
        <f t="shared" si="9"/>
        <v>11.419233226837061</v>
      </c>
      <c r="I9" s="11">
        <f t="shared" si="10"/>
        <v>2.7220106001052615E-3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2.108905976119891E-3</v>
      </c>
      <c r="M9" s="39">
        <f t="shared" si="13"/>
        <v>3.3351152240906319E-3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5"/>
        <v>2660288.5290000006</v>
      </c>
      <c r="AI9" s="9">
        <v>6</v>
      </c>
      <c r="AJ9" s="9">
        <f t="shared" si="0"/>
        <v>2660281.5290000006</v>
      </c>
      <c r="AK9" s="7">
        <v>22</v>
      </c>
      <c r="AL9" s="7">
        <v>18.079999999999998</v>
      </c>
      <c r="AM9" s="9">
        <v>1</v>
      </c>
      <c r="AN9" s="9">
        <v>0</v>
      </c>
      <c r="AO9" s="9">
        <v>0</v>
      </c>
      <c r="AP9" s="8">
        <v>0</v>
      </c>
      <c r="AQ9" s="9">
        <v>0</v>
      </c>
      <c r="AR9" s="31">
        <v>1</v>
      </c>
      <c r="AS9" s="9">
        <v>0</v>
      </c>
      <c r="AT9" s="9">
        <v>0</v>
      </c>
      <c r="AU9" s="31">
        <v>1</v>
      </c>
      <c r="AV9" s="21">
        <v>2004</v>
      </c>
      <c r="AW9" s="23"/>
      <c r="AX9" s="39">
        <v>0</v>
      </c>
      <c r="AY9" s="39">
        <v>0</v>
      </c>
      <c r="AZ9" s="39">
        <v>0</v>
      </c>
      <c r="BA9" s="39">
        <v>1</v>
      </c>
      <c r="BB9" s="59" t="s">
        <v>433</v>
      </c>
      <c r="BC9" s="60" t="s">
        <v>433</v>
      </c>
      <c r="BD9" s="39" t="s">
        <v>433</v>
      </c>
      <c r="BE9" s="39" t="s">
        <v>433</v>
      </c>
      <c r="BF9" s="39" t="s">
        <v>433</v>
      </c>
      <c r="BG9" s="39" t="s">
        <v>433</v>
      </c>
      <c r="BH9" s="39" t="s">
        <v>433</v>
      </c>
      <c r="BI9" s="57" t="s">
        <v>433</v>
      </c>
      <c r="BJ9" s="18" t="s">
        <v>433</v>
      </c>
      <c r="BK9" s="53">
        <f t="shared" si="16"/>
        <v>0.51218000000000008</v>
      </c>
      <c r="BL9" s="54">
        <v>0.48781999999999998</v>
      </c>
      <c r="BM9">
        <v>0.52400000000000002</v>
      </c>
      <c r="BN9" s="54">
        <v>0.47599999999999998</v>
      </c>
      <c r="BO9">
        <v>0</v>
      </c>
      <c r="BP9" s="18">
        <v>1</v>
      </c>
      <c r="BR9" s="18"/>
      <c r="BS9" s="18" t="s">
        <v>256</v>
      </c>
      <c r="BZ9" s="18"/>
      <c r="CC9" s="18"/>
      <c r="CF9" s="25">
        <v>38.43</v>
      </c>
      <c r="CG9">
        <v>1</v>
      </c>
      <c r="CH9" s="18">
        <v>0</v>
      </c>
      <c r="CI9">
        <v>1</v>
      </c>
      <c r="CJ9">
        <v>0</v>
      </c>
      <c r="CK9">
        <v>0</v>
      </c>
      <c r="CL9">
        <v>0</v>
      </c>
      <c r="CM9" s="18">
        <v>0</v>
      </c>
      <c r="CN9">
        <v>1</v>
      </c>
      <c r="CO9" s="18">
        <v>0</v>
      </c>
      <c r="CP9">
        <v>0</v>
      </c>
      <c r="CQ9">
        <v>0</v>
      </c>
      <c r="CR9">
        <v>1</v>
      </c>
      <c r="CS9" s="18">
        <v>0</v>
      </c>
      <c r="CT9">
        <v>1</v>
      </c>
      <c r="CU9" s="18">
        <v>0</v>
      </c>
      <c r="CV9">
        <v>0</v>
      </c>
      <c r="CW9" s="18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 s="18">
        <v>0</v>
      </c>
    </row>
    <row r="10" spans="1:117" x14ac:dyDescent="0.3">
      <c r="A10">
        <v>11</v>
      </c>
      <c r="B10" t="s">
        <v>397</v>
      </c>
      <c r="C10" s="90" t="s">
        <v>468</v>
      </c>
      <c r="D10" s="12">
        <v>10.039999999999999</v>
      </c>
      <c r="E10" s="14">
        <f t="shared" si="14"/>
        <v>1.2663063063063063</v>
      </c>
      <c r="F10" s="7">
        <f>333/42</f>
        <v>7.9285714285714288</v>
      </c>
      <c r="G10" s="7">
        <f t="shared" si="8"/>
        <v>8.7736936936936925</v>
      </c>
      <c r="H10" s="16">
        <f t="shared" si="9"/>
        <v>11.306306306306306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5"/>
        <v>2660288.5290000006</v>
      </c>
      <c r="AI10" s="9">
        <v>6</v>
      </c>
      <c r="AJ10" s="9">
        <f t="shared" si="0"/>
        <v>2660281.5290000006</v>
      </c>
      <c r="AK10" s="7">
        <v>16</v>
      </c>
      <c r="AL10" s="7">
        <v>18.079999999999998</v>
      </c>
      <c r="AM10" s="9">
        <v>1</v>
      </c>
      <c r="AN10" s="9">
        <v>0</v>
      </c>
      <c r="AO10" s="9">
        <v>0</v>
      </c>
      <c r="AP10" s="8">
        <v>0</v>
      </c>
      <c r="AQ10" s="9">
        <v>0</v>
      </c>
      <c r="AR10" s="31">
        <v>1</v>
      </c>
      <c r="AS10" s="9">
        <v>0</v>
      </c>
      <c r="AT10" s="9">
        <v>0</v>
      </c>
      <c r="AU10" s="31">
        <v>1</v>
      </c>
      <c r="AV10" s="21">
        <v>2006</v>
      </c>
      <c r="AW10" s="23"/>
      <c r="AX10" s="39">
        <v>0</v>
      </c>
      <c r="AY10" s="39">
        <v>0</v>
      </c>
      <c r="AZ10" s="39">
        <v>0</v>
      </c>
      <c r="BA10" s="39">
        <v>1</v>
      </c>
      <c r="BB10" s="59" t="s">
        <v>433</v>
      </c>
      <c r="BC10" s="60" t="s">
        <v>433</v>
      </c>
      <c r="BD10" s="39" t="s">
        <v>433</v>
      </c>
      <c r="BE10" s="39" t="s">
        <v>433</v>
      </c>
      <c r="BF10" s="39" t="s">
        <v>433</v>
      </c>
      <c r="BG10" s="39" t="s">
        <v>433</v>
      </c>
      <c r="BH10" s="39" t="s">
        <v>433</v>
      </c>
      <c r="BI10" s="57" t="s">
        <v>433</v>
      </c>
      <c r="BJ10" s="18" t="s">
        <v>433</v>
      </c>
      <c r="BK10" s="53">
        <f t="shared" si="16"/>
        <v>0.51218000000000008</v>
      </c>
      <c r="BL10" s="54">
        <v>0.48781999999999998</v>
      </c>
      <c r="BM10">
        <v>0.52400000000000002</v>
      </c>
      <c r="BN10" s="54">
        <v>0.47599999999999998</v>
      </c>
      <c r="BO10">
        <v>0</v>
      </c>
      <c r="BP10" s="18">
        <v>1</v>
      </c>
      <c r="BR10" s="18"/>
      <c r="BS10" s="18" t="s">
        <v>256</v>
      </c>
      <c r="BZ10" s="18"/>
      <c r="CC10" s="18"/>
      <c r="CF10" s="25">
        <v>38.43</v>
      </c>
      <c r="CG10">
        <v>1</v>
      </c>
      <c r="CH10" s="18">
        <v>0</v>
      </c>
      <c r="CI10">
        <v>1</v>
      </c>
      <c r="CJ10">
        <v>0</v>
      </c>
      <c r="CK10">
        <v>0</v>
      </c>
      <c r="CL10">
        <v>0</v>
      </c>
      <c r="CM10" s="18">
        <v>0</v>
      </c>
      <c r="CN10">
        <v>1</v>
      </c>
      <c r="CO10" s="18">
        <v>0</v>
      </c>
      <c r="CP10">
        <v>0</v>
      </c>
      <c r="CQ10">
        <v>0</v>
      </c>
      <c r="CR10">
        <v>1</v>
      </c>
      <c r="CS10" s="18">
        <v>0</v>
      </c>
      <c r="CT10">
        <v>1</v>
      </c>
      <c r="CU10" s="18">
        <v>0</v>
      </c>
      <c r="CV10">
        <v>0</v>
      </c>
      <c r="CW10" s="18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 s="18">
        <v>0</v>
      </c>
    </row>
    <row r="11" spans="1:117" x14ac:dyDescent="0.3">
      <c r="A11">
        <v>12</v>
      </c>
      <c r="B11" t="s">
        <v>397</v>
      </c>
      <c r="C11" s="90" t="s">
        <v>468</v>
      </c>
      <c r="D11" s="12">
        <v>9.31</v>
      </c>
      <c r="E11" s="14">
        <f t="shared" si="14"/>
        <v>0.23275000000000001</v>
      </c>
      <c r="F11" s="7">
        <f>560/14</f>
        <v>40</v>
      </c>
      <c r="G11" s="7">
        <f t="shared" si="8"/>
        <v>9.0772500000000012</v>
      </c>
      <c r="H11" s="16">
        <f t="shared" si="9"/>
        <v>9.5427499999999998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5"/>
        <v>2660288.5290000006</v>
      </c>
      <c r="AI11" s="9">
        <v>6</v>
      </c>
      <c r="AJ11" s="9">
        <f t="shared" si="0"/>
        <v>2660281.5290000006</v>
      </c>
      <c r="AK11" s="7">
        <v>18</v>
      </c>
      <c r="AL11" s="7">
        <v>18.079999999999998</v>
      </c>
      <c r="AM11" s="9">
        <v>1</v>
      </c>
      <c r="AN11" s="9">
        <v>0</v>
      </c>
      <c r="AO11" s="9">
        <v>0</v>
      </c>
      <c r="AP11" s="8">
        <v>0</v>
      </c>
      <c r="AQ11" s="9">
        <v>0</v>
      </c>
      <c r="AR11" s="31">
        <v>1</v>
      </c>
      <c r="AS11" s="9">
        <v>0</v>
      </c>
      <c r="AT11" s="9">
        <v>0</v>
      </c>
      <c r="AU11" s="31">
        <v>1</v>
      </c>
      <c r="AV11" s="21">
        <v>2006</v>
      </c>
      <c r="AW11" s="23"/>
      <c r="AX11" s="39">
        <v>0</v>
      </c>
      <c r="AY11" s="39">
        <v>0</v>
      </c>
      <c r="AZ11" s="39">
        <v>0</v>
      </c>
      <c r="BA11" s="39">
        <v>1</v>
      </c>
      <c r="BB11" s="59" t="s">
        <v>433</v>
      </c>
      <c r="BC11" s="60" t="s">
        <v>433</v>
      </c>
      <c r="BD11" s="39" t="s">
        <v>433</v>
      </c>
      <c r="BE11" s="39" t="s">
        <v>433</v>
      </c>
      <c r="BF11" s="39" t="s">
        <v>433</v>
      </c>
      <c r="BG11" s="39" t="s">
        <v>433</v>
      </c>
      <c r="BH11" s="39" t="s">
        <v>433</v>
      </c>
      <c r="BI11" s="57" t="s">
        <v>433</v>
      </c>
      <c r="BJ11" s="18" t="s">
        <v>433</v>
      </c>
      <c r="BK11" s="53">
        <f t="shared" si="16"/>
        <v>0.51218000000000008</v>
      </c>
      <c r="BL11" s="54">
        <v>0.48781999999999998</v>
      </c>
      <c r="BM11">
        <v>0.52400000000000002</v>
      </c>
      <c r="BN11" s="54">
        <v>0.47599999999999998</v>
      </c>
      <c r="BO11">
        <v>0</v>
      </c>
      <c r="BP11" s="18">
        <v>1</v>
      </c>
      <c r="BR11" s="18"/>
      <c r="BS11" s="18" t="s">
        <v>256</v>
      </c>
      <c r="BZ11" s="18"/>
      <c r="CC11" s="18"/>
      <c r="CF11" s="25">
        <v>38.43</v>
      </c>
      <c r="CG11">
        <v>1</v>
      </c>
      <c r="CH11" s="18">
        <v>0</v>
      </c>
      <c r="CI11">
        <v>1</v>
      </c>
      <c r="CJ11">
        <v>0</v>
      </c>
      <c r="CK11">
        <v>0</v>
      </c>
      <c r="CL11">
        <v>0</v>
      </c>
      <c r="CM11" s="18">
        <v>0</v>
      </c>
      <c r="CN11">
        <v>1</v>
      </c>
      <c r="CO11" s="18">
        <v>0</v>
      </c>
      <c r="CP11">
        <v>0</v>
      </c>
      <c r="CQ11">
        <v>0</v>
      </c>
      <c r="CR11">
        <v>1</v>
      </c>
      <c r="CS11" s="18">
        <v>0</v>
      </c>
      <c r="CT11">
        <v>1</v>
      </c>
      <c r="CU11" s="18">
        <v>0</v>
      </c>
      <c r="CV11">
        <v>0</v>
      </c>
      <c r="CW11" s="18">
        <v>0</v>
      </c>
      <c r="CX11">
        <v>0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 s="18">
        <v>0</v>
      </c>
    </row>
    <row r="12" spans="1:117" x14ac:dyDescent="0.3">
      <c r="A12">
        <v>13</v>
      </c>
      <c r="B12" t="s">
        <v>397</v>
      </c>
      <c r="C12" s="90" t="s">
        <v>468</v>
      </c>
      <c r="D12" s="12">
        <v>16.010000000000002</v>
      </c>
      <c r="E12" s="14">
        <f t="shared" si="14"/>
        <v>0.81286975717439303</v>
      </c>
      <c r="F12" s="7">
        <f>906/46</f>
        <v>19.695652173913043</v>
      </c>
      <c r="G12" s="7">
        <f t="shared" si="8"/>
        <v>15.197130242825608</v>
      </c>
      <c r="H12" s="16">
        <f t="shared" si="9"/>
        <v>16.822869757174395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5"/>
        <v>2660288.5290000006</v>
      </c>
      <c r="AI12" s="9">
        <v>6</v>
      </c>
      <c r="AJ12" s="9">
        <f t="shared" si="0"/>
        <v>2660281.5290000006</v>
      </c>
      <c r="AK12" s="7">
        <v>20</v>
      </c>
      <c r="AL12" s="7">
        <v>18.079999999999998</v>
      </c>
      <c r="AM12" s="9">
        <v>1</v>
      </c>
      <c r="AN12" s="9">
        <v>0</v>
      </c>
      <c r="AO12" s="9">
        <v>0</v>
      </c>
      <c r="AP12" s="8">
        <v>0</v>
      </c>
      <c r="AQ12" s="9">
        <v>0</v>
      </c>
      <c r="AR12" s="31">
        <v>1</v>
      </c>
      <c r="AS12" s="9">
        <v>0</v>
      </c>
      <c r="AT12" s="9">
        <v>0</v>
      </c>
      <c r="AU12" s="31">
        <v>1</v>
      </c>
      <c r="AV12" s="21">
        <v>2006</v>
      </c>
      <c r="AW12" s="23"/>
      <c r="AX12" s="39">
        <v>0</v>
      </c>
      <c r="AY12" s="39">
        <v>0</v>
      </c>
      <c r="AZ12" s="39">
        <v>0</v>
      </c>
      <c r="BA12" s="39">
        <v>1</v>
      </c>
      <c r="BB12" s="59" t="s">
        <v>433</v>
      </c>
      <c r="BC12" s="60" t="s">
        <v>433</v>
      </c>
      <c r="BD12" s="39" t="s">
        <v>433</v>
      </c>
      <c r="BE12" s="39" t="s">
        <v>433</v>
      </c>
      <c r="BF12" s="39" t="s">
        <v>433</v>
      </c>
      <c r="BG12" s="39" t="s">
        <v>433</v>
      </c>
      <c r="BH12" s="39" t="s">
        <v>433</v>
      </c>
      <c r="BI12" s="57" t="s">
        <v>433</v>
      </c>
      <c r="BJ12" s="18" t="s">
        <v>433</v>
      </c>
      <c r="BK12" s="53">
        <f t="shared" si="16"/>
        <v>0.51218000000000008</v>
      </c>
      <c r="BL12" s="54">
        <v>0.48781999999999998</v>
      </c>
      <c r="BM12">
        <v>0.52400000000000002</v>
      </c>
      <c r="BN12" s="54">
        <v>0.47599999999999998</v>
      </c>
      <c r="BO12">
        <v>0</v>
      </c>
      <c r="BP12" s="18">
        <v>1</v>
      </c>
      <c r="BR12" s="18"/>
      <c r="BS12" s="18" t="s">
        <v>256</v>
      </c>
      <c r="BZ12" s="18"/>
      <c r="CC12" s="18"/>
      <c r="CF12" s="25">
        <v>38.43</v>
      </c>
      <c r="CG12">
        <v>1</v>
      </c>
      <c r="CH12" s="18">
        <v>0</v>
      </c>
      <c r="CI12">
        <v>1</v>
      </c>
      <c r="CJ12">
        <v>0</v>
      </c>
      <c r="CK12">
        <v>0</v>
      </c>
      <c r="CL12">
        <v>0</v>
      </c>
      <c r="CM12" s="18">
        <v>0</v>
      </c>
      <c r="CN12">
        <v>1</v>
      </c>
      <c r="CO12" s="18">
        <v>0</v>
      </c>
      <c r="CP12">
        <v>0</v>
      </c>
      <c r="CQ12">
        <v>0</v>
      </c>
      <c r="CR12">
        <v>1</v>
      </c>
      <c r="CS12" s="18">
        <v>0</v>
      </c>
      <c r="CT12">
        <v>1</v>
      </c>
      <c r="CU12" s="18">
        <v>0</v>
      </c>
      <c r="CV12">
        <v>0</v>
      </c>
      <c r="CW12" s="18">
        <v>0</v>
      </c>
      <c r="CX12">
        <v>0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 s="18">
        <v>0</v>
      </c>
    </row>
    <row r="13" spans="1:117" x14ac:dyDescent="0.3">
      <c r="A13">
        <v>14</v>
      </c>
      <c r="B13" t="s">
        <v>397</v>
      </c>
      <c r="C13" s="90" t="s">
        <v>468</v>
      </c>
      <c r="D13" s="12">
        <v>4.6500000000000004</v>
      </c>
      <c r="E13" s="14">
        <f t="shared" si="14"/>
        <v>0.39910179640718568</v>
      </c>
      <c r="F13" s="7">
        <f>1002/86</f>
        <v>11.651162790697674</v>
      </c>
      <c r="G13" s="7">
        <f t="shared" si="8"/>
        <v>4.2508982035928149</v>
      </c>
      <c r="H13" s="16">
        <f t="shared" si="9"/>
        <v>5.0491017964071858</v>
      </c>
      <c r="I13" s="11">
        <f t="shared" si="10"/>
        <v>7.1432259948603751E-3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6.530134741808487E-3</v>
      </c>
      <c r="M13" s="39">
        <f t="shared" si="13"/>
        <v>7.7563172479122632E-3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5"/>
        <v>2660288.5290000006</v>
      </c>
      <c r="AI13" s="9">
        <v>6</v>
      </c>
      <c r="AJ13" s="9">
        <f t="shared" si="0"/>
        <v>2660281.5290000006</v>
      </c>
      <c r="AK13" s="7">
        <v>22</v>
      </c>
      <c r="AL13" s="7">
        <v>18.079999999999998</v>
      </c>
      <c r="AM13" s="9">
        <v>1</v>
      </c>
      <c r="AN13" s="9">
        <v>0</v>
      </c>
      <c r="AO13" s="9">
        <v>0</v>
      </c>
      <c r="AP13" s="8">
        <v>0</v>
      </c>
      <c r="AQ13" s="9">
        <v>0</v>
      </c>
      <c r="AR13" s="31">
        <v>1</v>
      </c>
      <c r="AS13" s="9">
        <v>0</v>
      </c>
      <c r="AT13" s="9">
        <v>0</v>
      </c>
      <c r="AU13" s="31">
        <v>1</v>
      </c>
      <c r="AV13" s="21">
        <v>2006</v>
      </c>
      <c r="AW13" s="23"/>
      <c r="AX13" s="39">
        <v>0</v>
      </c>
      <c r="AY13" s="39">
        <v>0</v>
      </c>
      <c r="AZ13" s="39">
        <v>0</v>
      </c>
      <c r="BA13" s="39">
        <v>1</v>
      </c>
      <c r="BB13" s="59" t="s">
        <v>433</v>
      </c>
      <c r="BC13" s="60" t="s">
        <v>433</v>
      </c>
      <c r="BD13" s="39" t="s">
        <v>433</v>
      </c>
      <c r="BE13" s="39" t="s">
        <v>433</v>
      </c>
      <c r="BF13" s="39" t="s">
        <v>433</v>
      </c>
      <c r="BG13" s="39" t="s">
        <v>433</v>
      </c>
      <c r="BH13" s="39" t="s">
        <v>433</v>
      </c>
      <c r="BI13" s="57" t="s">
        <v>433</v>
      </c>
      <c r="BJ13" s="18" t="s">
        <v>433</v>
      </c>
      <c r="BK13" s="53">
        <f t="shared" si="16"/>
        <v>0.51218000000000008</v>
      </c>
      <c r="BL13" s="54">
        <v>0.48781999999999998</v>
      </c>
      <c r="BM13">
        <v>0.52400000000000002</v>
      </c>
      <c r="BN13" s="54">
        <v>0.47599999999999998</v>
      </c>
      <c r="BO13">
        <v>0</v>
      </c>
      <c r="BP13" s="18">
        <v>1</v>
      </c>
      <c r="BR13" s="18"/>
      <c r="BS13" s="18" t="s">
        <v>256</v>
      </c>
      <c r="BZ13" s="18"/>
      <c r="CC13" s="18"/>
      <c r="CF13" s="25">
        <v>38.43</v>
      </c>
      <c r="CG13">
        <v>1</v>
      </c>
      <c r="CH13" s="18">
        <v>0</v>
      </c>
      <c r="CI13">
        <v>1</v>
      </c>
      <c r="CJ13">
        <v>0</v>
      </c>
      <c r="CK13">
        <v>0</v>
      </c>
      <c r="CL13">
        <v>0</v>
      </c>
      <c r="CM13" s="18">
        <v>0</v>
      </c>
      <c r="CN13">
        <v>1</v>
      </c>
      <c r="CO13" s="18">
        <v>0</v>
      </c>
      <c r="CP13">
        <v>0</v>
      </c>
      <c r="CQ13">
        <v>0</v>
      </c>
      <c r="CR13">
        <v>1</v>
      </c>
      <c r="CS13" s="18">
        <v>0</v>
      </c>
      <c r="CT13">
        <v>1</v>
      </c>
      <c r="CU13" s="18">
        <v>0</v>
      </c>
      <c r="CV13">
        <v>0</v>
      </c>
      <c r="CW13" s="18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 s="18">
        <v>0</v>
      </c>
    </row>
    <row r="14" spans="1:117" x14ac:dyDescent="0.3">
      <c r="A14">
        <v>15</v>
      </c>
      <c r="B14" t="s">
        <v>397</v>
      </c>
      <c r="C14" s="90" t="s">
        <v>468</v>
      </c>
      <c r="D14" s="12">
        <v>6.08</v>
      </c>
      <c r="E14" s="14">
        <f t="shared" si="14"/>
        <v>1.0028865979381443</v>
      </c>
      <c r="F14" s="7">
        <f>194/32</f>
        <v>6.0625</v>
      </c>
      <c r="G14" s="7">
        <f t="shared" si="8"/>
        <v>5.0771134020618556</v>
      </c>
      <c r="H14" s="16">
        <f t="shared" si="9"/>
        <v>7.0828865979381446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5"/>
        <v>2660288.5290000006</v>
      </c>
      <c r="AI14" s="9">
        <v>6</v>
      </c>
      <c r="AJ14" s="9">
        <f t="shared" si="0"/>
        <v>2660281.5290000006</v>
      </c>
      <c r="AK14" s="7">
        <v>16</v>
      </c>
      <c r="AL14" s="7">
        <v>18.079999999999998</v>
      </c>
      <c r="AM14" s="9">
        <v>1</v>
      </c>
      <c r="AN14" s="9">
        <v>0</v>
      </c>
      <c r="AO14" s="9">
        <v>0</v>
      </c>
      <c r="AP14" s="8">
        <v>0</v>
      </c>
      <c r="AQ14" s="9">
        <v>0</v>
      </c>
      <c r="AR14" s="31">
        <v>1</v>
      </c>
      <c r="AS14" s="9">
        <v>0</v>
      </c>
      <c r="AT14" s="9">
        <v>0</v>
      </c>
      <c r="AU14" s="31">
        <v>1</v>
      </c>
      <c r="AV14" s="21">
        <v>2008</v>
      </c>
      <c r="AW14" s="23"/>
      <c r="AX14" s="39">
        <v>0</v>
      </c>
      <c r="AY14" s="39">
        <v>0</v>
      </c>
      <c r="AZ14" s="39">
        <v>0</v>
      </c>
      <c r="BA14" s="39">
        <v>1</v>
      </c>
      <c r="BB14" s="59" t="s">
        <v>433</v>
      </c>
      <c r="BC14" s="60" t="s">
        <v>433</v>
      </c>
      <c r="BD14" s="39" t="s">
        <v>433</v>
      </c>
      <c r="BE14" s="39" t="s">
        <v>433</v>
      </c>
      <c r="BF14" s="39" t="s">
        <v>433</v>
      </c>
      <c r="BG14" s="39" t="s">
        <v>433</v>
      </c>
      <c r="BH14" s="39" t="s">
        <v>433</v>
      </c>
      <c r="BI14" s="57" t="s">
        <v>433</v>
      </c>
      <c r="BJ14" s="18" t="s">
        <v>433</v>
      </c>
      <c r="BK14" s="53">
        <f t="shared" si="16"/>
        <v>0.51218000000000008</v>
      </c>
      <c r="BL14" s="54">
        <v>0.48781999999999998</v>
      </c>
      <c r="BM14">
        <v>0.52400000000000002</v>
      </c>
      <c r="BN14" s="54">
        <v>0.47599999999999998</v>
      </c>
      <c r="BO14">
        <v>0</v>
      </c>
      <c r="BP14" s="18">
        <v>1</v>
      </c>
      <c r="BR14" s="18"/>
      <c r="BS14" s="18" t="s">
        <v>256</v>
      </c>
      <c r="BZ14" s="18"/>
      <c r="CC14" s="18"/>
      <c r="CF14" s="25">
        <v>38.43</v>
      </c>
      <c r="CG14">
        <v>1</v>
      </c>
      <c r="CH14" s="18">
        <v>0</v>
      </c>
      <c r="CI14">
        <v>1</v>
      </c>
      <c r="CJ14">
        <v>0</v>
      </c>
      <c r="CK14">
        <v>0</v>
      </c>
      <c r="CL14">
        <v>0</v>
      </c>
      <c r="CM14" s="18">
        <v>0</v>
      </c>
      <c r="CN14">
        <v>1</v>
      </c>
      <c r="CO14" s="18">
        <v>0</v>
      </c>
      <c r="CP14">
        <v>0</v>
      </c>
      <c r="CQ14">
        <v>0</v>
      </c>
      <c r="CR14">
        <v>1</v>
      </c>
      <c r="CS14" s="18">
        <v>0</v>
      </c>
      <c r="CT14">
        <v>1</v>
      </c>
      <c r="CU14" s="18">
        <v>0</v>
      </c>
      <c r="CV14">
        <v>0</v>
      </c>
      <c r="CW14" s="18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18">
        <v>0</v>
      </c>
    </row>
    <row r="15" spans="1:117" x14ac:dyDescent="0.3">
      <c r="A15">
        <v>16</v>
      </c>
      <c r="B15" t="s">
        <v>397</v>
      </c>
      <c r="C15" s="90" t="s">
        <v>468</v>
      </c>
      <c r="D15" s="12">
        <v>8.84</v>
      </c>
      <c r="E15" s="14">
        <f t="shared" si="14"/>
        <v>0.16742424242424242</v>
      </c>
      <c r="F15" s="7">
        <f>528/10</f>
        <v>52.8</v>
      </c>
      <c r="G15" s="7">
        <f t="shared" si="8"/>
        <v>8.6725757575757569</v>
      </c>
      <c r="H15" s="16">
        <f t="shared" si="9"/>
        <v>9.0074242424242428</v>
      </c>
      <c r="I15" s="11">
        <f t="shared" si="10"/>
        <v>3.2355095264921176E-2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3.1742309369752211E-2</v>
      </c>
      <c r="M15" s="39">
        <f t="shared" si="13"/>
        <v>3.296788116009014E-2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5"/>
        <v>2660288.5290000006</v>
      </c>
      <c r="AI15" s="9">
        <v>6</v>
      </c>
      <c r="AJ15" s="9">
        <f t="shared" si="0"/>
        <v>2660281.5290000006</v>
      </c>
      <c r="AK15" s="7">
        <v>18</v>
      </c>
      <c r="AL15" s="7">
        <v>18.079999999999998</v>
      </c>
      <c r="AM15" s="9">
        <v>1</v>
      </c>
      <c r="AN15" s="9">
        <v>0</v>
      </c>
      <c r="AO15" s="9">
        <v>0</v>
      </c>
      <c r="AP15" s="8">
        <v>0</v>
      </c>
      <c r="AQ15" s="9">
        <v>0</v>
      </c>
      <c r="AR15" s="31">
        <v>1</v>
      </c>
      <c r="AS15" s="9">
        <v>0</v>
      </c>
      <c r="AT15" s="9">
        <v>0</v>
      </c>
      <c r="AU15" s="31">
        <v>1</v>
      </c>
      <c r="AV15" s="21">
        <v>2008</v>
      </c>
      <c r="AW15" s="23"/>
      <c r="AX15" s="39">
        <v>0</v>
      </c>
      <c r="AY15" s="39">
        <v>0</v>
      </c>
      <c r="AZ15" s="39">
        <v>0</v>
      </c>
      <c r="BA15" s="39">
        <v>1</v>
      </c>
      <c r="BB15" s="59" t="s">
        <v>433</v>
      </c>
      <c r="BC15" s="60" t="s">
        <v>433</v>
      </c>
      <c r="BD15" s="39" t="s">
        <v>433</v>
      </c>
      <c r="BE15" s="39" t="s">
        <v>433</v>
      </c>
      <c r="BF15" s="39" t="s">
        <v>433</v>
      </c>
      <c r="BG15" s="39" t="s">
        <v>433</v>
      </c>
      <c r="BH15" s="39" t="s">
        <v>433</v>
      </c>
      <c r="BI15" s="57" t="s">
        <v>433</v>
      </c>
      <c r="BJ15" s="18" t="s">
        <v>433</v>
      </c>
      <c r="BK15" s="53">
        <f t="shared" si="16"/>
        <v>0.51218000000000008</v>
      </c>
      <c r="BL15" s="54">
        <v>0.48781999999999998</v>
      </c>
      <c r="BM15">
        <v>0.52400000000000002</v>
      </c>
      <c r="BN15" s="54">
        <v>0.47599999999999998</v>
      </c>
      <c r="BO15">
        <v>0</v>
      </c>
      <c r="BP15" s="18">
        <v>1</v>
      </c>
      <c r="BR15" s="18"/>
      <c r="BS15" s="18" t="s">
        <v>256</v>
      </c>
      <c r="BZ15" s="18"/>
      <c r="CC15" s="18"/>
      <c r="CF15" s="25">
        <v>38.43</v>
      </c>
      <c r="CG15">
        <v>1</v>
      </c>
      <c r="CH15" s="18">
        <v>0</v>
      </c>
      <c r="CI15">
        <v>1</v>
      </c>
      <c r="CJ15">
        <v>0</v>
      </c>
      <c r="CK15">
        <v>0</v>
      </c>
      <c r="CL15">
        <v>0</v>
      </c>
      <c r="CM15" s="18">
        <v>0</v>
      </c>
      <c r="CN15">
        <v>1</v>
      </c>
      <c r="CO15" s="18">
        <v>0</v>
      </c>
      <c r="CP15">
        <v>0</v>
      </c>
      <c r="CQ15">
        <v>0</v>
      </c>
      <c r="CR15">
        <v>1</v>
      </c>
      <c r="CS15" s="18">
        <v>0</v>
      </c>
      <c r="CT15">
        <v>1</v>
      </c>
      <c r="CU15" s="18">
        <v>0</v>
      </c>
      <c r="CV15">
        <v>0</v>
      </c>
      <c r="CW15" s="18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 s="18">
        <v>0</v>
      </c>
    </row>
    <row r="16" spans="1:117" x14ac:dyDescent="0.3">
      <c r="A16">
        <v>17</v>
      </c>
      <c r="B16" t="s">
        <v>397</v>
      </c>
      <c r="C16" s="90" t="s">
        <v>468</v>
      </c>
      <c r="D16" s="12">
        <v>15.77</v>
      </c>
      <c r="E16" s="14">
        <f t="shared" si="14"/>
        <v>0.56321428571428567</v>
      </c>
      <c r="F16" s="7">
        <f>868/31</f>
        <v>28</v>
      </c>
      <c r="G16" s="7">
        <f t="shared" si="8"/>
        <v>15.206785714285713</v>
      </c>
      <c r="H16" s="16">
        <f t="shared" si="9"/>
        <v>16.333214285714284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5"/>
        <v>2660288.5290000006</v>
      </c>
      <c r="AI16" s="9">
        <v>6</v>
      </c>
      <c r="AJ16" s="9">
        <f t="shared" si="0"/>
        <v>2660281.5290000006</v>
      </c>
      <c r="AK16" s="7">
        <v>20</v>
      </c>
      <c r="AL16" s="7">
        <v>18.079999999999998</v>
      </c>
      <c r="AM16" s="9">
        <v>1</v>
      </c>
      <c r="AN16" s="9">
        <v>0</v>
      </c>
      <c r="AO16" s="9">
        <v>0</v>
      </c>
      <c r="AP16" s="8">
        <v>0</v>
      </c>
      <c r="AQ16" s="9">
        <v>0</v>
      </c>
      <c r="AR16" s="31">
        <v>1</v>
      </c>
      <c r="AS16" s="9">
        <v>0</v>
      </c>
      <c r="AT16" s="9">
        <v>0</v>
      </c>
      <c r="AU16" s="31">
        <v>1</v>
      </c>
      <c r="AV16" s="21">
        <v>2008</v>
      </c>
      <c r="AW16" s="23"/>
      <c r="AX16" s="39">
        <v>0</v>
      </c>
      <c r="AY16" s="39">
        <v>0</v>
      </c>
      <c r="AZ16" s="39">
        <v>0</v>
      </c>
      <c r="BA16" s="39">
        <v>1</v>
      </c>
      <c r="BB16" s="59" t="s">
        <v>433</v>
      </c>
      <c r="BC16" s="60" t="s">
        <v>433</v>
      </c>
      <c r="BD16" s="39" t="s">
        <v>433</v>
      </c>
      <c r="BE16" s="39" t="s">
        <v>433</v>
      </c>
      <c r="BF16" s="39" t="s">
        <v>433</v>
      </c>
      <c r="BG16" s="39" t="s">
        <v>433</v>
      </c>
      <c r="BH16" s="39" t="s">
        <v>433</v>
      </c>
      <c r="BI16" s="57" t="s">
        <v>433</v>
      </c>
      <c r="BJ16" s="18" t="s">
        <v>433</v>
      </c>
      <c r="BK16" s="53">
        <f t="shared" si="16"/>
        <v>0.51218000000000008</v>
      </c>
      <c r="BL16" s="54">
        <v>0.48781999999999998</v>
      </c>
      <c r="BM16">
        <v>0.52400000000000002</v>
      </c>
      <c r="BN16" s="54">
        <v>0.47599999999999998</v>
      </c>
      <c r="BO16">
        <v>0</v>
      </c>
      <c r="BP16" s="18">
        <v>1</v>
      </c>
      <c r="BR16" s="18"/>
      <c r="BS16" s="18" t="s">
        <v>256</v>
      </c>
      <c r="BZ16" s="18"/>
      <c r="CC16" s="18"/>
      <c r="CF16" s="25">
        <v>38.43</v>
      </c>
      <c r="CG16">
        <v>1</v>
      </c>
      <c r="CH16" s="18">
        <v>0</v>
      </c>
      <c r="CI16">
        <v>1</v>
      </c>
      <c r="CJ16">
        <v>0</v>
      </c>
      <c r="CK16">
        <v>0</v>
      </c>
      <c r="CL16">
        <v>0</v>
      </c>
      <c r="CM16" s="18">
        <v>0</v>
      </c>
      <c r="CN16">
        <v>1</v>
      </c>
      <c r="CO16" s="18">
        <v>0</v>
      </c>
      <c r="CP16">
        <v>0</v>
      </c>
      <c r="CQ16">
        <v>0</v>
      </c>
      <c r="CR16">
        <v>1</v>
      </c>
      <c r="CS16" s="18">
        <v>0</v>
      </c>
      <c r="CT16">
        <v>1</v>
      </c>
      <c r="CU16" s="18">
        <v>0</v>
      </c>
      <c r="CV16">
        <v>0</v>
      </c>
      <c r="CW16" s="18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 s="18">
        <v>0</v>
      </c>
    </row>
    <row r="17" spans="1:112" x14ac:dyDescent="0.3">
      <c r="A17">
        <v>18</v>
      </c>
      <c r="B17" t="s">
        <v>397</v>
      </c>
      <c r="C17" s="90" t="s">
        <v>468</v>
      </c>
      <c r="D17" s="12">
        <v>4.57</v>
      </c>
      <c r="E17" s="14">
        <f t="shared" si="14"/>
        <v>0.20924037460978151</v>
      </c>
      <c r="F17" s="7">
        <f>961/44</f>
        <v>21.84090909090909</v>
      </c>
      <c r="G17" s="7">
        <f t="shared" si="8"/>
        <v>4.3607596253902186</v>
      </c>
      <c r="H17" s="16">
        <f t="shared" si="9"/>
        <v>4.779240374609782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5"/>
        <v>2660288.5290000006</v>
      </c>
      <c r="AI17" s="9">
        <v>6</v>
      </c>
      <c r="AJ17" s="9">
        <f t="shared" si="0"/>
        <v>2660281.5290000006</v>
      </c>
      <c r="AK17" s="7">
        <v>22</v>
      </c>
      <c r="AL17" s="7">
        <v>18.079999999999998</v>
      </c>
      <c r="AM17" s="9">
        <v>1</v>
      </c>
      <c r="AN17" s="9">
        <v>0</v>
      </c>
      <c r="AO17" s="9">
        <v>0</v>
      </c>
      <c r="AP17" s="8">
        <v>0</v>
      </c>
      <c r="AQ17" s="9">
        <v>0</v>
      </c>
      <c r="AR17" s="31">
        <v>1</v>
      </c>
      <c r="AS17" s="9">
        <v>0</v>
      </c>
      <c r="AT17" s="9">
        <v>0</v>
      </c>
      <c r="AU17" s="31">
        <v>1</v>
      </c>
      <c r="AV17" s="21">
        <v>2008</v>
      </c>
      <c r="AW17" s="23"/>
      <c r="AX17" s="39">
        <v>0</v>
      </c>
      <c r="AY17" s="39">
        <v>0</v>
      </c>
      <c r="AZ17" s="39">
        <v>0</v>
      </c>
      <c r="BA17" s="39">
        <v>1</v>
      </c>
      <c r="BB17" s="59" t="s">
        <v>433</v>
      </c>
      <c r="BC17" s="60" t="s">
        <v>433</v>
      </c>
      <c r="BD17" s="39" t="s">
        <v>433</v>
      </c>
      <c r="BE17" s="39" t="s">
        <v>433</v>
      </c>
      <c r="BF17" s="39" t="s">
        <v>433</v>
      </c>
      <c r="BG17" s="39" t="s">
        <v>433</v>
      </c>
      <c r="BH17" s="39" t="s">
        <v>433</v>
      </c>
      <c r="BI17" s="57" t="s">
        <v>433</v>
      </c>
      <c r="BJ17" s="18" t="s">
        <v>433</v>
      </c>
      <c r="BK17" s="53">
        <f t="shared" si="16"/>
        <v>0.51218000000000008</v>
      </c>
      <c r="BL17" s="54">
        <v>0.48781999999999998</v>
      </c>
      <c r="BM17">
        <v>0.52400000000000002</v>
      </c>
      <c r="BN17" s="54">
        <v>0.47599999999999998</v>
      </c>
      <c r="BO17">
        <v>0</v>
      </c>
      <c r="BP17" s="18">
        <v>1</v>
      </c>
      <c r="BR17" s="18"/>
      <c r="BS17" s="18" t="s">
        <v>256</v>
      </c>
      <c r="BZ17" s="18"/>
      <c r="CC17" s="18"/>
      <c r="CE17" s="18"/>
      <c r="CF17" s="25">
        <v>38.43</v>
      </c>
      <c r="CG17">
        <v>1</v>
      </c>
      <c r="CH17" s="18">
        <v>0</v>
      </c>
      <c r="CI17">
        <v>1</v>
      </c>
      <c r="CJ17">
        <v>0</v>
      </c>
      <c r="CK17">
        <v>0</v>
      </c>
      <c r="CL17">
        <v>0</v>
      </c>
      <c r="CM17" s="18">
        <v>0</v>
      </c>
      <c r="CN17">
        <v>1</v>
      </c>
      <c r="CO17" s="18">
        <v>0</v>
      </c>
      <c r="CP17">
        <v>0</v>
      </c>
      <c r="CQ17">
        <v>0</v>
      </c>
      <c r="CR17">
        <v>1</v>
      </c>
      <c r="CS17" s="18">
        <v>0</v>
      </c>
      <c r="CT17">
        <v>1</v>
      </c>
      <c r="CU17" s="18">
        <v>0</v>
      </c>
      <c r="CV17">
        <v>0</v>
      </c>
      <c r="CW17" s="18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 s="18">
        <v>0</v>
      </c>
    </row>
    <row r="18" spans="1:112" x14ac:dyDescent="0.3">
      <c r="A18">
        <v>19</v>
      </c>
      <c r="B18" t="s">
        <v>397</v>
      </c>
      <c r="C18" s="90" t="s">
        <v>468</v>
      </c>
      <c r="D18" s="12">
        <v>4.97</v>
      </c>
      <c r="E18" s="14">
        <f t="shared" si="14"/>
        <v>1.7727388535031847</v>
      </c>
      <c r="F18" s="7">
        <f>157/56</f>
        <v>2.8035714285714284</v>
      </c>
      <c r="G18" s="7">
        <f t="shared" si="8"/>
        <v>3.1972611464968148</v>
      </c>
      <c r="H18" s="16">
        <f t="shared" si="9"/>
        <v>6.7427388535031847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5194050*BL18</f>
        <v>2533761.4709999999</v>
      </c>
      <c r="AI18" s="9">
        <v>6</v>
      </c>
      <c r="AJ18" s="9">
        <f t="shared" si="0"/>
        <v>2533754.4709999999</v>
      </c>
      <c r="AK18" s="7">
        <v>16</v>
      </c>
      <c r="AL18" s="7">
        <v>18.079999999999998</v>
      </c>
      <c r="AM18" s="9">
        <v>1</v>
      </c>
      <c r="AN18" s="9">
        <v>0</v>
      </c>
      <c r="AO18" s="9">
        <v>0</v>
      </c>
      <c r="AP18" s="8">
        <v>0</v>
      </c>
      <c r="AQ18" s="9">
        <v>0</v>
      </c>
      <c r="AR18" s="31">
        <v>1</v>
      </c>
      <c r="AS18" s="9">
        <v>0</v>
      </c>
      <c r="AT18" s="9">
        <v>0</v>
      </c>
      <c r="AU18" s="31">
        <v>1</v>
      </c>
      <c r="AV18" s="21">
        <v>2004</v>
      </c>
      <c r="AW18" s="23"/>
      <c r="AX18" s="39">
        <v>0</v>
      </c>
      <c r="AY18" s="39">
        <v>0</v>
      </c>
      <c r="AZ18" s="39">
        <v>0</v>
      </c>
      <c r="BA18" s="39">
        <v>1</v>
      </c>
      <c r="BB18" s="59" t="s">
        <v>433</v>
      </c>
      <c r="BC18" s="60" t="s">
        <v>433</v>
      </c>
      <c r="BD18" s="39" t="s">
        <v>433</v>
      </c>
      <c r="BE18" s="39" t="s">
        <v>433</v>
      </c>
      <c r="BF18" s="39" t="s">
        <v>433</v>
      </c>
      <c r="BG18" s="39" t="s">
        <v>433</v>
      </c>
      <c r="BH18" s="39" t="s">
        <v>433</v>
      </c>
      <c r="BI18" s="57" t="s">
        <v>433</v>
      </c>
      <c r="BJ18" s="18" t="s">
        <v>433</v>
      </c>
      <c r="BK18" s="53">
        <f t="shared" si="16"/>
        <v>0.51218000000000008</v>
      </c>
      <c r="BL18" s="54">
        <v>0.48781999999999998</v>
      </c>
      <c r="BM18">
        <v>0.52400000000000002</v>
      </c>
      <c r="BN18" s="54">
        <v>0.47599999999999998</v>
      </c>
      <c r="BO18">
        <v>0</v>
      </c>
      <c r="BP18" s="18">
        <v>1</v>
      </c>
      <c r="BR18" s="18"/>
      <c r="BS18" s="18" t="s">
        <v>256</v>
      </c>
      <c r="BZ18" s="18"/>
      <c r="CC18" s="18"/>
      <c r="CF18" s="25">
        <v>38.43</v>
      </c>
      <c r="CG18">
        <v>1</v>
      </c>
      <c r="CH18" s="18">
        <v>0</v>
      </c>
      <c r="CI18">
        <v>1</v>
      </c>
      <c r="CJ18">
        <v>0</v>
      </c>
      <c r="CK18">
        <v>0</v>
      </c>
      <c r="CL18">
        <v>0</v>
      </c>
      <c r="CM18" s="18">
        <v>0</v>
      </c>
      <c r="CN18">
        <v>1</v>
      </c>
      <c r="CO18" s="18">
        <v>0</v>
      </c>
      <c r="CP18">
        <v>0</v>
      </c>
      <c r="CQ18">
        <v>0</v>
      </c>
      <c r="CR18">
        <v>1</v>
      </c>
      <c r="CS18" s="18">
        <v>0</v>
      </c>
      <c r="CT18">
        <v>1</v>
      </c>
      <c r="CU18" s="18">
        <v>0</v>
      </c>
      <c r="CV18">
        <v>0</v>
      </c>
      <c r="CW18" s="18">
        <v>0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 s="18">
        <v>0</v>
      </c>
    </row>
    <row r="19" spans="1:112" x14ac:dyDescent="0.3">
      <c r="A19">
        <v>20</v>
      </c>
      <c r="B19" t="s">
        <v>397</v>
      </c>
      <c r="C19" s="90" t="s">
        <v>468</v>
      </c>
      <c r="D19" s="12">
        <v>8.33</v>
      </c>
      <c r="E19" s="14">
        <f t="shared" si="14"/>
        <v>0.33861788617886179</v>
      </c>
      <c r="F19" s="7">
        <f>492/20</f>
        <v>24.6</v>
      </c>
      <c r="G19" s="7">
        <f t="shared" si="8"/>
        <v>7.9913821138211381</v>
      </c>
      <c r="H19" s="16">
        <f t="shared" si="9"/>
        <v>8.6686178861788612</v>
      </c>
      <c r="I19" s="11">
        <f t="shared" si="10"/>
        <v>1.5452579477726118E-2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1.4824425840420178E-2</v>
      </c>
      <c r="M19" s="39">
        <f t="shared" si="13"/>
        <v>1.6080733115032057E-2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7">5194050*BL19</f>
        <v>2533761.4709999999</v>
      </c>
      <c r="AI19" s="9">
        <v>6</v>
      </c>
      <c r="AJ19" s="9">
        <f t="shared" si="0"/>
        <v>2533754.4709999999</v>
      </c>
      <c r="AK19" s="7">
        <v>18</v>
      </c>
      <c r="AL19" s="7">
        <v>18.079999999999998</v>
      </c>
      <c r="AM19" s="9">
        <v>1</v>
      </c>
      <c r="AN19" s="9">
        <v>0</v>
      </c>
      <c r="AO19" s="9">
        <v>0</v>
      </c>
      <c r="AP19" s="8">
        <v>0</v>
      </c>
      <c r="AQ19" s="9">
        <v>0</v>
      </c>
      <c r="AR19" s="31">
        <v>1</v>
      </c>
      <c r="AS19" s="9">
        <v>0</v>
      </c>
      <c r="AT19" s="9">
        <v>0</v>
      </c>
      <c r="AU19" s="31">
        <v>1</v>
      </c>
      <c r="AV19" s="21">
        <v>2004</v>
      </c>
      <c r="AW19" s="23"/>
      <c r="AX19" s="39">
        <v>0</v>
      </c>
      <c r="AY19" s="39">
        <v>0</v>
      </c>
      <c r="AZ19" s="39">
        <v>0</v>
      </c>
      <c r="BA19" s="39">
        <v>1</v>
      </c>
      <c r="BB19" s="59" t="s">
        <v>433</v>
      </c>
      <c r="BC19" s="60" t="s">
        <v>433</v>
      </c>
      <c r="BD19" s="39" t="s">
        <v>433</v>
      </c>
      <c r="BE19" s="39" t="s">
        <v>433</v>
      </c>
      <c r="BF19" s="39" t="s">
        <v>433</v>
      </c>
      <c r="BG19" s="39" t="s">
        <v>433</v>
      </c>
      <c r="BH19" s="39" t="s">
        <v>433</v>
      </c>
      <c r="BI19" s="57" t="s">
        <v>433</v>
      </c>
      <c r="BJ19" s="18" t="s">
        <v>433</v>
      </c>
      <c r="BK19" s="53">
        <f t="shared" si="16"/>
        <v>0.51218000000000008</v>
      </c>
      <c r="BL19" s="54">
        <v>0.48781999999999998</v>
      </c>
      <c r="BM19">
        <v>0.52400000000000002</v>
      </c>
      <c r="BN19" s="54">
        <v>0.47599999999999998</v>
      </c>
      <c r="BO19">
        <v>0</v>
      </c>
      <c r="BP19" s="18">
        <v>1</v>
      </c>
      <c r="BR19" s="18"/>
      <c r="BS19" s="18" t="s">
        <v>256</v>
      </c>
      <c r="BZ19" s="18"/>
      <c r="CC19" s="18"/>
      <c r="CF19" s="25">
        <v>38.43</v>
      </c>
      <c r="CG19">
        <v>1</v>
      </c>
      <c r="CH19" s="18">
        <v>0</v>
      </c>
      <c r="CI19">
        <v>1</v>
      </c>
      <c r="CJ19">
        <v>0</v>
      </c>
      <c r="CK19">
        <v>0</v>
      </c>
      <c r="CL19">
        <v>0</v>
      </c>
      <c r="CM19" s="18">
        <v>0</v>
      </c>
      <c r="CN19">
        <v>1</v>
      </c>
      <c r="CO19" s="18">
        <v>0</v>
      </c>
      <c r="CP19">
        <v>0</v>
      </c>
      <c r="CQ19">
        <v>0</v>
      </c>
      <c r="CR19">
        <v>1</v>
      </c>
      <c r="CS19" s="18">
        <v>0</v>
      </c>
      <c r="CT19">
        <v>1</v>
      </c>
      <c r="CU19" s="18">
        <v>0</v>
      </c>
      <c r="CV19">
        <v>0</v>
      </c>
      <c r="CW19" s="18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 s="18">
        <v>0</v>
      </c>
    </row>
    <row r="20" spans="1:112" x14ac:dyDescent="0.3">
      <c r="A20">
        <v>21</v>
      </c>
      <c r="B20" t="s">
        <v>397</v>
      </c>
      <c r="C20" s="90" t="s">
        <v>468</v>
      </c>
      <c r="D20" s="12">
        <v>23</v>
      </c>
      <c r="E20" s="14">
        <f t="shared" si="14"/>
        <v>2.1970149253731344</v>
      </c>
      <c r="F20" s="7">
        <f>1005/96</f>
        <v>10.46875</v>
      </c>
      <c r="G20" s="7">
        <f t="shared" si="8"/>
        <v>20.802985074626864</v>
      </c>
      <c r="H20" s="16">
        <f t="shared" si="9"/>
        <v>25.197014925373136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7"/>
        <v>2533761.4709999999</v>
      </c>
      <c r="AI20" s="9">
        <v>6</v>
      </c>
      <c r="AJ20" s="9">
        <f t="shared" si="0"/>
        <v>2533754.4709999999</v>
      </c>
      <c r="AK20" s="7">
        <v>20</v>
      </c>
      <c r="AL20" s="7">
        <v>18.079999999999998</v>
      </c>
      <c r="AM20" s="9">
        <v>1</v>
      </c>
      <c r="AN20" s="9">
        <v>0</v>
      </c>
      <c r="AO20" s="9">
        <v>0</v>
      </c>
      <c r="AP20" s="8">
        <v>0</v>
      </c>
      <c r="AQ20" s="9">
        <v>0</v>
      </c>
      <c r="AR20" s="31">
        <v>1</v>
      </c>
      <c r="AS20" s="9">
        <v>0</v>
      </c>
      <c r="AT20" s="9">
        <v>0</v>
      </c>
      <c r="AU20" s="31">
        <v>1</v>
      </c>
      <c r="AV20" s="21">
        <v>2004</v>
      </c>
      <c r="AW20" s="23"/>
      <c r="AX20" s="39">
        <v>0</v>
      </c>
      <c r="AY20" s="39">
        <v>0</v>
      </c>
      <c r="AZ20" s="39">
        <v>0</v>
      </c>
      <c r="BA20" s="39">
        <v>1</v>
      </c>
      <c r="BB20" s="59" t="s">
        <v>433</v>
      </c>
      <c r="BC20" s="60" t="s">
        <v>433</v>
      </c>
      <c r="BD20" s="39" t="s">
        <v>433</v>
      </c>
      <c r="BE20" s="39" t="s">
        <v>433</v>
      </c>
      <c r="BF20" s="39" t="s">
        <v>433</v>
      </c>
      <c r="BG20" s="39" t="s">
        <v>433</v>
      </c>
      <c r="BH20" s="39" t="s">
        <v>433</v>
      </c>
      <c r="BI20" s="57" t="s">
        <v>433</v>
      </c>
      <c r="BJ20" s="18" t="s">
        <v>433</v>
      </c>
      <c r="BK20" s="53">
        <f t="shared" si="16"/>
        <v>0.51218000000000008</v>
      </c>
      <c r="BL20" s="54">
        <v>0.48781999999999998</v>
      </c>
      <c r="BM20">
        <v>0.52400000000000002</v>
      </c>
      <c r="BN20" s="54">
        <v>0.47599999999999998</v>
      </c>
      <c r="BO20">
        <v>0</v>
      </c>
      <c r="BP20" s="18">
        <v>1</v>
      </c>
      <c r="BR20" s="18"/>
      <c r="BS20" s="18" t="s">
        <v>256</v>
      </c>
      <c r="BZ20" s="18"/>
      <c r="CC20" s="18"/>
      <c r="CF20" s="25">
        <v>38.43</v>
      </c>
      <c r="CG20">
        <v>1</v>
      </c>
      <c r="CH20" s="18">
        <v>0</v>
      </c>
      <c r="CI20">
        <v>1</v>
      </c>
      <c r="CJ20">
        <v>0</v>
      </c>
      <c r="CK20">
        <v>0</v>
      </c>
      <c r="CL20">
        <v>0</v>
      </c>
      <c r="CM20" s="18">
        <v>0</v>
      </c>
      <c r="CN20">
        <v>1</v>
      </c>
      <c r="CO20" s="18">
        <v>0</v>
      </c>
      <c r="CP20">
        <v>0</v>
      </c>
      <c r="CQ20">
        <v>0</v>
      </c>
      <c r="CR20">
        <v>1</v>
      </c>
      <c r="CS20" s="18">
        <v>0</v>
      </c>
      <c r="CT20">
        <v>1</v>
      </c>
      <c r="CU20" s="18">
        <v>0</v>
      </c>
      <c r="CV20">
        <v>0</v>
      </c>
      <c r="CW20" s="18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 s="18">
        <v>0</v>
      </c>
    </row>
    <row r="21" spans="1:112" x14ac:dyDescent="0.3">
      <c r="A21">
        <v>22</v>
      </c>
      <c r="B21" t="s">
        <v>397</v>
      </c>
      <c r="C21" s="90" t="s">
        <v>468</v>
      </c>
      <c r="D21" s="12">
        <v>-2.77</v>
      </c>
      <c r="E21" s="14">
        <f t="shared" si="14"/>
        <v>-2.038136842105263</v>
      </c>
      <c r="F21" s="7">
        <f>950/699</f>
        <v>1.3590844062947067</v>
      </c>
      <c r="G21" s="7">
        <f t="shared" si="8"/>
        <v>-0.73186315789473699</v>
      </c>
      <c r="H21" s="16">
        <f t="shared" si="9"/>
        <v>-4.808136842105263</v>
      </c>
      <c r="I21" s="11">
        <f t="shared" si="10"/>
        <v>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2.2558702838992699E-4</v>
      </c>
      <c r="M21" s="39">
        <f t="shared" si="13"/>
        <v>1.4820438638047397E-3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7"/>
        <v>2533761.4709999999</v>
      </c>
      <c r="AI21" s="9">
        <v>6</v>
      </c>
      <c r="AJ21" s="9">
        <f t="shared" si="0"/>
        <v>2533754.4709999999</v>
      </c>
      <c r="AK21" s="7">
        <v>22</v>
      </c>
      <c r="AL21" s="7">
        <v>18.079999999999998</v>
      </c>
      <c r="AM21" s="9">
        <v>1</v>
      </c>
      <c r="AN21" s="9">
        <v>0</v>
      </c>
      <c r="AO21" s="9">
        <v>0</v>
      </c>
      <c r="AP21" s="8">
        <v>0</v>
      </c>
      <c r="AQ21" s="9">
        <v>0</v>
      </c>
      <c r="AR21" s="31">
        <v>1</v>
      </c>
      <c r="AS21" s="9">
        <v>0</v>
      </c>
      <c r="AT21" s="9">
        <v>0</v>
      </c>
      <c r="AU21" s="31">
        <v>1</v>
      </c>
      <c r="AV21" s="21">
        <v>2004</v>
      </c>
      <c r="AW21" s="23"/>
      <c r="AX21" s="39">
        <v>0</v>
      </c>
      <c r="AY21" s="39">
        <v>0</v>
      </c>
      <c r="AZ21" s="39">
        <v>0</v>
      </c>
      <c r="BA21" s="39">
        <v>1</v>
      </c>
      <c r="BB21" s="59" t="s">
        <v>433</v>
      </c>
      <c r="BC21" s="60" t="s">
        <v>433</v>
      </c>
      <c r="BD21" s="39" t="s">
        <v>433</v>
      </c>
      <c r="BE21" s="39" t="s">
        <v>433</v>
      </c>
      <c r="BF21" s="39" t="s">
        <v>433</v>
      </c>
      <c r="BG21" s="39" t="s">
        <v>433</v>
      </c>
      <c r="BH21" s="39" t="s">
        <v>433</v>
      </c>
      <c r="BI21" s="57" t="s">
        <v>433</v>
      </c>
      <c r="BJ21" s="18" t="s">
        <v>433</v>
      </c>
      <c r="BK21" s="53">
        <f t="shared" si="16"/>
        <v>0.51218000000000008</v>
      </c>
      <c r="BL21" s="54">
        <v>0.48781999999999998</v>
      </c>
      <c r="BM21">
        <v>0.52400000000000002</v>
      </c>
      <c r="BN21" s="54">
        <v>0.47599999999999998</v>
      </c>
      <c r="BO21">
        <v>0</v>
      </c>
      <c r="BP21" s="18">
        <v>1</v>
      </c>
      <c r="BR21" s="18"/>
      <c r="BS21" s="18" t="s">
        <v>256</v>
      </c>
      <c r="BZ21" s="18"/>
      <c r="CC21" s="18"/>
      <c r="CF21" s="25">
        <v>38.43</v>
      </c>
      <c r="CG21">
        <v>1</v>
      </c>
      <c r="CH21" s="18">
        <v>0</v>
      </c>
      <c r="CI21">
        <v>1</v>
      </c>
      <c r="CJ21">
        <v>0</v>
      </c>
      <c r="CK21">
        <v>0</v>
      </c>
      <c r="CL21">
        <v>0</v>
      </c>
      <c r="CM21" s="18">
        <v>0</v>
      </c>
      <c r="CN21">
        <v>1</v>
      </c>
      <c r="CO21" s="18">
        <v>0</v>
      </c>
      <c r="CP21">
        <v>0</v>
      </c>
      <c r="CQ21">
        <v>0</v>
      </c>
      <c r="CR21">
        <v>1</v>
      </c>
      <c r="CS21" s="18">
        <v>0</v>
      </c>
      <c r="CT21">
        <v>1</v>
      </c>
      <c r="CU21" s="18">
        <v>0</v>
      </c>
      <c r="CV21">
        <v>0</v>
      </c>
      <c r="CW21" s="18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 s="18">
        <v>0</v>
      </c>
    </row>
    <row r="22" spans="1:112" x14ac:dyDescent="0.3">
      <c r="A22">
        <v>23</v>
      </c>
      <c r="B22" t="s">
        <v>397</v>
      </c>
      <c r="C22" s="90" t="s">
        <v>468</v>
      </c>
      <c r="D22" s="12">
        <v>5.87</v>
      </c>
      <c r="E22" s="14">
        <f t="shared" si="14"/>
        <v>1.3183957219251337</v>
      </c>
      <c r="F22" s="7">
        <v>4.4523809523809526</v>
      </c>
      <c r="G22" s="7">
        <f t="shared" si="8"/>
        <v>4.5516042780748664</v>
      </c>
      <c r="H22" s="16">
        <f t="shared" si="9"/>
        <v>7.1883957219251338</v>
      </c>
      <c r="I22" s="11">
        <f t="shared" si="10"/>
        <v>2.7971023182712684E-3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2.1688761291408232E-3</v>
      </c>
      <c r="M22" s="39">
        <f t="shared" si="13"/>
        <v>3.4253285074017136E-3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7"/>
        <v>2533761.4709999999</v>
      </c>
      <c r="AI22" s="9">
        <v>6</v>
      </c>
      <c r="AJ22" s="9">
        <f t="shared" si="0"/>
        <v>2533754.4709999999</v>
      </c>
      <c r="AK22" s="7">
        <v>16</v>
      </c>
      <c r="AL22" s="7">
        <v>18.079999999999998</v>
      </c>
      <c r="AM22" s="9">
        <v>1</v>
      </c>
      <c r="AN22" s="9">
        <v>0</v>
      </c>
      <c r="AO22" s="9">
        <v>0</v>
      </c>
      <c r="AP22" s="8">
        <v>0</v>
      </c>
      <c r="AQ22" s="9">
        <v>0</v>
      </c>
      <c r="AR22" s="31">
        <v>1</v>
      </c>
      <c r="AS22" s="9">
        <v>0</v>
      </c>
      <c r="AT22" s="9">
        <v>0</v>
      </c>
      <c r="AU22" s="31">
        <v>1</v>
      </c>
      <c r="AV22" s="21">
        <v>2006</v>
      </c>
      <c r="AW22" s="23"/>
      <c r="AX22" s="39">
        <v>0</v>
      </c>
      <c r="AY22" s="39">
        <v>0</v>
      </c>
      <c r="AZ22" s="39">
        <v>0</v>
      </c>
      <c r="BA22" s="39">
        <v>1</v>
      </c>
      <c r="BB22" s="59" t="s">
        <v>433</v>
      </c>
      <c r="BC22" s="60" t="s">
        <v>433</v>
      </c>
      <c r="BD22" s="39" t="s">
        <v>433</v>
      </c>
      <c r="BE22" s="39" t="s">
        <v>433</v>
      </c>
      <c r="BF22" s="39" t="s">
        <v>433</v>
      </c>
      <c r="BG22" s="39" t="s">
        <v>433</v>
      </c>
      <c r="BH22" s="39" t="s">
        <v>433</v>
      </c>
      <c r="BI22" s="57" t="s">
        <v>433</v>
      </c>
      <c r="BJ22" s="18" t="s">
        <v>433</v>
      </c>
      <c r="BK22" s="53">
        <f t="shared" si="16"/>
        <v>0.51218000000000008</v>
      </c>
      <c r="BL22" s="54">
        <v>0.48781999999999998</v>
      </c>
      <c r="BM22">
        <v>0.52400000000000002</v>
      </c>
      <c r="BN22" s="54">
        <v>0.47599999999999998</v>
      </c>
      <c r="BO22">
        <v>0</v>
      </c>
      <c r="BP22" s="18">
        <v>1</v>
      </c>
      <c r="BR22" s="18"/>
      <c r="BS22" s="18" t="s">
        <v>256</v>
      </c>
      <c r="BZ22" s="18"/>
      <c r="CC22" s="18"/>
      <c r="CF22" s="25">
        <v>38.43</v>
      </c>
      <c r="CG22">
        <v>1</v>
      </c>
      <c r="CH22" s="18">
        <v>0</v>
      </c>
      <c r="CI22">
        <v>1</v>
      </c>
      <c r="CJ22">
        <v>0</v>
      </c>
      <c r="CK22">
        <v>0</v>
      </c>
      <c r="CL22">
        <v>0</v>
      </c>
      <c r="CM22" s="18">
        <v>0</v>
      </c>
      <c r="CN22">
        <v>1</v>
      </c>
      <c r="CO22" s="18">
        <v>0</v>
      </c>
      <c r="CP22">
        <v>0</v>
      </c>
      <c r="CQ22">
        <v>0</v>
      </c>
      <c r="CR22">
        <v>1</v>
      </c>
      <c r="CS22" s="18">
        <v>0</v>
      </c>
      <c r="CT22">
        <v>1</v>
      </c>
      <c r="CU22" s="18">
        <v>0</v>
      </c>
      <c r="CV22">
        <v>0</v>
      </c>
      <c r="CW22" s="18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 s="18">
        <v>0</v>
      </c>
    </row>
    <row r="23" spans="1:112" x14ac:dyDescent="0.3">
      <c r="A23">
        <v>24</v>
      </c>
      <c r="B23" t="s">
        <v>397</v>
      </c>
      <c r="C23" s="90" t="s">
        <v>468</v>
      </c>
      <c r="D23" s="12">
        <v>7.43</v>
      </c>
      <c r="E23" s="14">
        <f t="shared" si="14"/>
        <v>0.25858468677494195</v>
      </c>
      <c r="F23" s="7">
        <v>28.733333333333334</v>
      </c>
      <c r="G23" s="7">
        <f t="shared" si="8"/>
        <v>7.171415313225058</v>
      </c>
      <c r="H23" s="16">
        <f t="shared" si="9"/>
        <v>7.6885846867749414</v>
      </c>
      <c r="I23" s="11">
        <f t="shared" si="10"/>
        <v>1.8048162926911998E-2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1.7420036606949865E-2</v>
      </c>
      <c r="M23" s="39">
        <f t="shared" si="13"/>
        <v>1.8676289246874131E-2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7"/>
        <v>2533761.4709999999</v>
      </c>
      <c r="AI23" s="9">
        <v>6</v>
      </c>
      <c r="AJ23" s="9">
        <f t="shared" si="0"/>
        <v>2533754.4709999999</v>
      </c>
      <c r="AK23" s="7">
        <v>18</v>
      </c>
      <c r="AL23" s="7">
        <v>18.079999999999998</v>
      </c>
      <c r="AM23" s="9">
        <v>1</v>
      </c>
      <c r="AN23" s="9">
        <v>0</v>
      </c>
      <c r="AO23" s="9">
        <v>0</v>
      </c>
      <c r="AP23" s="8">
        <v>0</v>
      </c>
      <c r="AQ23" s="9">
        <v>0</v>
      </c>
      <c r="AR23" s="31">
        <v>1</v>
      </c>
      <c r="AS23" s="9">
        <v>0</v>
      </c>
      <c r="AT23" s="9">
        <v>0</v>
      </c>
      <c r="AU23" s="31">
        <v>1</v>
      </c>
      <c r="AV23" s="21">
        <v>2006</v>
      </c>
      <c r="AW23" s="23"/>
      <c r="AX23" s="39">
        <v>0</v>
      </c>
      <c r="AY23" s="39">
        <v>0</v>
      </c>
      <c r="AZ23" s="39">
        <v>0</v>
      </c>
      <c r="BA23" s="39">
        <v>1</v>
      </c>
      <c r="BB23" s="59" t="s">
        <v>433</v>
      </c>
      <c r="BC23" s="60" t="s">
        <v>433</v>
      </c>
      <c r="BD23" s="39" t="s">
        <v>433</v>
      </c>
      <c r="BE23" s="39" t="s">
        <v>433</v>
      </c>
      <c r="BF23" s="39" t="s">
        <v>433</v>
      </c>
      <c r="BG23" s="39" t="s">
        <v>433</v>
      </c>
      <c r="BH23" s="39" t="s">
        <v>433</v>
      </c>
      <c r="BI23" s="57" t="s">
        <v>433</v>
      </c>
      <c r="BJ23" s="18" t="s">
        <v>433</v>
      </c>
      <c r="BK23" s="53">
        <f t="shared" si="16"/>
        <v>0.51218000000000008</v>
      </c>
      <c r="BL23" s="54">
        <v>0.48781999999999998</v>
      </c>
      <c r="BM23">
        <v>0.52400000000000002</v>
      </c>
      <c r="BN23" s="54">
        <v>0.47599999999999998</v>
      </c>
      <c r="BO23">
        <v>0</v>
      </c>
      <c r="BP23" s="18">
        <v>1</v>
      </c>
      <c r="BR23" s="18"/>
      <c r="BS23" s="18" t="s">
        <v>256</v>
      </c>
      <c r="BZ23" s="18"/>
      <c r="CC23" s="18"/>
      <c r="CF23" s="25">
        <v>38.43</v>
      </c>
      <c r="CG23">
        <v>1</v>
      </c>
      <c r="CH23" s="18">
        <v>0</v>
      </c>
      <c r="CI23">
        <v>1</v>
      </c>
      <c r="CJ23">
        <v>0</v>
      </c>
      <c r="CK23">
        <v>0</v>
      </c>
      <c r="CL23">
        <v>0</v>
      </c>
      <c r="CM23" s="18">
        <v>0</v>
      </c>
      <c r="CN23">
        <v>1</v>
      </c>
      <c r="CO23" s="18">
        <v>0</v>
      </c>
      <c r="CP23">
        <v>0</v>
      </c>
      <c r="CQ23">
        <v>0</v>
      </c>
      <c r="CR23">
        <v>1</v>
      </c>
      <c r="CS23" s="18">
        <v>0</v>
      </c>
      <c r="CT23">
        <v>1</v>
      </c>
      <c r="CU23" s="18">
        <v>0</v>
      </c>
      <c r="CV23">
        <v>0</v>
      </c>
      <c r="CW23" s="18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 s="18">
        <v>0</v>
      </c>
    </row>
    <row r="24" spans="1:112" x14ac:dyDescent="0.3">
      <c r="A24">
        <v>25</v>
      </c>
      <c r="B24" t="s">
        <v>397</v>
      </c>
      <c r="C24" s="90" t="s">
        <v>468</v>
      </c>
      <c r="D24" s="12">
        <v>11.77</v>
      </c>
      <c r="E24" s="14">
        <f t="shared" si="14"/>
        <v>0.88274999999999992</v>
      </c>
      <c r="F24" s="7">
        <v>13.333333333333334</v>
      </c>
      <c r="G24" s="7">
        <f t="shared" si="8"/>
        <v>10.88725</v>
      </c>
      <c r="H24" s="16">
        <f t="shared" si="9"/>
        <v>12.652749999999999</v>
      </c>
      <c r="I24" s="11">
        <f t="shared" si="10"/>
        <v>8.3760881121353551E-3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7.7478815037252038E-3</v>
      </c>
      <c r="M24" s="39">
        <f t="shared" si="13"/>
        <v>9.0042947205455064E-3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7"/>
        <v>2533761.4709999999</v>
      </c>
      <c r="AI24" s="9">
        <v>6</v>
      </c>
      <c r="AJ24" s="9">
        <f t="shared" si="0"/>
        <v>2533754.4709999999</v>
      </c>
      <c r="AK24" s="7">
        <v>20</v>
      </c>
      <c r="AL24" s="7">
        <v>18.079999999999998</v>
      </c>
      <c r="AM24" s="9">
        <v>1</v>
      </c>
      <c r="AN24" s="9">
        <v>0</v>
      </c>
      <c r="AO24" s="9">
        <v>0</v>
      </c>
      <c r="AP24" s="8">
        <v>0</v>
      </c>
      <c r="AQ24" s="9">
        <v>0</v>
      </c>
      <c r="AR24" s="31">
        <v>1</v>
      </c>
      <c r="AS24" s="9">
        <v>0</v>
      </c>
      <c r="AT24" s="9">
        <v>0</v>
      </c>
      <c r="AU24" s="31">
        <v>1</v>
      </c>
      <c r="AV24" s="21">
        <v>2006</v>
      </c>
      <c r="AW24" s="23"/>
      <c r="AX24" s="39">
        <v>0</v>
      </c>
      <c r="AY24" s="39">
        <v>0</v>
      </c>
      <c r="AZ24" s="39">
        <v>0</v>
      </c>
      <c r="BA24" s="39">
        <v>1</v>
      </c>
      <c r="BB24" s="59" t="s">
        <v>433</v>
      </c>
      <c r="BC24" s="60" t="s">
        <v>433</v>
      </c>
      <c r="BD24" s="39" t="s">
        <v>433</v>
      </c>
      <c r="BE24" s="39" t="s">
        <v>433</v>
      </c>
      <c r="BF24" s="39" t="s">
        <v>433</v>
      </c>
      <c r="BG24" s="39" t="s">
        <v>433</v>
      </c>
      <c r="BH24" s="39" t="s">
        <v>433</v>
      </c>
      <c r="BI24" s="57" t="s">
        <v>433</v>
      </c>
      <c r="BJ24" s="18" t="s">
        <v>433</v>
      </c>
      <c r="BK24" s="53">
        <f t="shared" si="16"/>
        <v>0.51218000000000008</v>
      </c>
      <c r="BL24" s="54">
        <v>0.48781999999999998</v>
      </c>
      <c r="BM24">
        <v>0.52400000000000002</v>
      </c>
      <c r="BN24" s="54">
        <v>0.47599999999999998</v>
      </c>
      <c r="BO24">
        <v>0</v>
      </c>
      <c r="BP24" s="18">
        <v>1</v>
      </c>
      <c r="BR24" s="18"/>
      <c r="BS24" s="18" t="s">
        <v>256</v>
      </c>
      <c r="BZ24" s="18"/>
      <c r="CC24" s="18"/>
      <c r="CF24" s="25">
        <v>38.43</v>
      </c>
      <c r="CG24">
        <v>1</v>
      </c>
      <c r="CH24" s="18">
        <v>0</v>
      </c>
      <c r="CI24">
        <v>1</v>
      </c>
      <c r="CJ24">
        <v>0</v>
      </c>
      <c r="CK24">
        <v>0</v>
      </c>
      <c r="CL24">
        <v>0</v>
      </c>
      <c r="CM24" s="18">
        <v>0</v>
      </c>
      <c r="CN24">
        <v>1</v>
      </c>
      <c r="CO24" s="18">
        <v>0</v>
      </c>
      <c r="CP24">
        <v>0</v>
      </c>
      <c r="CQ24">
        <v>0</v>
      </c>
      <c r="CR24">
        <v>1</v>
      </c>
      <c r="CS24" s="18">
        <v>0</v>
      </c>
      <c r="CT24">
        <v>1</v>
      </c>
      <c r="CU24" s="18">
        <v>0</v>
      </c>
      <c r="CV24">
        <v>0</v>
      </c>
      <c r="CW24" s="18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 s="18">
        <v>0</v>
      </c>
    </row>
    <row r="25" spans="1:112" x14ac:dyDescent="0.3">
      <c r="A25">
        <v>26</v>
      </c>
      <c r="B25" t="s">
        <v>397</v>
      </c>
      <c r="C25" s="90" t="s">
        <v>468</v>
      </c>
      <c r="D25" s="12">
        <v>12.39</v>
      </c>
      <c r="E25" s="14">
        <f t="shared" si="14"/>
        <v>1.8525874867444327</v>
      </c>
      <c r="F25" s="7">
        <v>6.6879432624113475</v>
      </c>
      <c r="G25" s="7">
        <f t="shared" si="8"/>
        <v>10.537412513255568</v>
      </c>
      <c r="H25" s="16">
        <f t="shared" si="9"/>
        <v>14.242587486744434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7"/>
        <v>2533761.4709999999</v>
      </c>
      <c r="AI25" s="9">
        <v>6</v>
      </c>
      <c r="AJ25" s="9">
        <f t="shared" si="0"/>
        <v>2533754.4709999999</v>
      </c>
      <c r="AK25" s="7">
        <v>22</v>
      </c>
      <c r="AL25" s="7">
        <v>18.079999999999998</v>
      </c>
      <c r="AM25" s="9">
        <v>1</v>
      </c>
      <c r="AN25" s="9">
        <v>0</v>
      </c>
      <c r="AO25" s="9">
        <v>0</v>
      </c>
      <c r="AP25" s="8">
        <v>0</v>
      </c>
      <c r="AQ25" s="9">
        <v>0</v>
      </c>
      <c r="AR25" s="31">
        <v>1</v>
      </c>
      <c r="AS25" s="9">
        <v>0</v>
      </c>
      <c r="AT25" s="9">
        <v>0</v>
      </c>
      <c r="AU25" s="31">
        <v>1</v>
      </c>
      <c r="AV25" s="21">
        <v>2006</v>
      </c>
      <c r="AW25" s="23"/>
      <c r="AX25" s="39">
        <v>0</v>
      </c>
      <c r="AY25" s="39">
        <v>0</v>
      </c>
      <c r="AZ25" s="39">
        <v>0</v>
      </c>
      <c r="BA25" s="39">
        <v>1</v>
      </c>
      <c r="BB25" s="59" t="s">
        <v>433</v>
      </c>
      <c r="BC25" s="60" t="s">
        <v>433</v>
      </c>
      <c r="BD25" s="39" t="s">
        <v>433</v>
      </c>
      <c r="BE25" s="39" t="s">
        <v>433</v>
      </c>
      <c r="BF25" s="39" t="s">
        <v>433</v>
      </c>
      <c r="BG25" s="39" t="s">
        <v>433</v>
      </c>
      <c r="BH25" s="39" t="s">
        <v>433</v>
      </c>
      <c r="BI25" s="57" t="s">
        <v>433</v>
      </c>
      <c r="BJ25" s="18" t="s">
        <v>433</v>
      </c>
      <c r="BK25" s="53">
        <f t="shared" si="16"/>
        <v>0.51218000000000008</v>
      </c>
      <c r="BL25" s="54">
        <v>0.48781999999999998</v>
      </c>
      <c r="BM25">
        <v>0.52400000000000002</v>
      </c>
      <c r="BN25" s="54">
        <v>0.47599999999999998</v>
      </c>
      <c r="BO25">
        <v>0</v>
      </c>
      <c r="BP25" s="18">
        <v>1</v>
      </c>
      <c r="BR25" s="18"/>
      <c r="BS25" s="18" t="s">
        <v>256</v>
      </c>
      <c r="BZ25" s="18"/>
      <c r="CC25" s="18"/>
      <c r="CF25" s="25">
        <v>38.43</v>
      </c>
      <c r="CG25">
        <v>1</v>
      </c>
      <c r="CH25" s="18">
        <v>0</v>
      </c>
      <c r="CI25">
        <v>1</v>
      </c>
      <c r="CJ25">
        <v>0</v>
      </c>
      <c r="CK25">
        <v>0</v>
      </c>
      <c r="CL25">
        <v>0</v>
      </c>
      <c r="CM25" s="18">
        <v>0</v>
      </c>
      <c r="CN25">
        <v>1</v>
      </c>
      <c r="CO25" s="18">
        <v>0</v>
      </c>
      <c r="CP25">
        <v>0</v>
      </c>
      <c r="CQ25">
        <v>0</v>
      </c>
      <c r="CR25">
        <v>1</v>
      </c>
      <c r="CS25" s="18">
        <v>0</v>
      </c>
      <c r="CT25">
        <v>1</v>
      </c>
      <c r="CU25" s="18">
        <v>0</v>
      </c>
      <c r="CV25">
        <v>0</v>
      </c>
      <c r="CW25" s="18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 s="18">
        <v>0</v>
      </c>
    </row>
    <row r="26" spans="1:112" x14ac:dyDescent="0.3">
      <c r="A26">
        <v>27</v>
      </c>
      <c r="B26" t="s">
        <v>397</v>
      </c>
      <c r="C26" s="90" t="s">
        <v>468</v>
      </c>
      <c r="D26" s="12">
        <v>4.32</v>
      </c>
      <c r="E26" s="14">
        <f t="shared" si="14"/>
        <v>1.056</v>
      </c>
      <c r="F26" s="7">
        <v>4.0909090909090908</v>
      </c>
      <c r="G26" s="7">
        <f t="shared" si="8"/>
        <v>3.2640000000000002</v>
      </c>
      <c r="H26" s="16">
        <f t="shared" si="9"/>
        <v>5.3760000000000003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7"/>
        <v>2533761.4709999999</v>
      </c>
      <c r="AI26" s="9">
        <v>6</v>
      </c>
      <c r="AJ26" s="9">
        <f t="shared" si="0"/>
        <v>2533754.4709999999</v>
      </c>
      <c r="AK26" s="7">
        <v>16</v>
      </c>
      <c r="AL26" s="7">
        <v>18.079999999999998</v>
      </c>
      <c r="AM26" s="9">
        <v>1</v>
      </c>
      <c r="AN26" s="9">
        <v>0</v>
      </c>
      <c r="AO26" s="9">
        <v>0</v>
      </c>
      <c r="AP26" s="8">
        <v>0</v>
      </c>
      <c r="AQ26" s="9">
        <v>0</v>
      </c>
      <c r="AR26" s="31">
        <v>1</v>
      </c>
      <c r="AS26" s="9">
        <v>0</v>
      </c>
      <c r="AT26" s="9">
        <v>0</v>
      </c>
      <c r="AU26" s="31">
        <v>1</v>
      </c>
      <c r="AV26" s="21">
        <v>2008</v>
      </c>
      <c r="AW26" s="23"/>
      <c r="AX26" s="39">
        <v>0</v>
      </c>
      <c r="AY26" s="39">
        <v>0</v>
      </c>
      <c r="AZ26" s="39">
        <v>0</v>
      </c>
      <c r="BA26" s="39">
        <v>1</v>
      </c>
      <c r="BB26" s="59" t="s">
        <v>433</v>
      </c>
      <c r="BC26" s="60" t="s">
        <v>433</v>
      </c>
      <c r="BD26" s="39" t="s">
        <v>433</v>
      </c>
      <c r="BE26" s="39" t="s">
        <v>433</v>
      </c>
      <c r="BF26" s="39" t="s">
        <v>433</v>
      </c>
      <c r="BG26" s="39" t="s">
        <v>433</v>
      </c>
      <c r="BH26" s="39" t="s">
        <v>433</v>
      </c>
      <c r="BI26" s="57" t="s">
        <v>433</v>
      </c>
      <c r="BJ26" s="18" t="s">
        <v>433</v>
      </c>
      <c r="BK26" s="53">
        <f t="shared" si="16"/>
        <v>0.51218000000000008</v>
      </c>
      <c r="BL26" s="54">
        <v>0.48781999999999998</v>
      </c>
      <c r="BM26">
        <v>0.52400000000000002</v>
      </c>
      <c r="BN26" s="54">
        <v>0.47599999999999998</v>
      </c>
      <c r="BO26">
        <v>0</v>
      </c>
      <c r="BP26" s="18">
        <v>1</v>
      </c>
      <c r="BR26" s="18"/>
      <c r="BS26" s="18" t="s">
        <v>256</v>
      </c>
      <c r="BZ26" s="18"/>
      <c r="CC26" s="18"/>
      <c r="CF26" s="25">
        <v>38.43</v>
      </c>
      <c r="CG26">
        <v>1</v>
      </c>
      <c r="CH26" s="18">
        <v>0</v>
      </c>
      <c r="CI26">
        <v>1</v>
      </c>
      <c r="CJ26">
        <v>0</v>
      </c>
      <c r="CK26">
        <v>0</v>
      </c>
      <c r="CL26">
        <v>0</v>
      </c>
      <c r="CM26" s="18">
        <v>0</v>
      </c>
      <c r="CN26">
        <v>1</v>
      </c>
      <c r="CO26" s="18">
        <v>0</v>
      </c>
      <c r="CP26">
        <v>0</v>
      </c>
      <c r="CQ26">
        <v>0</v>
      </c>
      <c r="CR26">
        <v>1</v>
      </c>
      <c r="CS26" s="18">
        <v>0</v>
      </c>
      <c r="CT26">
        <v>1</v>
      </c>
      <c r="CU26" s="18">
        <v>0</v>
      </c>
      <c r="CV26">
        <v>0</v>
      </c>
      <c r="CW26" s="18">
        <v>0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 s="18">
        <v>0</v>
      </c>
    </row>
    <row r="27" spans="1:112" x14ac:dyDescent="0.3">
      <c r="A27">
        <v>28</v>
      </c>
      <c r="B27" t="s">
        <v>397</v>
      </c>
      <c r="C27" s="90" t="s">
        <v>468</v>
      </c>
      <c r="D27" s="12">
        <v>6.83</v>
      </c>
      <c r="E27" s="14">
        <f t="shared" si="14"/>
        <v>0.19165816326530613</v>
      </c>
      <c r="F27" s="7">
        <v>35.636363636363633</v>
      </c>
      <c r="G27" s="7">
        <f t="shared" si="8"/>
        <v>6.6383418367346936</v>
      </c>
      <c r="H27" s="16">
        <f t="shared" si="9"/>
        <v>7.0216581632653066</v>
      </c>
      <c r="I27" s="11">
        <f t="shared" si="10"/>
        <v>2.2382176085506675E-2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2.1754104817801129E-2</v>
      </c>
      <c r="M27" s="39">
        <f t="shared" si="13"/>
        <v>2.3010247353212221E-2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7"/>
        <v>2533761.4709999999</v>
      </c>
      <c r="AI27" s="9">
        <v>6</v>
      </c>
      <c r="AJ27" s="9">
        <f t="shared" si="0"/>
        <v>2533754.4709999999</v>
      </c>
      <c r="AK27" s="7">
        <v>18</v>
      </c>
      <c r="AL27" s="7">
        <v>18.079999999999998</v>
      </c>
      <c r="AM27" s="9">
        <v>1</v>
      </c>
      <c r="AN27" s="9">
        <v>0</v>
      </c>
      <c r="AO27" s="9">
        <v>0</v>
      </c>
      <c r="AP27" s="8">
        <v>0</v>
      </c>
      <c r="AQ27" s="9">
        <v>0</v>
      </c>
      <c r="AR27" s="31">
        <v>1</v>
      </c>
      <c r="AS27" s="9">
        <v>0</v>
      </c>
      <c r="AT27" s="9">
        <v>0</v>
      </c>
      <c r="AU27" s="31">
        <v>1</v>
      </c>
      <c r="AV27" s="21">
        <v>2008</v>
      </c>
      <c r="AW27" s="23"/>
      <c r="AX27" s="39">
        <v>0</v>
      </c>
      <c r="AY27" s="39">
        <v>0</v>
      </c>
      <c r="AZ27" s="39">
        <v>0</v>
      </c>
      <c r="BA27" s="39">
        <v>1</v>
      </c>
      <c r="BB27" s="59" t="s">
        <v>433</v>
      </c>
      <c r="BC27" s="60" t="s">
        <v>433</v>
      </c>
      <c r="BD27" s="39" t="s">
        <v>433</v>
      </c>
      <c r="BE27" s="39" t="s">
        <v>433</v>
      </c>
      <c r="BF27" s="39" t="s">
        <v>433</v>
      </c>
      <c r="BG27" s="39" t="s">
        <v>433</v>
      </c>
      <c r="BH27" s="39" t="s">
        <v>433</v>
      </c>
      <c r="BI27" s="57" t="s">
        <v>433</v>
      </c>
      <c r="BJ27" s="18" t="s">
        <v>433</v>
      </c>
      <c r="BK27" s="53">
        <f t="shared" si="16"/>
        <v>0.51218000000000008</v>
      </c>
      <c r="BL27" s="54">
        <v>0.48781999999999998</v>
      </c>
      <c r="BM27">
        <v>0.52400000000000002</v>
      </c>
      <c r="BN27" s="54">
        <v>0.47599999999999998</v>
      </c>
      <c r="BO27">
        <v>0</v>
      </c>
      <c r="BP27" s="18">
        <v>1</v>
      </c>
      <c r="BR27" s="18"/>
      <c r="BS27" s="18" t="s">
        <v>256</v>
      </c>
      <c r="BZ27" s="18"/>
      <c r="CC27" s="18"/>
      <c r="CF27" s="25">
        <v>38.43</v>
      </c>
      <c r="CG27">
        <v>1</v>
      </c>
      <c r="CH27" s="18">
        <v>0</v>
      </c>
      <c r="CI27">
        <v>1</v>
      </c>
      <c r="CJ27">
        <v>0</v>
      </c>
      <c r="CK27">
        <v>0</v>
      </c>
      <c r="CL27">
        <v>0</v>
      </c>
      <c r="CM27" s="18">
        <v>0</v>
      </c>
      <c r="CN27">
        <v>1</v>
      </c>
      <c r="CO27" s="18">
        <v>0</v>
      </c>
      <c r="CP27">
        <v>0</v>
      </c>
      <c r="CQ27">
        <v>0</v>
      </c>
      <c r="CR27">
        <v>1</v>
      </c>
      <c r="CS27" s="18">
        <v>0</v>
      </c>
      <c r="CT27">
        <v>1</v>
      </c>
      <c r="CU27" s="18">
        <v>0</v>
      </c>
      <c r="CV27">
        <v>0</v>
      </c>
      <c r="CW27" s="18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 s="18">
        <v>0</v>
      </c>
    </row>
    <row r="28" spans="1:112" x14ac:dyDescent="0.3">
      <c r="A28">
        <v>29</v>
      </c>
      <c r="B28" t="s">
        <v>397</v>
      </c>
      <c r="C28" s="90" t="s">
        <v>468</v>
      </c>
      <c r="D28" s="12">
        <v>11.59</v>
      </c>
      <c r="E28" s="14">
        <f t="shared" si="14"/>
        <v>0.58222919937205653</v>
      </c>
      <c r="F28" s="7">
        <v>19.90625</v>
      </c>
      <c r="G28" s="7">
        <f t="shared" si="8"/>
        <v>11.007770800627943</v>
      </c>
      <c r="H28" s="16">
        <f t="shared" si="9"/>
        <v>12.172229199372056</v>
      </c>
      <c r="I28" s="11">
        <f t="shared" si="10"/>
        <v>1.2504698719465574E-2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1.18765191919571E-2</v>
      </c>
      <c r="M28" s="39">
        <f t="shared" si="13"/>
        <v>1.3132878246974048E-2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7"/>
        <v>2533761.4709999999</v>
      </c>
      <c r="AI28" s="9">
        <v>6</v>
      </c>
      <c r="AJ28" s="9">
        <f t="shared" si="0"/>
        <v>2533754.4709999999</v>
      </c>
      <c r="AK28" s="7">
        <v>20</v>
      </c>
      <c r="AL28" s="7">
        <v>18.079999999999998</v>
      </c>
      <c r="AM28" s="9">
        <v>1</v>
      </c>
      <c r="AN28" s="9">
        <v>0</v>
      </c>
      <c r="AO28" s="9">
        <v>0</v>
      </c>
      <c r="AP28" s="8">
        <v>0</v>
      </c>
      <c r="AQ28" s="9">
        <v>0</v>
      </c>
      <c r="AR28" s="31">
        <v>1</v>
      </c>
      <c r="AS28" s="9">
        <v>0</v>
      </c>
      <c r="AT28" s="9">
        <v>0</v>
      </c>
      <c r="AU28" s="31">
        <v>1</v>
      </c>
      <c r="AV28" s="21">
        <v>2008</v>
      </c>
      <c r="AW28" s="23"/>
      <c r="AX28" s="39">
        <v>0</v>
      </c>
      <c r="AY28" s="39">
        <v>0</v>
      </c>
      <c r="AZ28" s="39">
        <v>0</v>
      </c>
      <c r="BA28" s="39">
        <v>1</v>
      </c>
      <c r="BB28" s="59" t="s">
        <v>433</v>
      </c>
      <c r="BC28" s="60" t="s">
        <v>433</v>
      </c>
      <c r="BD28" s="39" t="s">
        <v>433</v>
      </c>
      <c r="BE28" s="39" t="s">
        <v>433</v>
      </c>
      <c r="BF28" s="39" t="s">
        <v>433</v>
      </c>
      <c r="BG28" s="39" t="s">
        <v>433</v>
      </c>
      <c r="BH28" s="39" t="s">
        <v>433</v>
      </c>
      <c r="BI28" s="57" t="s">
        <v>433</v>
      </c>
      <c r="BJ28" s="18" t="s">
        <v>433</v>
      </c>
      <c r="BK28" s="53">
        <f t="shared" si="16"/>
        <v>0.51218000000000008</v>
      </c>
      <c r="BL28" s="54">
        <v>0.48781999999999998</v>
      </c>
      <c r="BM28">
        <v>0.52400000000000002</v>
      </c>
      <c r="BN28" s="54">
        <v>0.47599999999999998</v>
      </c>
      <c r="BO28">
        <v>0</v>
      </c>
      <c r="BP28" s="18">
        <v>1</v>
      </c>
      <c r="BR28" s="18"/>
      <c r="BS28" s="18" t="s">
        <v>256</v>
      </c>
      <c r="BZ28" s="18"/>
      <c r="CC28" s="18"/>
      <c r="CF28" s="25">
        <v>38.43</v>
      </c>
      <c r="CG28">
        <v>1</v>
      </c>
      <c r="CH28" s="18">
        <v>0</v>
      </c>
      <c r="CI28">
        <v>1</v>
      </c>
      <c r="CJ28">
        <v>0</v>
      </c>
      <c r="CK28">
        <v>0</v>
      </c>
      <c r="CL28">
        <v>0</v>
      </c>
      <c r="CM28" s="18">
        <v>0</v>
      </c>
      <c r="CN28">
        <v>1</v>
      </c>
      <c r="CO28" s="18">
        <v>0</v>
      </c>
      <c r="CP28">
        <v>0</v>
      </c>
      <c r="CQ28">
        <v>0</v>
      </c>
      <c r="CR28">
        <v>1</v>
      </c>
      <c r="CS28" s="18">
        <v>0</v>
      </c>
      <c r="CT28">
        <v>1</v>
      </c>
      <c r="CU28" s="18">
        <v>0</v>
      </c>
      <c r="CV28">
        <v>0</v>
      </c>
      <c r="CW28" s="1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 s="18">
        <v>0</v>
      </c>
    </row>
    <row r="29" spans="1:112" x14ac:dyDescent="0.3">
      <c r="A29">
        <v>30</v>
      </c>
      <c r="B29" t="s">
        <v>397</v>
      </c>
      <c r="C29" s="90" t="s">
        <v>468</v>
      </c>
      <c r="D29" s="12">
        <v>3.87</v>
      </c>
      <c r="E29" s="14">
        <f t="shared" si="14"/>
        <v>0.3675418994413408</v>
      </c>
      <c r="F29" s="7">
        <v>10.529411764705882</v>
      </c>
      <c r="G29" s="7">
        <f t="shared" si="8"/>
        <v>3.5024581005586595</v>
      </c>
      <c r="H29" s="16">
        <f t="shared" si="9"/>
        <v>4.2375418994413412</v>
      </c>
      <c r="I29" s="11">
        <f t="shared" si="10"/>
        <v>6.6147333858780077E-3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5.9865184833085882E-3</v>
      </c>
      <c r="M29" s="39">
        <f t="shared" si="13"/>
        <v>7.2429482884474273E-3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7"/>
        <v>2533761.4709999999</v>
      </c>
      <c r="AI29" s="9">
        <v>6</v>
      </c>
      <c r="AJ29" s="9">
        <f t="shared" si="0"/>
        <v>2533754.4709999999</v>
      </c>
      <c r="AK29" s="7">
        <v>22</v>
      </c>
      <c r="AL29" s="7">
        <v>18.079999999999998</v>
      </c>
      <c r="AM29" s="9">
        <v>1</v>
      </c>
      <c r="AN29" s="9">
        <v>0</v>
      </c>
      <c r="AO29" s="9">
        <v>0</v>
      </c>
      <c r="AP29" s="8">
        <v>0</v>
      </c>
      <c r="AQ29" s="9">
        <v>0</v>
      </c>
      <c r="AR29" s="31">
        <v>1</v>
      </c>
      <c r="AS29" s="9">
        <v>0</v>
      </c>
      <c r="AT29" s="9">
        <v>0</v>
      </c>
      <c r="AU29" s="31">
        <v>1</v>
      </c>
      <c r="AV29" s="21">
        <v>2008</v>
      </c>
      <c r="AW29" s="23"/>
      <c r="AX29" s="39">
        <v>0</v>
      </c>
      <c r="AY29" s="39">
        <v>0</v>
      </c>
      <c r="AZ29" s="39">
        <v>0</v>
      </c>
      <c r="BA29" s="39">
        <v>1</v>
      </c>
      <c r="BB29" s="59" t="s">
        <v>433</v>
      </c>
      <c r="BC29" s="60" t="s">
        <v>433</v>
      </c>
      <c r="BD29" s="39" t="s">
        <v>433</v>
      </c>
      <c r="BE29" s="39" t="s">
        <v>433</v>
      </c>
      <c r="BF29" s="39" t="s">
        <v>433</v>
      </c>
      <c r="BG29" s="39" t="s">
        <v>433</v>
      </c>
      <c r="BH29" s="39" t="s">
        <v>433</v>
      </c>
      <c r="BI29" s="57" t="s">
        <v>433</v>
      </c>
      <c r="BJ29" s="18" t="s">
        <v>433</v>
      </c>
      <c r="BK29" s="53">
        <f t="shared" si="16"/>
        <v>0.51218000000000008</v>
      </c>
      <c r="BL29" s="54">
        <v>0.48781999999999998</v>
      </c>
      <c r="BM29">
        <v>0.52400000000000002</v>
      </c>
      <c r="BN29" s="54">
        <v>0.47599999999999998</v>
      </c>
      <c r="BO29">
        <v>0</v>
      </c>
      <c r="BP29" s="18">
        <v>1</v>
      </c>
      <c r="BR29" s="18"/>
      <c r="BS29" s="18" t="s">
        <v>256</v>
      </c>
      <c r="BZ29" s="18"/>
      <c r="CC29" s="18"/>
      <c r="CF29" s="25">
        <v>38.43</v>
      </c>
      <c r="CG29">
        <v>1</v>
      </c>
      <c r="CH29" s="18">
        <v>0</v>
      </c>
      <c r="CI29">
        <v>1</v>
      </c>
      <c r="CJ29">
        <v>0</v>
      </c>
      <c r="CK29">
        <v>0</v>
      </c>
      <c r="CL29">
        <v>0</v>
      </c>
      <c r="CM29" s="18">
        <v>0</v>
      </c>
      <c r="CN29">
        <v>1</v>
      </c>
      <c r="CO29" s="18">
        <v>0</v>
      </c>
      <c r="CP29">
        <v>0</v>
      </c>
      <c r="CQ29">
        <v>0</v>
      </c>
      <c r="CR29">
        <v>1</v>
      </c>
      <c r="CS29" s="18">
        <v>0</v>
      </c>
      <c r="CT29">
        <v>1</v>
      </c>
      <c r="CU29" s="18">
        <v>0</v>
      </c>
      <c r="CV29">
        <v>0</v>
      </c>
      <c r="CW29" s="18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 s="18">
        <v>0</v>
      </c>
    </row>
    <row r="30" spans="1:112" x14ac:dyDescent="0.3">
      <c r="A30">
        <v>31</v>
      </c>
      <c r="B30" t="s">
        <v>397</v>
      </c>
      <c r="C30" s="90" t="s">
        <v>468</v>
      </c>
      <c r="D30" s="12">
        <v>10.53</v>
      </c>
      <c r="E30" s="14">
        <f t="shared" si="14"/>
        <v>1.9856571428571428</v>
      </c>
      <c r="F30" s="7">
        <f>350/66</f>
        <v>5.3030303030303028</v>
      </c>
      <c r="G30" s="7">
        <f t="shared" si="8"/>
        <v>8.5443428571428566</v>
      </c>
      <c r="H30" s="16">
        <f t="shared" si="9"/>
        <v>12.515657142857142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174751*BK30</f>
        <v>80686.031719999999</v>
      </c>
      <c r="AI30" s="9">
        <v>7</v>
      </c>
      <c r="AJ30" s="9">
        <f t="shared" si="0"/>
        <v>80678.031719999999</v>
      </c>
      <c r="AK30" s="7">
        <v>16</v>
      </c>
      <c r="AL30" s="7">
        <v>6.28</v>
      </c>
      <c r="AM30" s="9">
        <v>1</v>
      </c>
      <c r="AN30" s="9">
        <v>0</v>
      </c>
      <c r="AO30" s="9">
        <v>0</v>
      </c>
      <c r="AP30" s="8">
        <v>0</v>
      </c>
      <c r="AQ30" s="9">
        <v>0</v>
      </c>
      <c r="AR30" s="31">
        <v>1</v>
      </c>
      <c r="AS30" s="9">
        <v>0</v>
      </c>
      <c r="AT30" s="9">
        <v>0</v>
      </c>
      <c r="AU30" s="31">
        <v>1</v>
      </c>
      <c r="AV30" s="21">
        <v>2004</v>
      </c>
      <c r="AW30" s="23"/>
      <c r="AX30" s="39">
        <v>0</v>
      </c>
      <c r="AY30" s="39">
        <v>0</v>
      </c>
      <c r="AZ30" s="39">
        <v>0</v>
      </c>
      <c r="BA30" s="39">
        <v>1</v>
      </c>
      <c r="BB30" s="59" t="s">
        <v>433</v>
      </c>
      <c r="BC30" s="60" t="s">
        <v>433</v>
      </c>
      <c r="BD30" s="39" t="s">
        <v>433</v>
      </c>
      <c r="BE30" s="39" t="s">
        <v>433</v>
      </c>
      <c r="BF30" s="39" t="s">
        <v>433</v>
      </c>
      <c r="BG30" s="39" t="s">
        <v>433</v>
      </c>
      <c r="BH30" s="39" t="s">
        <v>433</v>
      </c>
      <c r="BI30" s="57" t="s">
        <v>433</v>
      </c>
      <c r="BJ30" s="18" t="s">
        <v>433</v>
      </c>
      <c r="BK30" s="53">
        <f t="shared" si="16"/>
        <v>0.46172000000000002</v>
      </c>
      <c r="BL30" s="54">
        <v>0.53827999999999998</v>
      </c>
      <c r="BM30">
        <v>0.52400000000000002</v>
      </c>
      <c r="BN30" s="54">
        <v>0.47599999999999998</v>
      </c>
      <c r="BO30">
        <v>0</v>
      </c>
      <c r="BP30" s="18">
        <v>1</v>
      </c>
      <c r="BR30" s="18"/>
      <c r="BS30" s="18" t="s">
        <v>256</v>
      </c>
      <c r="BZ30" s="18"/>
      <c r="CC30" s="18"/>
      <c r="CF30" s="25">
        <v>27.56</v>
      </c>
      <c r="CG30">
        <v>1</v>
      </c>
      <c r="CH30" s="18">
        <v>0</v>
      </c>
      <c r="CI30">
        <v>1</v>
      </c>
      <c r="CJ30">
        <v>0</v>
      </c>
      <c r="CK30">
        <v>0</v>
      </c>
      <c r="CL30">
        <v>0</v>
      </c>
      <c r="CM30" s="18">
        <v>0</v>
      </c>
      <c r="CN30">
        <v>1</v>
      </c>
      <c r="CO30" s="18">
        <v>0</v>
      </c>
      <c r="CP30">
        <v>1</v>
      </c>
      <c r="CQ30">
        <v>0</v>
      </c>
      <c r="CR30">
        <v>0</v>
      </c>
      <c r="CS30" s="18">
        <v>0</v>
      </c>
      <c r="CT30">
        <v>1</v>
      </c>
      <c r="CU30" s="18">
        <v>0</v>
      </c>
      <c r="CV30">
        <v>0</v>
      </c>
      <c r="CW30" s="18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 s="18">
        <v>0</v>
      </c>
    </row>
    <row r="31" spans="1:112" x14ac:dyDescent="0.3">
      <c r="A31">
        <v>32</v>
      </c>
      <c r="B31" t="s">
        <v>397</v>
      </c>
      <c r="C31" s="90" t="s">
        <v>468</v>
      </c>
      <c r="D31" s="12">
        <v>8.8800000000000008</v>
      </c>
      <c r="E31" s="14">
        <f t="shared" si="14"/>
        <v>0.40211320754716989</v>
      </c>
      <c r="F31" s="7">
        <f>530/24</f>
        <v>22.083333333333332</v>
      </c>
      <c r="G31" s="7">
        <f t="shared" si="8"/>
        <v>8.4778867924528303</v>
      </c>
      <c r="H31" s="16">
        <f t="shared" si="9"/>
        <v>9.2821132075471713</v>
      </c>
      <c r="I31" s="11">
        <f t="shared" si="10"/>
        <v>7.7513677974632697E-2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7.4003624632385176E-2</v>
      </c>
      <c r="M31" s="39">
        <f t="shared" si="13"/>
        <v>8.1023731316880218E-2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8">174751*BK31</f>
        <v>80686.031719999999</v>
      </c>
      <c r="AI31" s="9">
        <v>7</v>
      </c>
      <c r="AJ31" s="9">
        <f t="shared" si="0"/>
        <v>80678.031719999999</v>
      </c>
      <c r="AK31" s="7">
        <v>18</v>
      </c>
      <c r="AL31" s="7">
        <v>6.28</v>
      </c>
      <c r="AM31" s="9">
        <v>1</v>
      </c>
      <c r="AN31" s="9">
        <v>0</v>
      </c>
      <c r="AO31" s="9">
        <v>0</v>
      </c>
      <c r="AP31" s="8">
        <v>0</v>
      </c>
      <c r="AQ31" s="9">
        <v>0</v>
      </c>
      <c r="AR31" s="31">
        <v>1</v>
      </c>
      <c r="AS31" s="9">
        <v>0</v>
      </c>
      <c r="AT31" s="9">
        <v>0</v>
      </c>
      <c r="AU31" s="31">
        <v>1</v>
      </c>
      <c r="AV31" s="21">
        <v>2004</v>
      </c>
      <c r="AW31" s="23"/>
      <c r="AX31" s="39">
        <v>0</v>
      </c>
      <c r="AY31" s="39">
        <v>0</v>
      </c>
      <c r="AZ31" s="39">
        <v>0</v>
      </c>
      <c r="BA31" s="39">
        <v>1</v>
      </c>
      <c r="BB31" s="59" t="s">
        <v>433</v>
      </c>
      <c r="BC31" s="60" t="s">
        <v>433</v>
      </c>
      <c r="BD31" s="39" t="s">
        <v>433</v>
      </c>
      <c r="BE31" s="39" t="s">
        <v>433</v>
      </c>
      <c r="BF31" s="39" t="s">
        <v>433</v>
      </c>
      <c r="BG31" s="39" t="s">
        <v>433</v>
      </c>
      <c r="BH31" s="39" t="s">
        <v>433</v>
      </c>
      <c r="BI31" s="57" t="s">
        <v>433</v>
      </c>
      <c r="BJ31" s="18" t="s">
        <v>433</v>
      </c>
      <c r="BK31" s="53">
        <f t="shared" si="16"/>
        <v>0.46172000000000002</v>
      </c>
      <c r="BL31" s="54">
        <v>0.53827999999999998</v>
      </c>
      <c r="BM31">
        <v>0.52400000000000002</v>
      </c>
      <c r="BN31" s="54">
        <v>0.47599999999999998</v>
      </c>
      <c r="BO31">
        <v>0</v>
      </c>
      <c r="BP31" s="18">
        <v>1</v>
      </c>
      <c r="BR31" s="18"/>
      <c r="BS31" s="18" t="s">
        <v>256</v>
      </c>
      <c r="BZ31" s="18"/>
      <c r="CC31" s="18"/>
      <c r="CF31" s="25">
        <v>27.56</v>
      </c>
      <c r="CG31">
        <v>1</v>
      </c>
      <c r="CH31" s="18">
        <v>0</v>
      </c>
      <c r="CI31">
        <v>1</v>
      </c>
      <c r="CJ31">
        <v>0</v>
      </c>
      <c r="CK31">
        <v>0</v>
      </c>
      <c r="CL31">
        <v>0</v>
      </c>
      <c r="CM31" s="18">
        <v>0</v>
      </c>
      <c r="CN31">
        <v>1</v>
      </c>
      <c r="CO31" s="18">
        <v>0</v>
      </c>
      <c r="CP31">
        <v>1</v>
      </c>
      <c r="CQ31">
        <v>0</v>
      </c>
      <c r="CR31">
        <v>0</v>
      </c>
      <c r="CS31" s="18">
        <v>0</v>
      </c>
      <c r="CT31">
        <v>1</v>
      </c>
      <c r="CU31" s="18">
        <v>0</v>
      </c>
      <c r="CV31">
        <v>0</v>
      </c>
      <c r="CW31" s="18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 s="18">
        <v>0</v>
      </c>
    </row>
    <row r="32" spans="1:112" x14ac:dyDescent="0.3">
      <c r="A32">
        <v>33</v>
      </c>
      <c r="B32" t="s">
        <v>397</v>
      </c>
      <c r="C32" s="90" t="s">
        <v>468</v>
      </c>
      <c r="D32" s="12">
        <v>19.98</v>
      </c>
      <c r="E32" s="14">
        <f t="shared" si="14"/>
        <v>1.8950103092783508</v>
      </c>
      <c r="F32" s="7">
        <f>970/92</f>
        <v>10.543478260869565</v>
      </c>
      <c r="G32" s="7">
        <f t="shared" si="8"/>
        <v>18.084989690721649</v>
      </c>
      <c r="H32" s="16">
        <f t="shared" si="9"/>
        <v>21.875010309278352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8"/>
        <v>80686.031719999999</v>
      </c>
      <c r="AI32" s="9">
        <v>7</v>
      </c>
      <c r="AJ32" s="9">
        <f t="shared" si="0"/>
        <v>80678.031719999999</v>
      </c>
      <c r="AK32" s="7">
        <v>20</v>
      </c>
      <c r="AL32" s="7">
        <v>6.28</v>
      </c>
      <c r="AM32" s="9">
        <v>1</v>
      </c>
      <c r="AN32" s="9">
        <v>0</v>
      </c>
      <c r="AO32" s="9">
        <v>0</v>
      </c>
      <c r="AP32" s="8">
        <v>0</v>
      </c>
      <c r="AQ32" s="9">
        <v>0</v>
      </c>
      <c r="AR32" s="31">
        <v>1</v>
      </c>
      <c r="AS32" s="9">
        <v>0</v>
      </c>
      <c r="AT32" s="9">
        <v>0</v>
      </c>
      <c r="AU32" s="31">
        <v>1</v>
      </c>
      <c r="AV32" s="21">
        <v>2004</v>
      </c>
      <c r="AW32" s="23"/>
      <c r="AX32" s="39">
        <v>0</v>
      </c>
      <c r="AY32" s="39">
        <v>0</v>
      </c>
      <c r="AZ32" s="39">
        <v>0</v>
      </c>
      <c r="BA32" s="39">
        <v>1</v>
      </c>
      <c r="BB32" s="59" t="s">
        <v>433</v>
      </c>
      <c r="BC32" s="60" t="s">
        <v>433</v>
      </c>
      <c r="BD32" s="39" t="s">
        <v>433</v>
      </c>
      <c r="BE32" s="39" t="s">
        <v>433</v>
      </c>
      <c r="BF32" s="39" t="s">
        <v>433</v>
      </c>
      <c r="BG32" s="39" t="s">
        <v>433</v>
      </c>
      <c r="BH32" s="39" t="s">
        <v>433</v>
      </c>
      <c r="BI32" s="57" t="s">
        <v>433</v>
      </c>
      <c r="BJ32" s="18" t="s">
        <v>433</v>
      </c>
      <c r="BK32" s="53">
        <f t="shared" si="16"/>
        <v>0.46172000000000002</v>
      </c>
      <c r="BL32" s="54">
        <v>0.53827999999999998</v>
      </c>
      <c r="BM32">
        <v>0.52400000000000002</v>
      </c>
      <c r="BN32" s="54">
        <v>0.47599999999999998</v>
      </c>
      <c r="BO32">
        <v>0</v>
      </c>
      <c r="BP32" s="18">
        <v>1</v>
      </c>
      <c r="BR32" s="18"/>
      <c r="BS32" s="18" t="s">
        <v>256</v>
      </c>
      <c r="BZ32" s="18"/>
      <c r="CC32" s="18"/>
      <c r="CF32" s="25">
        <v>27.56</v>
      </c>
      <c r="CG32">
        <v>1</v>
      </c>
      <c r="CH32" s="18">
        <v>0</v>
      </c>
      <c r="CI32">
        <v>1</v>
      </c>
      <c r="CJ32">
        <v>0</v>
      </c>
      <c r="CK32">
        <v>0</v>
      </c>
      <c r="CL32">
        <v>0</v>
      </c>
      <c r="CM32" s="18">
        <v>0</v>
      </c>
      <c r="CN32">
        <v>1</v>
      </c>
      <c r="CO32" s="18">
        <v>0</v>
      </c>
      <c r="CP32">
        <v>1</v>
      </c>
      <c r="CQ32">
        <v>0</v>
      </c>
      <c r="CR32">
        <v>0</v>
      </c>
      <c r="CS32" s="18">
        <v>0</v>
      </c>
      <c r="CT32">
        <v>1</v>
      </c>
      <c r="CU32" s="18">
        <v>0</v>
      </c>
      <c r="CV32">
        <v>0</v>
      </c>
      <c r="CW32" s="18">
        <v>0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s="18">
        <v>0</v>
      </c>
    </row>
    <row r="33" spans="1:112" x14ac:dyDescent="0.3">
      <c r="A33">
        <v>34</v>
      </c>
      <c r="B33" t="s">
        <v>397</v>
      </c>
      <c r="C33" s="90" t="s">
        <v>468</v>
      </c>
      <c r="D33" s="12">
        <v>8.5500000000000007</v>
      </c>
      <c r="E33" s="14">
        <f t="shared" si="14"/>
        <v>2.1300522648083624</v>
      </c>
      <c r="F33" s="7">
        <f>1148/286</f>
        <v>4.0139860139860142</v>
      </c>
      <c r="G33" s="7">
        <f t="shared" si="8"/>
        <v>6.4199477351916379</v>
      </c>
      <c r="H33" s="16">
        <f t="shared" si="9"/>
        <v>10.680052264808364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8"/>
        <v>80686.031719999999</v>
      </c>
      <c r="AI33" s="9">
        <v>7</v>
      </c>
      <c r="AJ33" s="9">
        <f t="shared" si="0"/>
        <v>80678.031719999999</v>
      </c>
      <c r="AK33" s="7">
        <v>22</v>
      </c>
      <c r="AL33" s="7">
        <v>6.28</v>
      </c>
      <c r="AM33" s="9">
        <v>1</v>
      </c>
      <c r="AN33" s="9">
        <v>0</v>
      </c>
      <c r="AO33" s="9">
        <v>0</v>
      </c>
      <c r="AP33" s="8">
        <v>0</v>
      </c>
      <c r="AQ33" s="9">
        <v>0</v>
      </c>
      <c r="AR33" s="31">
        <v>1</v>
      </c>
      <c r="AS33" s="9">
        <v>0</v>
      </c>
      <c r="AT33" s="9">
        <v>0</v>
      </c>
      <c r="AU33" s="31">
        <v>1</v>
      </c>
      <c r="AV33" s="21">
        <v>2004</v>
      </c>
      <c r="AW33" s="23"/>
      <c r="AX33" s="39">
        <v>0</v>
      </c>
      <c r="AY33" s="39">
        <v>0</v>
      </c>
      <c r="AZ33" s="39">
        <v>0</v>
      </c>
      <c r="BA33" s="39">
        <v>1</v>
      </c>
      <c r="BB33" s="59" t="s">
        <v>433</v>
      </c>
      <c r="BC33" s="60" t="s">
        <v>433</v>
      </c>
      <c r="BD33" s="39" t="s">
        <v>433</v>
      </c>
      <c r="BE33" s="39" t="s">
        <v>433</v>
      </c>
      <c r="BF33" s="39" t="s">
        <v>433</v>
      </c>
      <c r="BG33" s="39" t="s">
        <v>433</v>
      </c>
      <c r="BH33" s="39" t="s">
        <v>433</v>
      </c>
      <c r="BI33" s="57" t="s">
        <v>433</v>
      </c>
      <c r="BJ33" s="18" t="s">
        <v>433</v>
      </c>
      <c r="BK33" s="53">
        <f t="shared" si="16"/>
        <v>0.46172000000000002</v>
      </c>
      <c r="BL33" s="54">
        <v>0.53827999999999998</v>
      </c>
      <c r="BM33">
        <v>0.52400000000000002</v>
      </c>
      <c r="BN33" s="54">
        <v>0.47599999999999998</v>
      </c>
      <c r="BO33">
        <v>0</v>
      </c>
      <c r="BP33" s="18">
        <v>1</v>
      </c>
      <c r="BR33" s="18"/>
      <c r="BS33" s="18" t="s">
        <v>256</v>
      </c>
      <c r="BZ33" s="18"/>
      <c r="CC33" s="18"/>
      <c r="CF33" s="25">
        <v>27.56</v>
      </c>
      <c r="CG33">
        <v>1</v>
      </c>
      <c r="CH33" s="18">
        <v>0</v>
      </c>
      <c r="CI33">
        <v>1</v>
      </c>
      <c r="CJ33">
        <v>0</v>
      </c>
      <c r="CK33">
        <v>0</v>
      </c>
      <c r="CL33">
        <v>0</v>
      </c>
      <c r="CM33" s="18">
        <v>0</v>
      </c>
      <c r="CN33">
        <v>1</v>
      </c>
      <c r="CO33" s="18">
        <v>0</v>
      </c>
      <c r="CP33">
        <v>1</v>
      </c>
      <c r="CQ33">
        <v>0</v>
      </c>
      <c r="CR33">
        <v>0</v>
      </c>
      <c r="CS33" s="18">
        <v>0</v>
      </c>
      <c r="CT33">
        <v>1</v>
      </c>
      <c r="CU33" s="18">
        <v>0</v>
      </c>
      <c r="CV33">
        <v>0</v>
      </c>
      <c r="CW33" s="18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 s="18">
        <v>0</v>
      </c>
    </row>
    <row r="34" spans="1:112" x14ac:dyDescent="0.3">
      <c r="A34">
        <v>35</v>
      </c>
      <c r="B34" t="s">
        <v>397</v>
      </c>
      <c r="C34" s="90" t="s">
        <v>468</v>
      </c>
      <c r="D34" s="12">
        <v>10.3</v>
      </c>
      <c r="E34" s="14">
        <f t="shared" si="14"/>
        <v>1.3853801169590645</v>
      </c>
      <c r="F34" s="7">
        <f>342/46</f>
        <v>7.4347826086956523</v>
      </c>
      <c r="G34" s="7">
        <f t="shared" si="8"/>
        <v>8.9146198830409364</v>
      </c>
      <c r="H34" s="16">
        <f t="shared" si="9"/>
        <v>11.685380116959065</v>
      </c>
      <c r="I34" s="11">
        <f t="shared" si="10"/>
        <v>2.6166274991099848E-2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2.2646834495220921E-2</v>
      </c>
      <c r="M34" s="39">
        <f t="shared" si="13"/>
        <v>2.9685715486978775E-2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8"/>
        <v>80686.031719999999</v>
      </c>
      <c r="AI34" s="9">
        <v>7</v>
      </c>
      <c r="AJ34" s="9">
        <f t="shared" si="0"/>
        <v>80678.031719999999</v>
      </c>
      <c r="AK34" s="7">
        <v>16</v>
      </c>
      <c r="AL34" s="7">
        <v>6.28</v>
      </c>
      <c r="AM34" s="9">
        <v>1</v>
      </c>
      <c r="AN34" s="9">
        <v>0</v>
      </c>
      <c r="AO34" s="9">
        <v>0</v>
      </c>
      <c r="AP34" s="8">
        <v>0</v>
      </c>
      <c r="AQ34" s="9">
        <v>0</v>
      </c>
      <c r="AR34" s="31">
        <v>1</v>
      </c>
      <c r="AS34" s="9">
        <v>0</v>
      </c>
      <c r="AT34" s="9">
        <v>0</v>
      </c>
      <c r="AU34" s="31">
        <v>1</v>
      </c>
      <c r="AV34" s="21">
        <v>2006</v>
      </c>
      <c r="AW34" s="23"/>
      <c r="AX34" s="39">
        <v>0</v>
      </c>
      <c r="AY34" s="39">
        <v>0</v>
      </c>
      <c r="AZ34" s="39">
        <v>0</v>
      </c>
      <c r="BA34" s="39">
        <v>1</v>
      </c>
      <c r="BB34" s="59" t="s">
        <v>433</v>
      </c>
      <c r="BC34" s="60" t="s">
        <v>433</v>
      </c>
      <c r="BD34" s="39" t="s">
        <v>433</v>
      </c>
      <c r="BE34" s="39" t="s">
        <v>433</v>
      </c>
      <c r="BF34" s="39" t="s">
        <v>433</v>
      </c>
      <c r="BG34" s="39" t="s">
        <v>433</v>
      </c>
      <c r="BH34" s="39" t="s">
        <v>433</v>
      </c>
      <c r="BI34" s="57" t="s">
        <v>433</v>
      </c>
      <c r="BJ34" s="18" t="s">
        <v>433</v>
      </c>
      <c r="BK34" s="53">
        <f t="shared" si="16"/>
        <v>0.46172000000000002</v>
      </c>
      <c r="BL34" s="54">
        <v>0.53827999999999998</v>
      </c>
      <c r="BM34">
        <v>0.52400000000000002</v>
      </c>
      <c r="BN34" s="54">
        <v>0.47599999999999998</v>
      </c>
      <c r="BO34">
        <v>0</v>
      </c>
      <c r="BP34" s="18">
        <v>1</v>
      </c>
      <c r="BR34" s="18"/>
      <c r="BS34" s="18" t="s">
        <v>256</v>
      </c>
      <c r="BZ34" s="18"/>
      <c r="CC34" s="18"/>
      <c r="CF34" s="25">
        <v>27.56</v>
      </c>
      <c r="CG34">
        <v>1</v>
      </c>
      <c r="CH34" s="18">
        <v>0</v>
      </c>
      <c r="CI34">
        <v>1</v>
      </c>
      <c r="CJ34">
        <v>0</v>
      </c>
      <c r="CK34">
        <v>0</v>
      </c>
      <c r="CL34">
        <v>0</v>
      </c>
      <c r="CM34" s="18">
        <v>0</v>
      </c>
      <c r="CN34">
        <v>1</v>
      </c>
      <c r="CO34" s="18">
        <v>0</v>
      </c>
      <c r="CP34">
        <v>1</v>
      </c>
      <c r="CQ34">
        <v>0</v>
      </c>
      <c r="CR34">
        <v>0</v>
      </c>
      <c r="CS34" s="18">
        <v>0</v>
      </c>
      <c r="CT34">
        <v>1</v>
      </c>
      <c r="CU34" s="18">
        <v>0</v>
      </c>
      <c r="CV34">
        <v>0</v>
      </c>
      <c r="CW34" s="18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 s="18">
        <v>0</v>
      </c>
    </row>
    <row r="35" spans="1:112" x14ac:dyDescent="0.3">
      <c r="A35">
        <v>36</v>
      </c>
      <c r="B35" t="s">
        <v>397</v>
      </c>
      <c r="C35" s="90" t="s">
        <v>468</v>
      </c>
      <c r="D35" s="12">
        <v>8.7899999999999991</v>
      </c>
      <c r="E35" s="14">
        <f t="shared" si="14"/>
        <v>0.25162213740458017</v>
      </c>
      <c r="F35" s="7">
        <f>524/15</f>
        <v>34.93333333333333</v>
      </c>
      <c r="G35" s="7">
        <f t="shared" si="8"/>
        <v>8.5383778625954196</v>
      </c>
      <c r="H35" s="16">
        <f t="shared" si="9"/>
        <v>9.0416221374045787</v>
      </c>
      <c r="I35" s="11">
        <f t="shared" si="10"/>
        <v>0.12206816053172653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0.11857384295925344</v>
      </c>
      <c r="M35" s="39">
        <f t="shared" si="13"/>
        <v>0.12556247810419963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8"/>
        <v>80686.031719999999</v>
      </c>
      <c r="AI35" s="9">
        <v>7</v>
      </c>
      <c r="AJ35" s="9">
        <f t="shared" si="0"/>
        <v>80678.031719999999</v>
      </c>
      <c r="AK35" s="7">
        <v>18</v>
      </c>
      <c r="AL35" s="7">
        <v>6.28</v>
      </c>
      <c r="AM35" s="9">
        <v>1</v>
      </c>
      <c r="AN35" s="9">
        <v>0</v>
      </c>
      <c r="AO35" s="9">
        <v>0</v>
      </c>
      <c r="AP35" s="8">
        <v>0</v>
      </c>
      <c r="AQ35" s="9">
        <v>0</v>
      </c>
      <c r="AR35" s="31">
        <v>1</v>
      </c>
      <c r="AS35" s="9">
        <v>0</v>
      </c>
      <c r="AT35" s="9">
        <v>0</v>
      </c>
      <c r="AU35" s="31">
        <v>1</v>
      </c>
      <c r="AV35" s="21">
        <v>2006</v>
      </c>
      <c r="AW35" s="23"/>
      <c r="AX35" s="39">
        <v>0</v>
      </c>
      <c r="AY35" s="39">
        <v>0</v>
      </c>
      <c r="AZ35" s="39">
        <v>0</v>
      </c>
      <c r="BA35" s="39">
        <v>1</v>
      </c>
      <c r="BB35" s="59" t="s">
        <v>433</v>
      </c>
      <c r="BC35" s="60" t="s">
        <v>433</v>
      </c>
      <c r="BD35" s="39" t="s">
        <v>433</v>
      </c>
      <c r="BE35" s="39" t="s">
        <v>433</v>
      </c>
      <c r="BF35" s="39" t="s">
        <v>433</v>
      </c>
      <c r="BG35" s="39" t="s">
        <v>433</v>
      </c>
      <c r="BH35" s="39" t="s">
        <v>433</v>
      </c>
      <c r="BI35" s="57" t="s">
        <v>433</v>
      </c>
      <c r="BJ35" s="18" t="s">
        <v>433</v>
      </c>
      <c r="BK35" s="53">
        <f t="shared" si="16"/>
        <v>0.46172000000000002</v>
      </c>
      <c r="BL35" s="54">
        <v>0.53827999999999998</v>
      </c>
      <c r="BM35">
        <v>0.52400000000000002</v>
      </c>
      <c r="BN35" s="54">
        <v>0.47599999999999998</v>
      </c>
      <c r="BO35">
        <v>0</v>
      </c>
      <c r="BP35" s="18">
        <v>1</v>
      </c>
      <c r="BR35" s="18"/>
      <c r="BS35" s="18" t="s">
        <v>256</v>
      </c>
      <c r="BZ35" s="18"/>
      <c r="CC35" s="18"/>
      <c r="CF35" s="25">
        <v>27.56</v>
      </c>
      <c r="CG35">
        <v>1</v>
      </c>
      <c r="CH35" s="18">
        <v>0</v>
      </c>
      <c r="CI35">
        <v>1</v>
      </c>
      <c r="CJ35">
        <v>0</v>
      </c>
      <c r="CK35">
        <v>0</v>
      </c>
      <c r="CL35">
        <v>0</v>
      </c>
      <c r="CM35" s="18">
        <v>0</v>
      </c>
      <c r="CN35">
        <v>1</v>
      </c>
      <c r="CO35" s="18">
        <v>0</v>
      </c>
      <c r="CP35">
        <v>1</v>
      </c>
      <c r="CQ35">
        <v>0</v>
      </c>
      <c r="CR35">
        <v>0</v>
      </c>
      <c r="CS35" s="18">
        <v>0</v>
      </c>
      <c r="CT35">
        <v>1</v>
      </c>
      <c r="CU35" s="18">
        <v>0</v>
      </c>
      <c r="CV35">
        <v>0</v>
      </c>
      <c r="CW35" s="18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 s="18">
        <v>0</v>
      </c>
    </row>
    <row r="36" spans="1:112" x14ac:dyDescent="0.3">
      <c r="A36">
        <v>37</v>
      </c>
      <c r="B36" t="s">
        <v>397</v>
      </c>
      <c r="C36" s="90" t="s">
        <v>468</v>
      </c>
      <c r="D36" s="12">
        <v>15.1</v>
      </c>
      <c r="E36" s="14">
        <f t="shared" si="14"/>
        <v>0.83592461719670208</v>
      </c>
      <c r="F36" s="7">
        <f>849/47</f>
        <v>18.063829787234042</v>
      </c>
      <c r="G36" s="7">
        <f t="shared" si="8"/>
        <v>14.264075382803298</v>
      </c>
      <c r="H36" s="16">
        <f t="shared" si="9"/>
        <v>15.935924617196701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8"/>
        <v>80686.031719999999</v>
      </c>
      <c r="AI36" s="9">
        <v>7</v>
      </c>
      <c r="AJ36" s="9">
        <f t="shared" si="0"/>
        <v>80678.031719999999</v>
      </c>
      <c r="AK36" s="7">
        <v>20</v>
      </c>
      <c r="AL36" s="7">
        <v>6.28</v>
      </c>
      <c r="AM36" s="9">
        <v>1</v>
      </c>
      <c r="AN36" s="9">
        <v>0</v>
      </c>
      <c r="AO36" s="9">
        <v>0</v>
      </c>
      <c r="AP36" s="8">
        <v>0</v>
      </c>
      <c r="AQ36" s="9">
        <v>0</v>
      </c>
      <c r="AR36" s="31">
        <v>1</v>
      </c>
      <c r="AS36" s="9">
        <v>0</v>
      </c>
      <c r="AT36" s="9">
        <v>0</v>
      </c>
      <c r="AU36" s="31">
        <v>1</v>
      </c>
      <c r="AV36" s="21">
        <v>2006</v>
      </c>
      <c r="AW36" s="23"/>
      <c r="AX36" s="39">
        <v>0</v>
      </c>
      <c r="AY36" s="39">
        <v>0</v>
      </c>
      <c r="AZ36" s="39">
        <v>0</v>
      </c>
      <c r="BA36" s="39">
        <v>1</v>
      </c>
      <c r="BB36" s="59" t="s">
        <v>433</v>
      </c>
      <c r="BC36" s="60" t="s">
        <v>433</v>
      </c>
      <c r="BD36" s="39" t="s">
        <v>433</v>
      </c>
      <c r="BE36" s="39" t="s">
        <v>433</v>
      </c>
      <c r="BF36" s="39" t="s">
        <v>433</v>
      </c>
      <c r="BG36" s="39" t="s">
        <v>433</v>
      </c>
      <c r="BH36" s="39" t="s">
        <v>433</v>
      </c>
      <c r="BI36" s="57" t="s">
        <v>433</v>
      </c>
      <c r="BJ36" s="18" t="s">
        <v>433</v>
      </c>
      <c r="BK36" s="53">
        <f t="shared" si="16"/>
        <v>0.46172000000000002</v>
      </c>
      <c r="BL36" s="54">
        <v>0.53827999999999998</v>
      </c>
      <c r="BM36">
        <v>0.52400000000000002</v>
      </c>
      <c r="BN36" s="54">
        <v>0.47599999999999998</v>
      </c>
      <c r="BO36">
        <v>0</v>
      </c>
      <c r="BP36" s="18">
        <v>1</v>
      </c>
      <c r="BR36" s="18"/>
      <c r="BS36" s="18" t="s">
        <v>256</v>
      </c>
      <c r="BZ36" s="18"/>
      <c r="CC36" s="18"/>
      <c r="CF36" s="25">
        <v>27.56</v>
      </c>
      <c r="CG36">
        <v>1</v>
      </c>
      <c r="CH36" s="18">
        <v>0</v>
      </c>
      <c r="CI36">
        <v>1</v>
      </c>
      <c r="CJ36">
        <v>0</v>
      </c>
      <c r="CK36">
        <v>0</v>
      </c>
      <c r="CL36">
        <v>0</v>
      </c>
      <c r="CM36" s="18">
        <v>0</v>
      </c>
      <c r="CN36">
        <v>1</v>
      </c>
      <c r="CO36" s="18">
        <v>0</v>
      </c>
      <c r="CP36">
        <v>1</v>
      </c>
      <c r="CQ36">
        <v>0</v>
      </c>
      <c r="CR36">
        <v>0</v>
      </c>
      <c r="CS36" s="18">
        <v>0</v>
      </c>
      <c r="CT36">
        <v>1</v>
      </c>
      <c r="CU36" s="18">
        <v>0</v>
      </c>
      <c r="CV36">
        <v>0</v>
      </c>
      <c r="CW36" s="18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 s="18">
        <v>0</v>
      </c>
    </row>
    <row r="37" spans="1:112" x14ac:dyDescent="0.3">
      <c r="A37">
        <v>38</v>
      </c>
      <c r="B37" t="s">
        <v>397</v>
      </c>
      <c r="C37" s="90" t="s">
        <v>468</v>
      </c>
      <c r="D37" s="12">
        <v>3.63</v>
      </c>
      <c r="E37" s="14">
        <f t="shared" si="14"/>
        <v>0.33822318526543876</v>
      </c>
      <c r="F37" s="7">
        <f>923/86</f>
        <v>10.732558139534884</v>
      </c>
      <c r="G37" s="7">
        <f t="shared" si="8"/>
        <v>3.2917768147345612</v>
      </c>
      <c r="H37" s="16">
        <f t="shared" si="9"/>
        <v>3.9682231852654386</v>
      </c>
      <c r="I37" s="11">
        <f t="shared" si="10"/>
        <v>3.7758592101221088E-2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3.4240456759178819E-2</v>
      </c>
      <c r="M37" s="39">
        <f t="shared" si="13"/>
        <v>4.1276727443263356E-2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8"/>
        <v>80686.031719999999</v>
      </c>
      <c r="AI37" s="9">
        <v>7</v>
      </c>
      <c r="AJ37" s="9">
        <f t="shared" si="0"/>
        <v>80678.031719999999</v>
      </c>
      <c r="AK37" s="7">
        <v>22</v>
      </c>
      <c r="AL37" s="7">
        <v>6.28</v>
      </c>
      <c r="AM37" s="9">
        <v>1</v>
      </c>
      <c r="AN37" s="9">
        <v>0</v>
      </c>
      <c r="AO37" s="9">
        <v>0</v>
      </c>
      <c r="AP37" s="8">
        <v>0</v>
      </c>
      <c r="AQ37" s="9">
        <v>0</v>
      </c>
      <c r="AR37" s="31">
        <v>1</v>
      </c>
      <c r="AS37" s="9">
        <v>0</v>
      </c>
      <c r="AT37" s="9">
        <v>0</v>
      </c>
      <c r="AU37" s="31">
        <v>1</v>
      </c>
      <c r="AV37" s="21">
        <v>2006</v>
      </c>
      <c r="AW37" s="23"/>
      <c r="AX37" s="39">
        <v>0</v>
      </c>
      <c r="AY37" s="39">
        <v>0</v>
      </c>
      <c r="AZ37" s="39">
        <v>0</v>
      </c>
      <c r="BA37" s="39">
        <v>1</v>
      </c>
      <c r="BB37" s="59" t="s">
        <v>433</v>
      </c>
      <c r="BC37" s="60" t="s">
        <v>433</v>
      </c>
      <c r="BD37" s="39" t="s">
        <v>433</v>
      </c>
      <c r="BE37" s="39" t="s">
        <v>433</v>
      </c>
      <c r="BF37" s="39" t="s">
        <v>433</v>
      </c>
      <c r="BG37" s="39" t="s">
        <v>433</v>
      </c>
      <c r="BH37" s="39" t="s">
        <v>433</v>
      </c>
      <c r="BI37" s="57" t="s">
        <v>433</v>
      </c>
      <c r="BJ37" s="18" t="s">
        <v>433</v>
      </c>
      <c r="BK37" s="53">
        <f t="shared" si="16"/>
        <v>0.46172000000000002</v>
      </c>
      <c r="BL37" s="54">
        <v>0.53827999999999998</v>
      </c>
      <c r="BM37">
        <v>0.52400000000000002</v>
      </c>
      <c r="BN37" s="54">
        <v>0.47599999999999998</v>
      </c>
      <c r="BO37">
        <v>0</v>
      </c>
      <c r="BP37" s="18">
        <v>1</v>
      </c>
      <c r="BR37" s="18"/>
      <c r="BS37" s="18" t="s">
        <v>256</v>
      </c>
      <c r="BZ37" s="18"/>
      <c r="CC37" s="18"/>
      <c r="CF37" s="25">
        <v>27.56</v>
      </c>
      <c r="CG37">
        <v>1</v>
      </c>
      <c r="CH37" s="18">
        <v>0</v>
      </c>
      <c r="CI37">
        <v>1</v>
      </c>
      <c r="CJ37">
        <v>0</v>
      </c>
      <c r="CK37">
        <v>0</v>
      </c>
      <c r="CL37">
        <v>0</v>
      </c>
      <c r="CM37" s="18">
        <v>0</v>
      </c>
      <c r="CN37">
        <v>1</v>
      </c>
      <c r="CO37" s="18">
        <v>0</v>
      </c>
      <c r="CP37">
        <v>1</v>
      </c>
      <c r="CQ37">
        <v>0</v>
      </c>
      <c r="CR37">
        <v>0</v>
      </c>
      <c r="CS37" s="18">
        <v>0</v>
      </c>
      <c r="CT37">
        <v>1</v>
      </c>
      <c r="CU37" s="18">
        <v>0</v>
      </c>
      <c r="CV37">
        <v>0</v>
      </c>
      <c r="CW37" s="18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 s="18">
        <v>0</v>
      </c>
    </row>
    <row r="38" spans="1:112" x14ac:dyDescent="0.3">
      <c r="A38">
        <v>39</v>
      </c>
      <c r="B38" t="s">
        <v>397</v>
      </c>
      <c r="C38" s="90" t="s">
        <v>468</v>
      </c>
      <c r="D38" s="12">
        <v>5.94</v>
      </c>
      <c r="E38" s="14">
        <f t="shared" si="14"/>
        <v>1.0685714285714287</v>
      </c>
      <c r="F38" s="7">
        <f>189/34</f>
        <v>5.5588235294117645</v>
      </c>
      <c r="G38" s="7">
        <f t="shared" si="8"/>
        <v>4.8714285714285719</v>
      </c>
      <c r="H38" s="16">
        <f t="shared" si="9"/>
        <v>7.0085714285714289</v>
      </c>
      <c r="I38" s="11">
        <f t="shared" si="10"/>
        <v>1.9566902738827031E-2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1.6046930817556562E-2</v>
      </c>
      <c r="M38" s="39">
        <f t="shared" si="13"/>
        <v>2.3086874660097501E-2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8"/>
        <v>80686.031719999999</v>
      </c>
      <c r="AI38" s="9">
        <v>7</v>
      </c>
      <c r="AJ38" s="9">
        <f t="shared" si="0"/>
        <v>80678.031719999999</v>
      </c>
      <c r="AK38" s="7">
        <v>16</v>
      </c>
      <c r="AL38" s="7">
        <v>6.28</v>
      </c>
      <c r="AM38" s="9">
        <v>1</v>
      </c>
      <c r="AN38" s="9">
        <v>0</v>
      </c>
      <c r="AO38" s="9">
        <v>0</v>
      </c>
      <c r="AP38" s="8">
        <v>0</v>
      </c>
      <c r="AQ38" s="9">
        <v>0</v>
      </c>
      <c r="AR38" s="31">
        <v>1</v>
      </c>
      <c r="AS38" s="9">
        <v>0</v>
      </c>
      <c r="AT38" s="9">
        <v>0</v>
      </c>
      <c r="AU38" s="31">
        <v>1</v>
      </c>
      <c r="AV38" s="21">
        <v>2008</v>
      </c>
      <c r="AW38" s="23"/>
      <c r="AX38" s="39">
        <v>0</v>
      </c>
      <c r="AY38" s="39">
        <v>0</v>
      </c>
      <c r="AZ38" s="39">
        <v>0</v>
      </c>
      <c r="BA38" s="39">
        <v>1</v>
      </c>
      <c r="BB38" s="59" t="s">
        <v>433</v>
      </c>
      <c r="BC38" s="60" t="s">
        <v>433</v>
      </c>
      <c r="BD38" s="39" t="s">
        <v>433</v>
      </c>
      <c r="BE38" s="39" t="s">
        <v>433</v>
      </c>
      <c r="BF38" s="39" t="s">
        <v>433</v>
      </c>
      <c r="BG38" s="39" t="s">
        <v>433</v>
      </c>
      <c r="BH38" s="39" t="s">
        <v>433</v>
      </c>
      <c r="BI38" s="57" t="s">
        <v>433</v>
      </c>
      <c r="BJ38" s="18" t="s">
        <v>433</v>
      </c>
      <c r="BK38" s="53">
        <f t="shared" si="16"/>
        <v>0.46172000000000002</v>
      </c>
      <c r="BL38" s="54">
        <v>0.53827999999999998</v>
      </c>
      <c r="BM38">
        <v>0.52400000000000002</v>
      </c>
      <c r="BN38" s="54">
        <v>0.47599999999999998</v>
      </c>
      <c r="BO38">
        <v>0</v>
      </c>
      <c r="BP38" s="18">
        <v>1</v>
      </c>
      <c r="BR38" s="18"/>
      <c r="BS38" s="18" t="s">
        <v>256</v>
      </c>
      <c r="BZ38" s="18"/>
      <c r="CC38" s="18"/>
      <c r="CF38" s="25">
        <v>27.56</v>
      </c>
      <c r="CG38">
        <v>1</v>
      </c>
      <c r="CH38" s="18">
        <v>0</v>
      </c>
      <c r="CI38">
        <v>1</v>
      </c>
      <c r="CJ38">
        <v>0</v>
      </c>
      <c r="CK38">
        <v>0</v>
      </c>
      <c r="CL38">
        <v>0</v>
      </c>
      <c r="CM38" s="18">
        <v>0</v>
      </c>
      <c r="CN38">
        <v>1</v>
      </c>
      <c r="CO38" s="18">
        <v>0</v>
      </c>
      <c r="CP38">
        <v>1</v>
      </c>
      <c r="CQ38">
        <v>0</v>
      </c>
      <c r="CR38">
        <v>0</v>
      </c>
      <c r="CS38" s="18">
        <v>0</v>
      </c>
      <c r="CT38">
        <v>1</v>
      </c>
      <c r="CU38" s="18">
        <v>0</v>
      </c>
      <c r="CV38">
        <v>0</v>
      </c>
      <c r="CW38" s="1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 s="18">
        <v>0</v>
      </c>
    </row>
    <row r="39" spans="1:112" x14ac:dyDescent="0.3">
      <c r="A39">
        <v>40</v>
      </c>
      <c r="B39" t="s">
        <v>397</v>
      </c>
      <c r="C39" s="90" t="s">
        <v>468</v>
      </c>
      <c r="D39" s="12">
        <v>8.4700000000000006</v>
      </c>
      <c r="E39" s="14">
        <f t="shared" si="14"/>
        <v>0.185597609561753</v>
      </c>
      <c r="F39" s="7">
        <f>502/11</f>
        <v>45.636363636363633</v>
      </c>
      <c r="G39" s="7">
        <f t="shared" si="8"/>
        <v>8.2844023904382471</v>
      </c>
      <c r="H39" s="16">
        <f t="shared" si="9"/>
        <v>8.6555976095617542</v>
      </c>
      <c r="I39" s="11">
        <f t="shared" si="10"/>
        <v>0.158634969578347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0.15515890450790512</v>
      </c>
      <c r="M39" s="39">
        <f t="shared" si="13"/>
        <v>0.16211103464878887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8"/>
        <v>80686.031719999999</v>
      </c>
      <c r="AI39" s="9">
        <v>7</v>
      </c>
      <c r="AJ39" s="9">
        <f t="shared" si="0"/>
        <v>80678.031719999999</v>
      </c>
      <c r="AK39" s="7">
        <v>18</v>
      </c>
      <c r="AL39" s="7">
        <v>6.28</v>
      </c>
      <c r="AM39" s="9">
        <v>1</v>
      </c>
      <c r="AN39" s="9">
        <v>0</v>
      </c>
      <c r="AO39" s="9">
        <v>0</v>
      </c>
      <c r="AP39" s="8">
        <v>0</v>
      </c>
      <c r="AQ39" s="9">
        <v>0</v>
      </c>
      <c r="AR39" s="31">
        <v>1</v>
      </c>
      <c r="AS39" s="9">
        <v>0</v>
      </c>
      <c r="AT39" s="9">
        <v>0</v>
      </c>
      <c r="AU39" s="31">
        <v>1</v>
      </c>
      <c r="AV39" s="21">
        <v>2008</v>
      </c>
      <c r="AW39" s="23"/>
      <c r="AX39" s="39">
        <v>0</v>
      </c>
      <c r="AY39" s="39">
        <v>0</v>
      </c>
      <c r="AZ39" s="39">
        <v>0</v>
      </c>
      <c r="BA39" s="39">
        <v>1</v>
      </c>
      <c r="BB39" s="59" t="s">
        <v>433</v>
      </c>
      <c r="BC39" s="60" t="s">
        <v>433</v>
      </c>
      <c r="BD39" s="39" t="s">
        <v>433</v>
      </c>
      <c r="BE39" s="39" t="s">
        <v>433</v>
      </c>
      <c r="BF39" s="39" t="s">
        <v>433</v>
      </c>
      <c r="BG39" s="39" t="s">
        <v>433</v>
      </c>
      <c r="BH39" s="39" t="s">
        <v>433</v>
      </c>
      <c r="BI39" s="57" t="s">
        <v>433</v>
      </c>
      <c r="BJ39" s="18" t="s">
        <v>433</v>
      </c>
      <c r="BK39" s="53">
        <f t="shared" si="16"/>
        <v>0.46172000000000002</v>
      </c>
      <c r="BL39" s="54">
        <v>0.53827999999999998</v>
      </c>
      <c r="BM39">
        <v>0.52400000000000002</v>
      </c>
      <c r="BN39" s="54">
        <v>0.47599999999999998</v>
      </c>
      <c r="BO39">
        <v>0</v>
      </c>
      <c r="BP39" s="18">
        <v>1</v>
      </c>
      <c r="BR39" s="18"/>
      <c r="BS39" s="18" t="s">
        <v>256</v>
      </c>
      <c r="BZ39" s="18"/>
      <c r="CC39" s="18"/>
      <c r="CF39" s="25">
        <v>27.56</v>
      </c>
      <c r="CG39">
        <v>1</v>
      </c>
      <c r="CH39" s="18">
        <v>0</v>
      </c>
      <c r="CI39">
        <v>1</v>
      </c>
      <c r="CJ39">
        <v>0</v>
      </c>
      <c r="CK39">
        <v>0</v>
      </c>
      <c r="CL39">
        <v>0</v>
      </c>
      <c r="CM39" s="18">
        <v>0</v>
      </c>
      <c r="CN39">
        <v>1</v>
      </c>
      <c r="CO39" s="18">
        <v>0</v>
      </c>
      <c r="CP39">
        <v>1</v>
      </c>
      <c r="CQ39">
        <v>0</v>
      </c>
      <c r="CR39">
        <v>0</v>
      </c>
      <c r="CS39" s="18">
        <v>0</v>
      </c>
      <c r="CT39">
        <v>1</v>
      </c>
      <c r="CU39" s="18">
        <v>0</v>
      </c>
      <c r="CV39">
        <v>0</v>
      </c>
      <c r="CW39" s="18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 s="18">
        <v>0</v>
      </c>
    </row>
    <row r="40" spans="1:112" x14ac:dyDescent="0.3">
      <c r="A40">
        <v>41</v>
      </c>
      <c r="B40" t="s">
        <v>397</v>
      </c>
      <c r="C40" s="90" t="s">
        <v>468</v>
      </c>
      <c r="D40" s="12">
        <v>15.13</v>
      </c>
      <c r="E40" s="14">
        <f t="shared" si="14"/>
        <v>0.56714631197097953</v>
      </c>
      <c r="F40" s="7">
        <f>827/31</f>
        <v>26.677419354838708</v>
      </c>
      <c r="G40" s="7">
        <f t="shared" si="8"/>
        <v>14.562853688029021</v>
      </c>
      <c r="H40" s="16">
        <f t="shared" si="9"/>
        <v>15.697146311970981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174751*BK40</f>
        <v>80686.031719999999</v>
      </c>
      <c r="AI40" s="9">
        <v>7</v>
      </c>
      <c r="AJ40" s="9">
        <f t="shared" si="0"/>
        <v>80678.031719999999</v>
      </c>
      <c r="AK40" s="7">
        <v>20</v>
      </c>
      <c r="AL40" s="7">
        <v>6.28</v>
      </c>
      <c r="AM40" s="9">
        <v>1</v>
      </c>
      <c r="AN40" s="9">
        <v>0</v>
      </c>
      <c r="AO40" s="9">
        <v>0</v>
      </c>
      <c r="AP40" s="8">
        <v>0</v>
      </c>
      <c r="AQ40" s="9">
        <v>0</v>
      </c>
      <c r="AR40" s="31">
        <v>1</v>
      </c>
      <c r="AS40" s="9">
        <v>0</v>
      </c>
      <c r="AT40" s="9">
        <v>0</v>
      </c>
      <c r="AU40" s="31">
        <v>1</v>
      </c>
      <c r="AV40" s="21">
        <v>2008</v>
      </c>
      <c r="AW40" s="23"/>
      <c r="AX40" s="39">
        <v>0</v>
      </c>
      <c r="AY40" s="39">
        <v>0</v>
      </c>
      <c r="AZ40" s="39">
        <v>0</v>
      </c>
      <c r="BA40" s="39">
        <v>1</v>
      </c>
      <c r="BB40" s="59" t="s">
        <v>433</v>
      </c>
      <c r="BC40" s="60" t="s">
        <v>433</v>
      </c>
      <c r="BD40" s="39" t="s">
        <v>433</v>
      </c>
      <c r="BE40" s="39" t="s">
        <v>433</v>
      </c>
      <c r="BF40" s="39" t="s">
        <v>433</v>
      </c>
      <c r="BG40" s="39" t="s">
        <v>433</v>
      </c>
      <c r="BH40" s="39" t="s">
        <v>433</v>
      </c>
      <c r="BI40" s="57" t="s">
        <v>433</v>
      </c>
      <c r="BJ40" s="18" t="s">
        <v>433</v>
      </c>
      <c r="BK40" s="53">
        <f t="shared" si="16"/>
        <v>0.46172000000000002</v>
      </c>
      <c r="BL40" s="54">
        <v>0.53827999999999998</v>
      </c>
      <c r="BM40">
        <v>0.52400000000000002</v>
      </c>
      <c r="BN40" s="54">
        <v>0.47599999999999998</v>
      </c>
      <c r="BO40">
        <v>0</v>
      </c>
      <c r="BP40" s="18">
        <v>1</v>
      </c>
      <c r="BR40" s="18"/>
      <c r="BS40" s="18" t="s">
        <v>256</v>
      </c>
      <c r="BZ40" s="18"/>
      <c r="CC40" s="18"/>
      <c r="CF40" s="25">
        <v>27.56</v>
      </c>
      <c r="CG40">
        <v>1</v>
      </c>
      <c r="CH40" s="18">
        <v>0</v>
      </c>
      <c r="CI40">
        <v>1</v>
      </c>
      <c r="CJ40">
        <v>0</v>
      </c>
      <c r="CK40">
        <v>0</v>
      </c>
      <c r="CL40">
        <v>0</v>
      </c>
      <c r="CM40" s="18">
        <v>0</v>
      </c>
      <c r="CN40">
        <v>1</v>
      </c>
      <c r="CO40" s="18">
        <v>0</v>
      </c>
      <c r="CP40">
        <v>1</v>
      </c>
      <c r="CQ40">
        <v>0</v>
      </c>
      <c r="CR40">
        <v>0</v>
      </c>
      <c r="CS40" s="18">
        <v>0</v>
      </c>
      <c r="CT40">
        <v>1</v>
      </c>
      <c r="CU40" s="18">
        <v>0</v>
      </c>
      <c r="CV40">
        <v>0</v>
      </c>
      <c r="CW40" s="18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 s="18">
        <v>0</v>
      </c>
    </row>
    <row r="41" spans="1:112" x14ac:dyDescent="0.3">
      <c r="A41">
        <v>42</v>
      </c>
      <c r="B41" t="s">
        <v>397</v>
      </c>
      <c r="C41" s="90" t="s">
        <v>468</v>
      </c>
      <c r="D41" s="12">
        <v>3.24</v>
      </c>
      <c r="E41" s="14">
        <f t="shared" si="14"/>
        <v>0.15964165733482644</v>
      </c>
      <c r="F41" s="7">
        <f>893/44</f>
        <v>20.295454545454547</v>
      </c>
      <c r="G41" s="7">
        <f t="shared" si="8"/>
        <v>3.0803583426651739</v>
      </c>
      <c r="H41" s="16">
        <f t="shared" si="9"/>
        <v>3.3996416573348265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174751*BK41</f>
        <v>80686.031719999999</v>
      </c>
      <c r="AI41" s="9">
        <v>7</v>
      </c>
      <c r="AJ41" s="9">
        <f t="shared" si="0"/>
        <v>80678.031719999999</v>
      </c>
      <c r="AK41" s="7">
        <v>22</v>
      </c>
      <c r="AL41" s="7">
        <v>6.28</v>
      </c>
      <c r="AM41" s="9">
        <v>1</v>
      </c>
      <c r="AN41" s="9">
        <v>0</v>
      </c>
      <c r="AO41" s="9">
        <v>0</v>
      </c>
      <c r="AP41" s="8">
        <v>0</v>
      </c>
      <c r="AQ41" s="9">
        <v>0</v>
      </c>
      <c r="AR41" s="31">
        <v>1</v>
      </c>
      <c r="AS41" s="9">
        <v>0</v>
      </c>
      <c r="AT41" s="9">
        <v>0</v>
      </c>
      <c r="AU41" s="31">
        <v>1</v>
      </c>
      <c r="AV41" s="21">
        <v>2008</v>
      </c>
      <c r="AW41" s="23"/>
      <c r="AX41" s="39">
        <v>0</v>
      </c>
      <c r="AY41" s="39">
        <v>0</v>
      </c>
      <c r="AZ41" s="39">
        <v>0</v>
      </c>
      <c r="BA41" s="39">
        <v>1</v>
      </c>
      <c r="BB41" s="59" t="s">
        <v>433</v>
      </c>
      <c r="BC41" s="60" t="s">
        <v>433</v>
      </c>
      <c r="BD41" s="39" t="s">
        <v>433</v>
      </c>
      <c r="BE41" s="39" t="s">
        <v>433</v>
      </c>
      <c r="BF41" s="39" t="s">
        <v>433</v>
      </c>
      <c r="BG41" s="39" t="s">
        <v>433</v>
      </c>
      <c r="BH41" s="39" t="s">
        <v>433</v>
      </c>
      <c r="BI41" s="57" t="s">
        <v>433</v>
      </c>
      <c r="BJ41" s="18" t="s">
        <v>433</v>
      </c>
      <c r="BK41" s="53">
        <f t="shared" si="16"/>
        <v>0.46172000000000002</v>
      </c>
      <c r="BL41" s="54">
        <v>0.53827999999999998</v>
      </c>
      <c r="BM41">
        <v>0.52400000000000002</v>
      </c>
      <c r="BN41" s="54">
        <v>0.47599999999999998</v>
      </c>
      <c r="BO41">
        <v>0</v>
      </c>
      <c r="BP41" s="18">
        <v>1</v>
      </c>
      <c r="BR41" s="18"/>
      <c r="BS41" s="18" t="s">
        <v>256</v>
      </c>
      <c r="BZ41" s="18"/>
      <c r="CC41" s="18"/>
      <c r="CF41" s="25">
        <v>27.56</v>
      </c>
      <c r="CG41">
        <v>1</v>
      </c>
      <c r="CH41" s="18">
        <v>0</v>
      </c>
      <c r="CI41">
        <v>1</v>
      </c>
      <c r="CJ41">
        <v>0</v>
      </c>
      <c r="CK41">
        <v>0</v>
      </c>
      <c r="CL41">
        <v>0</v>
      </c>
      <c r="CM41" s="18">
        <v>0</v>
      </c>
      <c r="CN41">
        <v>1</v>
      </c>
      <c r="CO41" s="18">
        <v>0</v>
      </c>
      <c r="CP41">
        <v>1</v>
      </c>
      <c r="CQ41">
        <v>0</v>
      </c>
      <c r="CR41">
        <v>0</v>
      </c>
      <c r="CS41" s="18">
        <v>0</v>
      </c>
      <c r="CT41">
        <v>1</v>
      </c>
      <c r="CU41" s="18">
        <v>0</v>
      </c>
      <c r="CV41">
        <v>0</v>
      </c>
      <c r="CW41" s="18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 s="18">
        <v>0</v>
      </c>
    </row>
    <row r="42" spans="1:112" x14ac:dyDescent="0.3">
      <c r="A42">
        <v>43</v>
      </c>
      <c r="B42" t="s">
        <v>397</v>
      </c>
      <c r="C42" s="90" t="s">
        <v>468</v>
      </c>
      <c r="D42" s="12">
        <v>4.5199999999999996</v>
      </c>
      <c r="E42" s="14">
        <f t="shared" si="14"/>
        <v>1.9416901408450704</v>
      </c>
      <c r="F42" s="7">
        <f>142/61</f>
        <v>2.3278688524590163</v>
      </c>
      <c r="G42" s="7">
        <f t="shared" si="8"/>
        <v>2.5783098591549294</v>
      </c>
      <c r="H42" s="16">
        <f t="shared" si="9"/>
        <v>6.4616901408450698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9">174751*BL42</f>
        <v>94064.968280000001</v>
      </c>
      <c r="AI42" s="9">
        <v>7</v>
      </c>
      <c r="AJ42" s="9">
        <f t="shared" si="0"/>
        <v>94056.968280000001</v>
      </c>
      <c r="AK42" s="7">
        <v>16</v>
      </c>
      <c r="AL42" s="7">
        <v>6.28</v>
      </c>
      <c r="AM42" s="9">
        <v>1</v>
      </c>
      <c r="AN42" s="9">
        <v>0</v>
      </c>
      <c r="AO42" s="9">
        <v>0</v>
      </c>
      <c r="AP42" s="8">
        <v>0</v>
      </c>
      <c r="AQ42" s="9">
        <v>0</v>
      </c>
      <c r="AR42" s="31">
        <v>1</v>
      </c>
      <c r="AS42" s="9">
        <v>0</v>
      </c>
      <c r="AT42" s="9">
        <v>0</v>
      </c>
      <c r="AU42" s="31">
        <v>1</v>
      </c>
      <c r="AV42" s="21">
        <v>2004</v>
      </c>
      <c r="AW42" s="23"/>
      <c r="AX42" s="39">
        <v>0</v>
      </c>
      <c r="AY42" s="39">
        <v>0</v>
      </c>
      <c r="AZ42" s="39">
        <v>0</v>
      </c>
      <c r="BA42" s="39">
        <v>1</v>
      </c>
      <c r="BB42" s="59" t="s">
        <v>433</v>
      </c>
      <c r="BC42" s="60" t="s">
        <v>433</v>
      </c>
      <c r="BD42" s="39" t="s">
        <v>433</v>
      </c>
      <c r="BE42" s="39" t="s">
        <v>433</v>
      </c>
      <c r="BF42" s="39" t="s">
        <v>433</v>
      </c>
      <c r="BG42" s="39" t="s">
        <v>433</v>
      </c>
      <c r="BH42" s="39" t="s">
        <v>433</v>
      </c>
      <c r="BI42" s="57" t="s">
        <v>433</v>
      </c>
      <c r="BJ42" s="18" t="s">
        <v>433</v>
      </c>
      <c r="BK42" s="53">
        <f t="shared" si="16"/>
        <v>0.46172000000000002</v>
      </c>
      <c r="BL42" s="54">
        <v>0.53827999999999998</v>
      </c>
      <c r="BM42">
        <v>0.52400000000000002</v>
      </c>
      <c r="BN42" s="54">
        <v>0.47599999999999998</v>
      </c>
      <c r="BO42">
        <v>0</v>
      </c>
      <c r="BP42" s="18">
        <v>1</v>
      </c>
      <c r="BR42" s="18"/>
      <c r="BS42" s="18" t="s">
        <v>256</v>
      </c>
      <c r="BZ42" s="18"/>
      <c r="CC42" s="18"/>
      <c r="CF42" s="25">
        <v>27.56</v>
      </c>
      <c r="CG42">
        <v>1</v>
      </c>
      <c r="CH42" s="18">
        <v>0</v>
      </c>
      <c r="CI42">
        <v>1</v>
      </c>
      <c r="CJ42">
        <v>0</v>
      </c>
      <c r="CK42">
        <v>0</v>
      </c>
      <c r="CL42">
        <v>0</v>
      </c>
      <c r="CM42" s="18">
        <v>0</v>
      </c>
      <c r="CN42">
        <v>1</v>
      </c>
      <c r="CO42" s="18">
        <v>0</v>
      </c>
      <c r="CP42">
        <v>1</v>
      </c>
      <c r="CQ42">
        <v>0</v>
      </c>
      <c r="CR42">
        <v>0</v>
      </c>
      <c r="CS42" s="18">
        <v>0</v>
      </c>
      <c r="CT42">
        <v>1</v>
      </c>
      <c r="CU42" s="18">
        <v>0</v>
      </c>
      <c r="CV42">
        <v>0</v>
      </c>
      <c r="CW42" s="18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 s="18">
        <v>0</v>
      </c>
    </row>
    <row r="43" spans="1:112" x14ac:dyDescent="0.3">
      <c r="A43">
        <v>44</v>
      </c>
      <c r="B43" t="s">
        <v>397</v>
      </c>
      <c r="C43" s="90" t="s">
        <v>468</v>
      </c>
      <c r="D43" s="12">
        <v>7.4</v>
      </c>
      <c r="E43" s="14">
        <f t="shared" si="14"/>
        <v>0.37948717948717953</v>
      </c>
      <c r="F43" s="7">
        <f>429/22</f>
        <v>19.5</v>
      </c>
      <c r="G43" s="7">
        <f t="shared" si="8"/>
        <v>7.0205128205128204</v>
      </c>
      <c r="H43" s="16">
        <f t="shared" si="9"/>
        <v>7.7794871794871803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9"/>
        <v>94064.968280000001</v>
      </c>
      <c r="AI43" s="9">
        <v>7</v>
      </c>
      <c r="AJ43" s="9">
        <f t="shared" si="0"/>
        <v>94056.968280000001</v>
      </c>
      <c r="AK43" s="7">
        <v>18</v>
      </c>
      <c r="AL43" s="7">
        <v>6.28</v>
      </c>
      <c r="AM43" s="9">
        <v>1</v>
      </c>
      <c r="AN43" s="9">
        <v>0</v>
      </c>
      <c r="AO43" s="9">
        <v>0</v>
      </c>
      <c r="AP43" s="8">
        <v>0</v>
      </c>
      <c r="AQ43" s="9">
        <v>0</v>
      </c>
      <c r="AR43" s="31">
        <v>1</v>
      </c>
      <c r="AS43" s="9">
        <v>0</v>
      </c>
      <c r="AT43" s="9">
        <v>0</v>
      </c>
      <c r="AU43" s="31">
        <v>1</v>
      </c>
      <c r="AV43" s="21">
        <v>2004</v>
      </c>
      <c r="AW43" s="23"/>
      <c r="AX43" s="39">
        <v>0</v>
      </c>
      <c r="AY43" s="39">
        <v>0</v>
      </c>
      <c r="AZ43" s="39">
        <v>0</v>
      </c>
      <c r="BA43" s="39">
        <v>1</v>
      </c>
      <c r="BB43" s="59" t="s">
        <v>433</v>
      </c>
      <c r="BC43" s="60" t="s">
        <v>433</v>
      </c>
      <c r="BD43" s="39" t="s">
        <v>433</v>
      </c>
      <c r="BE43" s="39" t="s">
        <v>433</v>
      </c>
      <c r="BF43" s="39" t="s">
        <v>433</v>
      </c>
      <c r="BG43" s="39" t="s">
        <v>433</v>
      </c>
      <c r="BH43" s="39" t="s">
        <v>433</v>
      </c>
      <c r="BI43" s="57" t="s">
        <v>433</v>
      </c>
      <c r="BJ43" s="18" t="s">
        <v>433</v>
      </c>
      <c r="BK43" s="53">
        <f t="shared" si="16"/>
        <v>0.46172000000000002</v>
      </c>
      <c r="BL43" s="54">
        <v>0.53827999999999998</v>
      </c>
      <c r="BM43">
        <v>0.52400000000000002</v>
      </c>
      <c r="BN43" s="54">
        <v>0.47599999999999998</v>
      </c>
      <c r="BO43">
        <v>0</v>
      </c>
      <c r="BP43" s="18">
        <v>1</v>
      </c>
      <c r="BR43" s="18"/>
      <c r="BS43" s="18" t="s">
        <v>256</v>
      </c>
      <c r="BZ43" s="18"/>
      <c r="CC43" s="18"/>
      <c r="CF43" s="25">
        <v>27.56</v>
      </c>
      <c r="CG43">
        <v>1</v>
      </c>
      <c r="CH43" s="18">
        <v>0</v>
      </c>
      <c r="CI43">
        <v>1</v>
      </c>
      <c r="CJ43">
        <v>0</v>
      </c>
      <c r="CK43">
        <v>0</v>
      </c>
      <c r="CL43">
        <v>0</v>
      </c>
      <c r="CM43" s="18">
        <v>0</v>
      </c>
      <c r="CN43">
        <v>1</v>
      </c>
      <c r="CO43" s="18">
        <v>0</v>
      </c>
      <c r="CP43">
        <v>1</v>
      </c>
      <c r="CQ43">
        <v>0</v>
      </c>
      <c r="CR43">
        <v>0</v>
      </c>
      <c r="CS43" s="18">
        <v>0</v>
      </c>
      <c r="CT43">
        <v>1</v>
      </c>
      <c r="CU43" s="18">
        <v>0</v>
      </c>
      <c r="CV43">
        <v>0</v>
      </c>
      <c r="CW43" s="18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 s="18">
        <v>0</v>
      </c>
    </row>
    <row r="44" spans="1:112" x14ac:dyDescent="0.3">
      <c r="A44">
        <v>45</v>
      </c>
      <c r="B44" t="s">
        <v>397</v>
      </c>
      <c r="C44" s="90" t="s">
        <v>468</v>
      </c>
      <c r="D44" s="12">
        <v>21.83</v>
      </c>
      <c r="E44" s="14">
        <f t="shared" si="14"/>
        <v>2.2714676889375687</v>
      </c>
      <c r="F44" s="7">
        <f>913/95</f>
        <v>9.6105263157894729</v>
      </c>
      <c r="G44" s="7">
        <f t="shared" si="8"/>
        <v>19.558532311062429</v>
      </c>
      <c r="H44" s="16">
        <f t="shared" si="9"/>
        <v>24.101467688937568</v>
      </c>
      <c r="I44" s="11">
        <f t="shared" si="10"/>
        <v>3.1321211648328774E-2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2.8062158957648343E-2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9"/>
        <v>94064.968280000001</v>
      </c>
      <c r="AI44" s="9">
        <v>7</v>
      </c>
      <c r="AJ44" s="9">
        <f t="shared" si="0"/>
        <v>94056.968280000001</v>
      </c>
      <c r="AK44" s="7">
        <v>20</v>
      </c>
      <c r="AL44" s="7">
        <v>6.28</v>
      </c>
      <c r="AM44" s="9">
        <v>1</v>
      </c>
      <c r="AN44" s="9">
        <v>0</v>
      </c>
      <c r="AO44" s="9">
        <v>0</v>
      </c>
      <c r="AP44" s="8">
        <v>0</v>
      </c>
      <c r="AQ44" s="9">
        <v>0</v>
      </c>
      <c r="AR44" s="31">
        <v>1</v>
      </c>
      <c r="AS44" s="9">
        <v>0</v>
      </c>
      <c r="AT44" s="9">
        <v>0</v>
      </c>
      <c r="AU44" s="31">
        <v>1</v>
      </c>
      <c r="AV44" s="21">
        <v>2004</v>
      </c>
      <c r="AW44" s="23"/>
      <c r="AX44" s="39">
        <v>0</v>
      </c>
      <c r="AY44" s="39">
        <v>0</v>
      </c>
      <c r="AZ44" s="39">
        <v>0</v>
      </c>
      <c r="BA44" s="39">
        <v>1</v>
      </c>
      <c r="BB44" s="59" t="s">
        <v>433</v>
      </c>
      <c r="BC44" s="60" t="s">
        <v>433</v>
      </c>
      <c r="BD44" s="39" t="s">
        <v>433</v>
      </c>
      <c r="BE44" s="39" t="s">
        <v>433</v>
      </c>
      <c r="BF44" s="39" t="s">
        <v>433</v>
      </c>
      <c r="BG44" s="39" t="s">
        <v>433</v>
      </c>
      <c r="BH44" s="39" t="s">
        <v>433</v>
      </c>
      <c r="BI44" s="57" t="s">
        <v>433</v>
      </c>
      <c r="BJ44" s="18" t="s">
        <v>433</v>
      </c>
      <c r="BK44" s="53">
        <f t="shared" si="16"/>
        <v>0.46172000000000002</v>
      </c>
      <c r="BL44" s="54">
        <v>0.53827999999999998</v>
      </c>
      <c r="BM44">
        <v>0.52400000000000002</v>
      </c>
      <c r="BN44" s="54">
        <v>0.47599999999999998</v>
      </c>
      <c r="BO44">
        <v>0</v>
      </c>
      <c r="BP44" s="18">
        <v>1</v>
      </c>
      <c r="BR44" s="18"/>
      <c r="BS44" s="18" t="s">
        <v>256</v>
      </c>
      <c r="BZ44" s="18"/>
      <c r="CC44" s="18"/>
      <c r="CF44" s="25">
        <v>27.56</v>
      </c>
      <c r="CG44">
        <v>1</v>
      </c>
      <c r="CH44" s="18">
        <v>0</v>
      </c>
      <c r="CI44">
        <v>1</v>
      </c>
      <c r="CJ44">
        <v>0</v>
      </c>
      <c r="CK44">
        <v>0</v>
      </c>
      <c r="CL44">
        <v>0</v>
      </c>
      <c r="CM44" s="18">
        <v>0</v>
      </c>
      <c r="CN44">
        <v>1</v>
      </c>
      <c r="CO44" s="18">
        <v>0</v>
      </c>
      <c r="CP44">
        <v>1</v>
      </c>
      <c r="CQ44">
        <v>0</v>
      </c>
      <c r="CR44">
        <v>0</v>
      </c>
      <c r="CS44" s="18">
        <v>0</v>
      </c>
      <c r="CT44">
        <v>1</v>
      </c>
      <c r="CU44" s="18">
        <v>0</v>
      </c>
      <c r="CV44">
        <v>0</v>
      </c>
      <c r="CW44" s="18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 s="18">
        <v>0</v>
      </c>
    </row>
    <row r="45" spans="1:112" x14ac:dyDescent="0.3">
      <c r="A45">
        <v>46</v>
      </c>
      <c r="B45" t="s">
        <v>397</v>
      </c>
      <c r="C45" s="90" t="s">
        <v>468</v>
      </c>
      <c r="D45" s="12">
        <v>-1.48</v>
      </c>
      <c r="E45" s="14">
        <f t="shared" si="14"/>
        <v>-1.1418099547511313</v>
      </c>
      <c r="F45" s="7">
        <f>884/682</f>
        <v>1.2961876832844574</v>
      </c>
      <c r="G45" s="7">
        <f t="shared" si="8"/>
        <v>-0.33819004524886864</v>
      </c>
      <c r="H45" s="16">
        <f t="shared" si="9"/>
        <v>-2.6218099547511313</v>
      </c>
      <c r="I45" s="11">
        <f t="shared" si="10"/>
        <v>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9.6575647358530803E-4</v>
      </c>
      <c r="M45" s="39">
        <f t="shared" si="13"/>
        <v>7.4870031566068983E-3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9"/>
        <v>94064.968280000001</v>
      </c>
      <c r="AI45" s="9">
        <v>7</v>
      </c>
      <c r="AJ45" s="9">
        <f t="shared" si="0"/>
        <v>94056.968280000001</v>
      </c>
      <c r="AK45" s="7">
        <v>22</v>
      </c>
      <c r="AL45" s="7">
        <v>6.28</v>
      </c>
      <c r="AM45" s="9">
        <v>1</v>
      </c>
      <c r="AN45" s="9">
        <v>0</v>
      </c>
      <c r="AO45" s="9">
        <v>0</v>
      </c>
      <c r="AP45" s="8">
        <v>0</v>
      </c>
      <c r="AQ45" s="9">
        <v>0</v>
      </c>
      <c r="AR45" s="31">
        <v>1</v>
      </c>
      <c r="AS45" s="9">
        <v>0</v>
      </c>
      <c r="AT45" s="9">
        <v>0</v>
      </c>
      <c r="AU45" s="31">
        <v>1</v>
      </c>
      <c r="AV45" s="21">
        <v>2004</v>
      </c>
      <c r="AW45" s="23"/>
      <c r="AX45" s="39">
        <v>0</v>
      </c>
      <c r="AY45" s="39">
        <v>0</v>
      </c>
      <c r="AZ45" s="39">
        <v>0</v>
      </c>
      <c r="BA45" s="39">
        <v>1</v>
      </c>
      <c r="BB45" s="59" t="s">
        <v>433</v>
      </c>
      <c r="BC45" s="60" t="s">
        <v>433</v>
      </c>
      <c r="BD45" s="39" t="s">
        <v>433</v>
      </c>
      <c r="BE45" s="39" t="s">
        <v>433</v>
      </c>
      <c r="BF45" s="39" t="s">
        <v>433</v>
      </c>
      <c r="BG45" s="39" t="s">
        <v>433</v>
      </c>
      <c r="BH45" s="39" t="s">
        <v>433</v>
      </c>
      <c r="BI45" s="57" t="s">
        <v>433</v>
      </c>
      <c r="BJ45" s="18" t="s">
        <v>433</v>
      </c>
      <c r="BK45" s="53">
        <f t="shared" si="16"/>
        <v>0.46172000000000002</v>
      </c>
      <c r="BL45" s="54">
        <v>0.53827999999999998</v>
      </c>
      <c r="BM45">
        <v>0.52400000000000002</v>
      </c>
      <c r="BN45" s="54">
        <v>0.47599999999999998</v>
      </c>
      <c r="BO45">
        <v>0</v>
      </c>
      <c r="BP45" s="18">
        <v>1</v>
      </c>
      <c r="BR45" s="18"/>
      <c r="BS45" s="18" t="s">
        <v>256</v>
      </c>
      <c r="BZ45" s="18"/>
      <c r="CC45" s="18"/>
      <c r="CF45" s="25">
        <v>27.56</v>
      </c>
      <c r="CG45">
        <v>1</v>
      </c>
      <c r="CH45" s="18">
        <v>0</v>
      </c>
      <c r="CI45">
        <v>1</v>
      </c>
      <c r="CJ45">
        <v>0</v>
      </c>
      <c r="CK45">
        <v>0</v>
      </c>
      <c r="CL45">
        <v>0</v>
      </c>
      <c r="CM45" s="18">
        <v>0</v>
      </c>
      <c r="CN45">
        <v>1</v>
      </c>
      <c r="CO45" s="18">
        <v>0</v>
      </c>
      <c r="CP45">
        <v>1</v>
      </c>
      <c r="CQ45">
        <v>0</v>
      </c>
      <c r="CR45">
        <v>0</v>
      </c>
      <c r="CS45" s="18">
        <v>0</v>
      </c>
      <c r="CT45">
        <v>1</v>
      </c>
      <c r="CU45" s="18">
        <v>0</v>
      </c>
      <c r="CV45">
        <v>0</v>
      </c>
      <c r="CW45" s="18">
        <v>0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 s="18">
        <v>0</v>
      </c>
    </row>
    <row r="46" spans="1:112" x14ac:dyDescent="0.3">
      <c r="A46">
        <v>47</v>
      </c>
      <c r="B46" t="s">
        <v>397</v>
      </c>
      <c r="C46" s="90" t="s">
        <v>468</v>
      </c>
      <c r="D46" s="12">
        <v>5.74</v>
      </c>
      <c r="E46" s="14">
        <f t="shared" si="14"/>
        <v>1.4192307692307693</v>
      </c>
      <c r="F46" s="7">
        <f>182/45</f>
        <v>4.0444444444444443</v>
      </c>
      <c r="G46" s="7">
        <f t="shared" si="8"/>
        <v>4.3207692307692307</v>
      </c>
      <c r="H46" s="16">
        <f t="shared" si="9"/>
        <v>7.1592307692307697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9"/>
        <v>94064.968280000001</v>
      </c>
      <c r="AI46" s="9">
        <v>7</v>
      </c>
      <c r="AJ46" s="9">
        <f t="shared" si="0"/>
        <v>94056.968280000001</v>
      </c>
      <c r="AK46" s="7">
        <v>16</v>
      </c>
      <c r="AL46" s="7">
        <v>6.28</v>
      </c>
      <c r="AM46" s="9">
        <v>1</v>
      </c>
      <c r="AN46" s="9">
        <v>0</v>
      </c>
      <c r="AO46" s="9">
        <v>0</v>
      </c>
      <c r="AP46" s="8">
        <v>0</v>
      </c>
      <c r="AQ46" s="9">
        <v>0</v>
      </c>
      <c r="AR46" s="31">
        <v>1</v>
      </c>
      <c r="AS46" s="9">
        <v>0</v>
      </c>
      <c r="AT46" s="9">
        <v>0</v>
      </c>
      <c r="AU46" s="31">
        <v>1</v>
      </c>
      <c r="AV46" s="21">
        <v>2006</v>
      </c>
      <c r="AW46" s="23"/>
      <c r="AX46" s="39">
        <v>0</v>
      </c>
      <c r="AY46" s="39">
        <v>0</v>
      </c>
      <c r="AZ46" s="39">
        <v>0</v>
      </c>
      <c r="BA46" s="39">
        <v>1</v>
      </c>
      <c r="BB46" s="59" t="s">
        <v>433</v>
      </c>
      <c r="BC46" s="60" t="s">
        <v>433</v>
      </c>
      <c r="BD46" s="39" t="s">
        <v>433</v>
      </c>
      <c r="BE46" s="39" t="s">
        <v>433</v>
      </c>
      <c r="BF46" s="39" t="s">
        <v>433</v>
      </c>
      <c r="BG46" s="39" t="s">
        <v>433</v>
      </c>
      <c r="BH46" s="39" t="s">
        <v>433</v>
      </c>
      <c r="BI46" s="57" t="s">
        <v>433</v>
      </c>
      <c r="BJ46" s="18" t="s">
        <v>433</v>
      </c>
      <c r="BK46" s="53">
        <f t="shared" si="16"/>
        <v>0.46172000000000002</v>
      </c>
      <c r="BL46" s="54">
        <v>0.53827999999999998</v>
      </c>
      <c r="BM46">
        <v>0.52400000000000002</v>
      </c>
      <c r="BN46" s="54">
        <v>0.47599999999999998</v>
      </c>
      <c r="BO46">
        <v>0</v>
      </c>
      <c r="BP46" s="18">
        <v>1</v>
      </c>
      <c r="BR46" s="18"/>
      <c r="BS46" s="18" t="s">
        <v>256</v>
      </c>
      <c r="BZ46" s="18"/>
      <c r="CC46" s="18"/>
      <c r="CF46" s="25">
        <v>27.56</v>
      </c>
      <c r="CG46">
        <v>1</v>
      </c>
      <c r="CH46" s="18">
        <v>0</v>
      </c>
      <c r="CI46">
        <v>1</v>
      </c>
      <c r="CJ46">
        <v>0</v>
      </c>
      <c r="CK46">
        <v>0</v>
      </c>
      <c r="CL46">
        <v>0</v>
      </c>
      <c r="CM46" s="18">
        <v>0</v>
      </c>
      <c r="CN46">
        <v>1</v>
      </c>
      <c r="CO46" s="18">
        <v>0</v>
      </c>
      <c r="CP46">
        <v>1</v>
      </c>
      <c r="CQ46">
        <v>0</v>
      </c>
      <c r="CR46">
        <v>0</v>
      </c>
      <c r="CS46" s="18">
        <v>0</v>
      </c>
      <c r="CT46">
        <v>1</v>
      </c>
      <c r="CU46" s="18">
        <v>0</v>
      </c>
      <c r="CV46">
        <v>0</v>
      </c>
      <c r="CW46" s="18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 s="18">
        <v>0</v>
      </c>
    </row>
    <row r="47" spans="1:112" x14ac:dyDescent="0.3">
      <c r="A47">
        <v>48</v>
      </c>
      <c r="B47" t="s">
        <v>397</v>
      </c>
      <c r="C47" s="90" t="s">
        <v>468</v>
      </c>
      <c r="D47" s="12">
        <v>6.5</v>
      </c>
      <c r="E47" s="14">
        <f t="shared" si="14"/>
        <v>0.2810810810810811</v>
      </c>
      <c r="F47" s="7">
        <f>370/16</f>
        <v>23.125</v>
      </c>
      <c r="G47" s="7">
        <f t="shared" si="8"/>
        <v>6.2189189189189191</v>
      </c>
      <c r="H47" s="16">
        <f t="shared" si="9"/>
        <v>6.7810810810810809</v>
      </c>
      <c r="I47" s="11">
        <f t="shared" si="10"/>
        <v>7.5189145327607509E-2</v>
      </c>
      <c r="J47" s="39">
        <f t="shared" si="11"/>
        <v>3.2514225006532978E-3</v>
      </c>
      <c r="K47" s="39">
        <f t="shared" si="5"/>
        <v>307.55769199452646</v>
      </c>
      <c r="L47" s="39">
        <f t="shared" si="12"/>
        <v>7.1937722826954209E-2</v>
      </c>
      <c r="M47" s="39">
        <f t="shared" si="13"/>
        <v>7.844056782826081E-2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9"/>
        <v>94064.968280000001</v>
      </c>
      <c r="AI47" s="9">
        <v>7</v>
      </c>
      <c r="AJ47" s="9">
        <f t="shared" si="0"/>
        <v>94056.968280000001</v>
      </c>
      <c r="AK47" s="7">
        <v>18</v>
      </c>
      <c r="AL47" s="7">
        <v>6.28</v>
      </c>
      <c r="AM47" s="9">
        <v>1</v>
      </c>
      <c r="AN47" s="9">
        <v>0</v>
      </c>
      <c r="AO47" s="9">
        <v>0</v>
      </c>
      <c r="AP47" s="8">
        <v>0</v>
      </c>
      <c r="AQ47" s="9">
        <v>0</v>
      </c>
      <c r="AR47" s="31">
        <v>1</v>
      </c>
      <c r="AS47" s="9">
        <v>0</v>
      </c>
      <c r="AT47" s="9">
        <v>0</v>
      </c>
      <c r="AU47" s="31">
        <v>1</v>
      </c>
      <c r="AV47" s="21">
        <v>2006</v>
      </c>
      <c r="AW47" s="23"/>
      <c r="AX47" s="39">
        <v>0</v>
      </c>
      <c r="AY47" s="39">
        <v>0</v>
      </c>
      <c r="AZ47" s="39">
        <v>0</v>
      </c>
      <c r="BA47" s="39">
        <v>1</v>
      </c>
      <c r="BB47" s="59" t="s">
        <v>433</v>
      </c>
      <c r="BC47" s="60" t="s">
        <v>433</v>
      </c>
      <c r="BD47" s="39" t="s">
        <v>433</v>
      </c>
      <c r="BE47" s="39" t="s">
        <v>433</v>
      </c>
      <c r="BF47" s="39" t="s">
        <v>433</v>
      </c>
      <c r="BG47" s="39" t="s">
        <v>433</v>
      </c>
      <c r="BH47" s="39" t="s">
        <v>433</v>
      </c>
      <c r="BI47" s="57" t="s">
        <v>433</v>
      </c>
      <c r="BJ47" s="18" t="s">
        <v>433</v>
      </c>
      <c r="BK47" s="53">
        <f t="shared" si="16"/>
        <v>0.46172000000000002</v>
      </c>
      <c r="BL47" s="54">
        <v>0.53827999999999998</v>
      </c>
      <c r="BM47">
        <v>0.52400000000000002</v>
      </c>
      <c r="BN47" s="54">
        <v>0.47599999999999998</v>
      </c>
      <c r="BO47">
        <v>0</v>
      </c>
      <c r="BP47" s="18">
        <v>1</v>
      </c>
      <c r="BR47" s="18"/>
      <c r="BS47" s="18" t="s">
        <v>256</v>
      </c>
      <c r="BZ47" s="18"/>
      <c r="CC47" s="18"/>
      <c r="CF47" s="25">
        <v>27.56</v>
      </c>
      <c r="CG47">
        <v>1</v>
      </c>
      <c r="CH47" s="18">
        <v>0</v>
      </c>
      <c r="CI47">
        <v>1</v>
      </c>
      <c r="CJ47">
        <v>0</v>
      </c>
      <c r="CK47">
        <v>0</v>
      </c>
      <c r="CL47">
        <v>0</v>
      </c>
      <c r="CM47" s="18">
        <v>0</v>
      </c>
      <c r="CN47">
        <v>1</v>
      </c>
      <c r="CO47" s="18">
        <v>0</v>
      </c>
      <c r="CP47">
        <v>1</v>
      </c>
      <c r="CQ47">
        <v>0</v>
      </c>
      <c r="CR47">
        <v>0</v>
      </c>
      <c r="CS47" s="18">
        <v>0</v>
      </c>
      <c r="CT47">
        <v>1</v>
      </c>
      <c r="CU47" s="18">
        <v>0</v>
      </c>
      <c r="CV47">
        <v>0</v>
      </c>
      <c r="CW47" s="18">
        <v>0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 s="18">
        <v>0</v>
      </c>
    </row>
    <row r="48" spans="1:112" x14ac:dyDescent="0.3">
      <c r="A48">
        <v>49</v>
      </c>
      <c r="B48" t="s">
        <v>397</v>
      </c>
      <c r="C48" s="90" t="s">
        <v>468</v>
      </c>
      <c r="D48" s="12">
        <v>9.99</v>
      </c>
      <c r="E48" s="14">
        <f t="shared" si="14"/>
        <v>0.87843103448275861</v>
      </c>
      <c r="F48" s="7">
        <f>580/51</f>
        <v>11.372549019607844</v>
      </c>
      <c r="G48" s="7">
        <f t="shared" si="8"/>
        <v>9.1115689655172414</v>
      </c>
      <c r="H48" s="16">
        <f t="shared" si="9"/>
        <v>10.868431034482759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9"/>
        <v>94064.968280000001</v>
      </c>
      <c r="AI48" s="9">
        <v>7</v>
      </c>
      <c r="AJ48" s="9">
        <f t="shared" si="0"/>
        <v>94056.968280000001</v>
      </c>
      <c r="AK48" s="7">
        <v>20</v>
      </c>
      <c r="AL48" s="7">
        <v>6.28</v>
      </c>
      <c r="AM48" s="9">
        <v>1</v>
      </c>
      <c r="AN48" s="9">
        <v>0</v>
      </c>
      <c r="AO48" s="9">
        <v>0</v>
      </c>
      <c r="AP48" s="8">
        <v>0</v>
      </c>
      <c r="AQ48" s="9">
        <v>0</v>
      </c>
      <c r="AR48" s="31">
        <v>1</v>
      </c>
      <c r="AS48" s="9">
        <v>0</v>
      </c>
      <c r="AT48" s="9">
        <v>0</v>
      </c>
      <c r="AU48" s="31">
        <v>1</v>
      </c>
      <c r="AV48" s="21">
        <v>2006</v>
      </c>
      <c r="AW48" s="23"/>
      <c r="AX48" s="39">
        <v>0</v>
      </c>
      <c r="AY48" s="39">
        <v>0</v>
      </c>
      <c r="AZ48" s="39">
        <v>0</v>
      </c>
      <c r="BA48" s="39">
        <v>1</v>
      </c>
      <c r="BB48" s="59" t="s">
        <v>433</v>
      </c>
      <c r="BC48" s="60" t="s">
        <v>433</v>
      </c>
      <c r="BD48" s="39" t="s">
        <v>433</v>
      </c>
      <c r="BE48" s="39" t="s">
        <v>433</v>
      </c>
      <c r="BF48" s="39" t="s">
        <v>433</v>
      </c>
      <c r="BG48" s="39" t="s">
        <v>433</v>
      </c>
      <c r="BH48" s="39" t="s">
        <v>433</v>
      </c>
      <c r="BI48" s="57" t="s">
        <v>433</v>
      </c>
      <c r="BJ48" s="18" t="s">
        <v>433</v>
      </c>
      <c r="BK48" s="53">
        <f t="shared" si="16"/>
        <v>0.46172000000000002</v>
      </c>
      <c r="BL48" s="54">
        <v>0.53827999999999998</v>
      </c>
      <c r="BM48">
        <v>0.52400000000000002</v>
      </c>
      <c r="BN48" s="54">
        <v>0.47599999999999998</v>
      </c>
      <c r="BO48">
        <v>0</v>
      </c>
      <c r="BP48" s="18">
        <v>1</v>
      </c>
      <c r="BR48" s="18"/>
      <c r="BS48" s="18" t="s">
        <v>256</v>
      </c>
      <c r="BZ48" s="18"/>
      <c r="CC48" s="18"/>
      <c r="CF48" s="25">
        <v>27.56</v>
      </c>
      <c r="CG48">
        <v>1</v>
      </c>
      <c r="CH48" s="18">
        <v>0</v>
      </c>
      <c r="CI48">
        <v>1</v>
      </c>
      <c r="CJ48">
        <v>0</v>
      </c>
      <c r="CK48">
        <v>0</v>
      </c>
      <c r="CL48">
        <v>0</v>
      </c>
      <c r="CM48" s="18">
        <v>0</v>
      </c>
      <c r="CN48">
        <v>1</v>
      </c>
      <c r="CO48" s="18">
        <v>0</v>
      </c>
      <c r="CP48">
        <v>1</v>
      </c>
      <c r="CQ48">
        <v>0</v>
      </c>
      <c r="CR48">
        <v>0</v>
      </c>
      <c r="CS48" s="18">
        <v>0</v>
      </c>
      <c r="CT48">
        <v>1</v>
      </c>
      <c r="CU48" s="18">
        <v>0</v>
      </c>
      <c r="CV48">
        <v>0</v>
      </c>
      <c r="CW48" s="18">
        <v>0</v>
      </c>
      <c r="CX48">
        <v>0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 s="18">
        <v>0</v>
      </c>
    </row>
    <row r="49" spans="1:117" x14ac:dyDescent="0.3">
      <c r="A49">
        <v>50</v>
      </c>
      <c r="B49" t="s">
        <v>397</v>
      </c>
      <c r="C49" s="90" t="s">
        <v>468</v>
      </c>
      <c r="D49" s="12">
        <v>11.97</v>
      </c>
      <c r="E49" s="14">
        <f t="shared" si="14"/>
        <v>1.968655462184874</v>
      </c>
      <c r="F49" s="7">
        <f>833/137</f>
        <v>6.0802919708029197</v>
      </c>
      <c r="G49" s="7">
        <f t="shared" si="8"/>
        <v>10.001344537815127</v>
      </c>
      <c r="H49" s="16">
        <f t="shared" si="9"/>
        <v>13.938655462184874</v>
      </c>
      <c r="I49" s="11">
        <f t="shared" si="10"/>
        <v>1.9821823798605545E-2</v>
      </c>
      <c r="J49" s="39">
        <f t="shared" si="11"/>
        <v>3.2600118372256418E-3</v>
      </c>
      <c r="K49" s="39">
        <f t="shared" si="5"/>
        <v>306.74735244244607</v>
      </c>
      <c r="L49" s="39">
        <f t="shared" si="12"/>
        <v>1.6561811961379902E-2</v>
      </c>
      <c r="M49" s="39">
        <f t="shared" si="13"/>
        <v>2.3081835635831188E-2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9"/>
        <v>94064.968280000001</v>
      </c>
      <c r="AI49" s="9">
        <v>7</v>
      </c>
      <c r="AJ49" s="9">
        <f t="shared" si="0"/>
        <v>94056.968280000001</v>
      </c>
      <c r="AK49" s="7">
        <v>22</v>
      </c>
      <c r="AL49" s="7">
        <v>6.28</v>
      </c>
      <c r="AM49" s="9">
        <v>1</v>
      </c>
      <c r="AN49" s="9">
        <v>0</v>
      </c>
      <c r="AO49" s="9">
        <v>0</v>
      </c>
      <c r="AP49" s="8">
        <v>0</v>
      </c>
      <c r="AQ49" s="9">
        <v>0</v>
      </c>
      <c r="AR49" s="31">
        <v>1</v>
      </c>
      <c r="AS49" s="9">
        <v>0</v>
      </c>
      <c r="AT49" s="9">
        <v>0</v>
      </c>
      <c r="AU49" s="31">
        <v>1</v>
      </c>
      <c r="AV49" s="21">
        <v>2006</v>
      </c>
      <c r="AW49" s="23"/>
      <c r="AX49" s="39">
        <v>0</v>
      </c>
      <c r="AY49" s="39">
        <v>0</v>
      </c>
      <c r="AZ49" s="39">
        <v>0</v>
      </c>
      <c r="BA49" s="39">
        <v>1</v>
      </c>
      <c r="BB49" s="59" t="s">
        <v>433</v>
      </c>
      <c r="BC49" s="60" t="s">
        <v>433</v>
      </c>
      <c r="BD49" s="39" t="s">
        <v>433</v>
      </c>
      <c r="BE49" s="39" t="s">
        <v>433</v>
      </c>
      <c r="BF49" s="39" t="s">
        <v>433</v>
      </c>
      <c r="BG49" s="39" t="s">
        <v>433</v>
      </c>
      <c r="BH49" s="39" t="s">
        <v>433</v>
      </c>
      <c r="BI49" s="57" t="s">
        <v>433</v>
      </c>
      <c r="BJ49" s="18" t="s">
        <v>433</v>
      </c>
      <c r="BK49" s="53">
        <f t="shared" si="16"/>
        <v>0.46172000000000002</v>
      </c>
      <c r="BL49" s="54">
        <v>0.53827999999999998</v>
      </c>
      <c r="BM49">
        <v>0.52400000000000002</v>
      </c>
      <c r="BN49" s="54">
        <v>0.47599999999999998</v>
      </c>
      <c r="BO49">
        <v>0</v>
      </c>
      <c r="BP49" s="18">
        <v>1</v>
      </c>
      <c r="BR49" s="18"/>
      <c r="BS49" s="18" t="s">
        <v>256</v>
      </c>
      <c r="BZ49" s="18"/>
      <c r="CC49" s="18"/>
      <c r="CF49" s="25">
        <v>27.56</v>
      </c>
      <c r="CG49">
        <v>1</v>
      </c>
      <c r="CH49" s="18">
        <v>0</v>
      </c>
      <c r="CI49">
        <v>1</v>
      </c>
      <c r="CJ49">
        <v>0</v>
      </c>
      <c r="CK49">
        <v>0</v>
      </c>
      <c r="CL49">
        <v>0</v>
      </c>
      <c r="CM49" s="18">
        <v>0</v>
      </c>
      <c r="CN49">
        <v>1</v>
      </c>
      <c r="CO49" s="18">
        <v>0</v>
      </c>
      <c r="CP49">
        <v>1</v>
      </c>
      <c r="CQ49">
        <v>0</v>
      </c>
      <c r="CR49">
        <v>0</v>
      </c>
      <c r="CS49" s="18">
        <v>0</v>
      </c>
      <c r="CT49">
        <v>1</v>
      </c>
      <c r="CU49" s="18">
        <v>0</v>
      </c>
      <c r="CV49">
        <v>0</v>
      </c>
      <c r="CW49" s="18">
        <v>0</v>
      </c>
      <c r="CX49">
        <v>0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 s="18">
        <v>0</v>
      </c>
    </row>
    <row r="50" spans="1:117" x14ac:dyDescent="0.3">
      <c r="A50">
        <v>51</v>
      </c>
      <c r="B50" t="s">
        <v>397</v>
      </c>
      <c r="C50" s="90" t="s">
        <v>468</v>
      </c>
      <c r="D50" s="12">
        <v>4.5199999999999996</v>
      </c>
      <c r="E50" s="14">
        <f t="shared" si="14"/>
        <v>1.1459154929577464</v>
      </c>
      <c r="F50" s="7">
        <f>142/36</f>
        <v>3.9444444444444446</v>
      </c>
      <c r="G50" s="7">
        <f t="shared" si="8"/>
        <v>3.3740845070422534</v>
      </c>
      <c r="H50" s="16">
        <f t="shared" si="9"/>
        <v>5.6659154929577458</v>
      </c>
      <c r="I50" s="11">
        <f t="shared" si="10"/>
        <v>1.2860398871209187E-2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9.6000160587899567E-3</v>
      </c>
      <c r="M50" s="39">
        <f t="shared" si="13"/>
        <v>1.6120781683628418E-2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9"/>
        <v>94064.968280000001</v>
      </c>
      <c r="AI50" s="9">
        <v>7</v>
      </c>
      <c r="AJ50" s="9">
        <f t="shared" si="0"/>
        <v>94056.968280000001</v>
      </c>
      <c r="AK50" s="7">
        <v>16</v>
      </c>
      <c r="AL50" s="7">
        <v>6.28</v>
      </c>
      <c r="AM50" s="9">
        <v>1</v>
      </c>
      <c r="AN50" s="9">
        <v>0</v>
      </c>
      <c r="AO50" s="9">
        <v>0</v>
      </c>
      <c r="AP50" s="8">
        <v>0</v>
      </c>
      <c r="AQ50" s="9">
        <v>0</v>
      </c>
      <c r="AR50" s="31">
        <v>1</v>
      </c>
      <c r="AS50" s="9">
        <v>0</v>
      </c>
      <c r="AT50" s="9">
        <v>0</v>
      </c>
      <c r="AU50" s="31">
        <v>1</v>
      </c>
      <c r="AV50" s="21">
        <v>2008</v>
      </c>
      <c r="AW50" s="23"/>
      <c r="AX50" s="39">
        <v>0</v>
      </c>
      <c r="AY50" s="39">
        <v>0</v>
      </c>
      <c r="AZ50" s="39">
        <v>0</v>
      </c>
      <c r="BA50" s="39">
        <v>1</v>
      </c>
      <c r="BB50" s="59" t="s">
        <v>433</v>
      </c>
      <c r="BC50" s="60" t="s">
        <v>433</v>
      </c>
      <c r="BD50" s="39" t="s">
        <v>433</v>
      </c>
      <c r="BE50" s="39" t="s">
        <v>433</v>
      </c>
      <c r="BF50" s="39" t="s">
        <v>433</v>
      </c>
      <c r="BG50" s="39" t="s">
        <v>433</v>
      </c>
      <c r="BH50" s="39" t="s">
        <v>433</v>
      </c>
      <c r="BI50" s="57" t="s">
        <v>433</v>
      </c>
      <c r="BJ50" s="18" t="s">
        <v>433</v>
      </c>
      <c r="BK50" s="53">
        <f t="shared" si="16"/>
        <v>0.46172000000000002</v>
      </c>
      <c r="BL50" s="54">
        <v>0.53827999999999998</v>
      </c>
      <c r="BM50">
        <v>0.52400000000000002</v>
      </c>
      <c r="BN50" s="54">
        <v>0.47599999999999998</v>
      </c>
      <c r="BO50">
        <v>0</v>
      </c>
      <c r="BP50" s="18">
        <v>1</v>
      </c>
      <c r="BR50" s="18"/>
      <c r="BS50" s="18" t="s">
        <v>256</v>
      </c>
      <c r="BZ50" s="18"/>
      <c r="CC50" s="18"/>
      <c r="CF50" s="25">
        <v>27.56</v>
      </c>
      <c r="CG50">
        <v>1</v>
      </c>
      <c r="CH50" s="18">
        <v>0</v>
      </c>
      <c r="CI50">
        <v>1</v>
      </c>
      <c r="CJ50">
        <v>0</v>
      </c>
      <c r="CK50">
        <v>0</v>
      </c>
      <c r="CL50">
        <v>0</v>
      </c>
      <c r="CM50" s="18">
        <v>0</v>
      </c>
      <c r="CN50">
        <v>1</v>
      </c>
      <c r="CO50" s="18">
        <v>0</v>
      </c>
      <c r="CP50">
        <v>1</v>
      </c>
      <c r="CQ50">
        <v>0</v>
      </c>
      <c r="CR50">
        <v>0</v>
      </c>
      <c r="CS50" s="18">
        <v>0</v>
      </c>
      <c r="CT50">
        <v>1</v>
      </c>
      <c r="CU50" s="18">
        <v>0</v>
      </c>
      <c r="CV50">
        <v>0</v>
      </c>
      <c r="CW50" s="18">
        <v>0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 s="18">
        <v>0</v>
      </c>
    </row>
    <row r="51" spans="1:117" x14ac:dyDescent="0.3">
      <c r="A51">
        <v>52</v>
      </c>
      <c r="B51" t="s">
        <v>397</v>
      </c>
      <c r="C51" s="90" t="s">
        <v>468</v>
      </c>
      <c r="D51" s="12">
        <v>6.39</v>
      </c>
      <c r="E51" s="14">
        <f t="shared" si="14"/>
        <v>0.22884297520661157</v>
      </c>
      <c r="F51" s="7">
        <f>363/13</f>
        <v>27.923076923076923</v>
      </c>
      <c r="G51" s="7">
        <f t="shared" si="8"/>
        <v>6.161157024793388</v>
      </c>
      <c r="H51" s="16">
        <f t="shared" si="9"/>
        <v>6.6188429752066114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9"/>
        <v>94064.968280000001</v>
      </c>
      <c r="AI51" s="9">
        <v>7</v>
      </c>
      <c r="AJ51" s="9">
        <f t="shared" si="0"/>
        <v>94056.968280000001</v>
      </c>
      <c r="AK51" s="7">
        <v>18</v>
      </c>
      <c r="AL51" s="7">
        <v>6.28</v>
      </c>
      <c r="AM51" s="9">
        <v>1</v>
      </c>
      <c r="AN51" s="9">
        <v>0</v>
      </c>
      <c r="AO51" s="9">
        <v>0</v>
      </c>
      <c r="AP51" s="8">
        <v>0</v>
      </c>
      <c r="AQ51" s="9">
        <v>0</v>
      </c>
      <c r="AR51" s="31">
        <v>1</v>
      </c>
      <c r="AS51" s="9">
        <v>0</v>
      </c>
      <c r="AT51" s="9">
        <v>0</v>
      </c>
      <c r="AU51" s="31">
        <v>1</v>
      </c>
      <c r="AV51" s="21">
        <v>2008</v>
      </c>
      <c r="AW51" s="23"/>
      <c r="AX51" s="39">
        <v>0</v>
      </c>
      <c r="AY51" s="39">
        <v>0</v>
      </c>
      <c r="AZ51" s="39">
        <v>0</v>
      </c>
      <c r="BA51" s="39">
        <v>1</v>
      </c>
      <c r="BB51" s="59" t="s">
        <v>433</v>
      </c>
      <c r="BC51" s="60" t="s">
        <v>433</v>
      </c>
      <c r="BD51" s="39" t="s">
        <v>433</v>
      </c>
      <c r="BE51" s="39" t="s">
        <v>433</v>
      </c>
      <c r="BF51" s="39" t="s">
        <v>433</v>
      </c>
      <c r="BG51" s="39" t="s">
        <v>433</v>
      </c>
      <c r="BH51" s="39" t="s">
        <v>433</v>
      </c>
      <c r="BI51" s="57" t="s">
        <v>433</v>
      </c>
      <c r="BJ51" s="18" t="s">
        <v>433</v>
      </c>
      <c r="BK51" s="53">
        <f t="shared" si="16"/>
        <v>0.46172000000000002</v>
      </c>
      <c r="BL51" s="54">
        <v>0.53827999999999998</v>
      </c>
      <c r="BM51">
        <v>0.52400000000000002</v>
      </c>
      <c r="BN51" s="54">
        <v>0.47599999999999998</v>
      </c>
      <c r="BO51">
        <v>0</v>
      </c>
      <c r="BP51" s="18">
        <v>1</v>
      </c>
      <c r="BR51" s="18"/>
      <c r="BS51" s="18" t="s">
        <v>256</v>
      </c>
      <c r="BZ51" s="18"/>
      <c r="CC51" s="18"/>
      <c r="CF51" s="25">
        <v>27.56</v>
      </c>
      <c r="CG51">
        <v>1</v>
      </c>
      <c r="CH51" s="18">
        <v>0</v>
      </c>
      <c r="CI51">
        <v>1</v>
      </c>
      <c r="CJ51">
        <v>0</v>
      </c>
      <c r="CK51">
        <v>0</v>
      </c>
      <c r="CL51">
        <v>0</v>
      </c>
      <c r="CM51" s="18">
        <v>0</v>
      </c>
      <c r="CN51">
        <v>1</v>
      </c>
      <c r="CO51" s="18">
        <v>0</v>
      </c>
      <c r="CP51">
        <v>1</v>
      </c>
      <c r="CQ51">
        <v>0</v>
      </c>
      <c r="CR51">
        <v>0</v>
      </c>
      <c r="CS51" s="18">
        <v>0</v>
      </c>
      <c r="CT51">
        <v>1</v>
      </c>
      <c r="CU51" s="18">
        <v>0</v>
      </c>
      <c r="CV51">
        <v>0</v>
      </c>
      <c r="CW51" s="18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s="18">
        <v>0</v>
      </c>
    </row>
    <row r="52" spans="1:117" x14ac:dyDescent="0.3">
      <c r="A52">
        <v>53</v>
      </c>
      <c r="B52" t="s">
        <v>397</v>
      </c>
      <c r="C52" s="90" t="s">
        <v>468</v>
      </c>
      <c r="D52" s="12">
        <v>10.38</v>
      </c>
      <c r="E52" s="14">
        <f t="shared" si="14"/>
        <v>0.58855670103092783</v>
      </c>
      <c r="F52" s="7">
        <f>582/33</f>
        <v>17.636363636363637</v>
      </c>
      <c r="G52" s="7">
        <f t="shared" si="8"/>
        <v>9.7914432989690727</v>
      </c>
      <c r="H52" s="16">
        <f t="shared" si="9"/>
        <v>10.968556701030929</v>
      </c>
      <c r="I52" s="11">
        <f t="shared" si="10"/>
        <v>5.7411203003737241E-2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5.4155928606618116E-2</v>
      </c>
      <c r="M52" s="39">
        <f t="shared" si="13"/>
        <v>6.0666477400856365E-2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9"/>
        <v>94064.968280000001</v>
      </c>
      <c r="AI52" s="9">
        <v>7</v>
      </c>
      <c r="AJ52" s="9">
        <f t="shared" si="0"/>
        <v>94056.968280000001</v>
      </c>
      <c r="AK52" s="7">
        <v>20</v>
      </c>
      <c r="AL52" s="7">
        <v>6.28</v>
      </c>
      <c r="AM52" s="9">
        <v>1</v>
      </c>
      <c r="AN52" s="9">
        <v>0</v>
      </c>
      <c r="AO52" s="9">
        <v>0</v>
      </c>
      <c r="AP52" s="8">
        <v>0</v>
      </c>
      <c r="AQ52" s="9">
        <v>0</v>
      </c>
      <c r="AR52" s="31">
        <v>1</v>
      </c>
      <c r="AS52" s="9">
        <v>0</v>
      </c>
      <c r="AT52" s="9">
        <v>0</v>
      </c>
      <c r="AU52" s="31">
        <v>1</v>
      </c>
      <c r="AV52" s="21">
        <v>2008</v>
      </c>
      <c r="AW52" s="23"/>
      <c r="AX52" s="39">
        <v>0</v>
      </c>
      <c r="AY52" s="39">
        <v>0</v>
      </c>
      <c r="AZ52" s="39">
        <v>0</v>
      </c>
      <c r="BA52" s="39">
        <v>1</v>
      </c>
      <c r="BB52" s="59" t="s">
        <v>433</v>
      </c>
      <c r="BC52" s="60" t="s">
        <v>433</v>
      </c>
      <c r="BD52" s="39" t="s">
        <v>433</v>
      </c>
      <c r="BE52" s="39" t="s">
        <v>433</v>
      </c>
      <c r="BF52" s="39" t="s">
        <v>433</v>
      </c>
      <c r="BG52" s="39" t="s">
        <v>433</v>
      </c>
      <c r="BH52" s="39" t="s">
        <v>433</v>
      </c>
      <c r="BI52" s="57" t="s">
        <v>433</v>
      </c>
      <c r="BJ52" s="18" t="s">
        <v>433</v>
      </c>
      <c r="BK52" s="53">
        <f t="shared" si="16"/>
        <v>0.46172000000000002</v>
      </c>
      <c r="BL52" s="54">
        <v>0.53827999999999998</v>
      </c>
      <c r="BM52">
        <v>0.52400000000000002</v>
      </c>
      <c r="BN52" s="54">
        <v>0.47599999999999998</v>
      </c>
      <c r="BO52">
        <v>0</v>
      </c>
      <c r="BP52" s="18">
        <v>1</v>
      </c>
      <c r="BR52" s="18"/>
      <c r="BS52" s="18" t="s">
        <v>256</v>
      </c>
      <c r="BZ52" s="18"/>
      <c r="CC52" s="18"/>
      <c r="CF52" s="25">
        <v>27.56</v>
      </c>
      <c r="CG52">
        <v>1</v>
      </c>
      <c r="CH52" s="18">
        <v>0</v>
      </c>
      <c r="CI52">
        <v>1</v>
      </c>
      <c r="CJ52">
        <v>0</v>
      </c>
      <c r="CK52">
        <v>0</v>
      </c>
      <c r="CL52">
        <v>0</v>
      </c>
      <c r="CM52" s="18">
        <v>0</v>
      </c>
      <c r="CN52">
        <v>1</v>
      </c>
      <c r="CO52" s="18">
        <v>0</v>
      </c>
      <c r="CP52">
        <v>1</v>
      </c>
      <c r="CQ52">
        <v>0</v>
      </c>
      <c r="CR52">
        <v>0</v>
      </c>
      <c r="CS52" s="18">
        <v>0</v>
      </c>
      <c r="CT52">
        <v>1</v>
      </c>
      <c r="CU52" s="18">
        <v>0</v>
      </c>
      <c r="CV52">
        <v>0</v>
      </c>
      <c r="CW52" s="18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 s="18">
        <v>0</v>
      </c>
    </row>
    <row r="53" spans="1:117" s="70" customFormat="1" x14ac:dyDescent="0.3">
      <c r="A53" s="70">
        <v>54</v>
      </c>
      <c r="B53" s="70" t="s">
        <v>397</v>
      </c>
      <c r="C53" s="91" t="s">
        <v>468</v>
      </c>
      <c r="D53" s="72">
        <v>3.07</v>
      </c>
      <c r="E53" s="73">
        <f t="shared" si="14"/>
        <v>0.3241614906832298</v>
      </c>
      <c r="F53" s="74">
        <f>644/68</f>
        <v>9.4705882352941178</v>
      </c>
      <c r="G53" s="74">
        <f t="shared" si="8"/>
        <v>2.7458385093167701</v>
      </c>
      <c r="H53" s="75">
        <f t="shared" si="9"/>
        <v>3.3941614906832296</v>
      </c>
      <c r="I53" s="76">
        <f t="shared" si="10"/>
        <v>3.0865583763957854E-2</v>
      </c>
      <c r="J53" s="77">
        <f t="shared" si="11"/>
        <v>3.2590989067533141E-3</v>
      </c>
      <c r="K53" s="77">
        <f t="shared" si="5"/>
        <v>306.83327772834951</v>
      </c>
      <c r="L53" s="77">
        <f t="shared" si="12"/>
        <v>2.7606484857204541E-2</v>
      </c>
      <c r="M53" s="77">
        <f t="shared" si="13"/>
        <v>3.4124682670711171E-2</v>
      </c>
      <c r="N53" s="78"/>
      <c r="O53" s="79"/>
      <c r="P53" s="80"/>
      <c r="Q53" s="80"/>
      <c r="R53" s="79"/>
      <c r="S53" s="80"/>
      <c r="T53" s="80"/>
      <c r="U53" s="79"/>
      <c r="V53" s="80"/>
      <c r="W53" s="80"/>
      <c r="X53" s="80"/>
      <c r="Y53" s="79"/>
      <c r="Z53" s="80"/>
      <c r="AA53" s="79">
        <v>1</v>
      </c>
      <c r="AB53" s="80">
        <v>0</v>
      </c>
      <c r="AC53" s="79">
        <v>0</v>
      </c>
      <c r="AD53" s="80">
        <v>0</v>
      </c>
      <c r="AE53" s="80">
        <v>0</v>
      </c>
      <c r="AF53" s="80">
        <v>1</v>
      </c>
      <c r="AG53" s="80">
        <v>0</v>
      </c>
      <c r="AH53" s="79">
        <f t="shared" si="19"/>
        <v>94064.968280000001</v>
      </c>
      <c r="AI53" s="80">
        <v>7</v>
      </c>
      <c r="AJ53" s="80">
        <f t="shared" si="0"/>
        <v>94056.968280000001</v>
      </c>
      <c r="AK53" s="74">
        <v>22</v>
      </c>
      <c r="AL53" s="74">
        <v>6.28</v>
      </c>
      <c r="AM53" s="80">
        <v>1</v>
      </c>
      <c r="AN53" s="80">
        <v>0</v>
      </c>
      <c r="AO53" s="80">
        <v>0</v>
      </c>
      <c r="AP53" s="79">
        <v>0</v>
      </c>
      <c r="AQ53" s="80">
        <v>0</v>
      </c>
      <c r="AR53" s="81">
        <v>1</v>
      </c>
      <c r="AS53" s="80">
        <v>0</v>
      </c>
      <c r="AT53" s="80">
        <v>0</v>
      </c>
      <c r="AU53" s="81">
        <v>1</v>
      </c>
      <c r="AV53" s="82">
        <v>2008</v>
      </c>
      <c r="AW53" s="83"/>
      <c r="AX53" s="77">
        <v>0</v>
      </c>
      <c r="AY53" s="77">
        <v>0</v>
      </c>
      <c r="AZ53" s="77">
        <v>0</v>
      </c>
      <c r="BA53" s="77">
        <v>1</v>
      </c>
      <c r="BB53" s="84" t="s">
        <v>433</v>
      </c>
      <c r="BC53" s="85" t="s">
        <v>433</v>
      </c>
      <c r="BD53" s="77" t="s">
        <v>433</v>
      </c>
      <c r="BE53" s="77" t="s">
        <v>433</v>
      </c>
      <c r="BF53" s="77" t="s">
        <v>433</v>
      </c>
      <c r="BG53" s="77" t="s">
        <v>433</v>
      </c>
      <c r="BH53" s="77" t="s">
        <v>433</v>
      </c>
      <c r="BI53" s="86" t="s">
        <v>433</v>
      </c>
      <c r="BJ53" s="87" t="s">
        <v>433</v>
      </c>
      <c r="BK53" s="92">
        <f t="shared" si="16"/>
        <v>0.46172000000000002</v>
      </c>
      <c r="BL53" s="88">
        <v>0.53827999999999998</v>
      </c>
      <c r="BM53" s="70">
        <v>0.52400000000000002</v>
      </c>
      <c r="BN53" s="88">
        <v>0.47599999999999998</v>
      </c>
      <c r="BO53" s="70">
        <v>0</v>
      </c>
      <c r="BP53" s="87">
        <v>1</v>
      </c>
      <c r="BR53" s="87"/>
      <c r="BS53" s="87" t="s">
        <v>256</v>
      </c>
      <c r="BZ53" s="87"/>
      <c r="CC53" s="87"/>
      <c r="CF53" s="71">
        <v>27.56</v>
      </c>
      <c r="CG53" s="70">
        <v>1</v>
      </c>
      <c r="CH53" s="87">
        <v>0</v>
      </c>
      <c r="CI53" s="70">
        <v>1</v>
      </c>
      <c r="CJ53" s="70">
        <v>0</v>
      </c>
      <c r="CK53" s="70">
        <v>0</v>
      </c>
      <c r="CL53" s="70">
        <v>0</v>
      </c>
      <c r="CM53" s="87">
        <v>0</v>
      </c>
      <c r="CN53" s="70">
        <v>1</v>
      </c>
      <c r="CO53" s="87">
        <v>0</v>
      </c>
      <c r="CP53" s="70">
        <v>1</v>
      </c>
      <c r="CQ53" s="70">
        <v>0</v>
      </c>
      <c r="CR53" s="70">
        <v>0</v>
      </c>
      <c r="CS53" s="87">
        <v>0</v>
      </c>
      <c r="CT53" s="70">
        <v>1</v>
      </c>
      <c r="CU53" s="87">
        <v>0</v>
      </c>
      <c r="CV53" s="70">
        <v>0</v>
      </c>
      <c r="CW53" s="87">
        <v>0</v>
      </c>
      <c r="CX53" s="70">
        <v>0</v>
      </c>
      <c r="CY53" s="70">
        <v>0</v>
      </c>
      <c r="CZ53" s="70">
        <v>1</v>
      </c>
      <c r="DA53" s="70">
        <v>1</v>
      </c>
      <c r="DB53" s="70">
        <v>0</v>
      </c>
      <c r="DC53" s="70">
        <v>0</v>
      </c>
      <c r="DD53" s="70">
        <v>0</v>
      </c>
      <c r="DE53" s="70">
        <v>0</v>
      </c>
      <c r="DF53" s="70">
        <v>0</v>
      </c>
      <c r="DG53" s="70">
        <v>0</v>
      </c>
      <c r="DH53" s="87">
        <v>0</v>
      </c>
      <c r="DL53" s="71"/>
      <c r="DM53" s="89"/>
    </row>
    <row r="54" spans="1:117" x14ac:dyDescent="0.3">
      <c r="A54">
        <v>55</v>
      </c>
      <c r="B54" t="s">
        <v>397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20">IFERROR(F54/SQRT(F54^2+AJ54), "X")</f>
        <v>0.33914218547776914</v>
      </c>
      <c r="J54" s="39">
        <f t="shared" ref="J54:J63" si="21">IFERROR(SQRT((1-I54^2)/AJ54), "X")</f>
        <v>2.5922356147502035E-2</v>
      </c>
      <c r="K54" s="39">
        <f t="shared" ref="K54:K63" si="22">IFERROR(1/J54, "X")</f>
        <v>38.576740258865833</v>
      </c>
      <c r="L54" s="39">
        <f t="shared" ref="L54:L63" si="23">IFERROR(I54-J54, "X")</f>
        <v>0.3132198293302671</v>
      </c>
      <c r="M54" s="39">
        <f t="shared" ref="M54:M63" si="24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K54" s="7">
        <v>16.529900000000001</v>
      </c>
      <c r="AL54" s="7">
        <v>12.6426</v>
      </c>
      <c r="AM54" s="9">
        <v>0</v>
      </c>
      <c r="AN54" s="9">
        <v>1</v>
      </c>
      <c r="AO54" s="9">
        <v>0</v>
      </c>
      <c r="AP54" s="8">
        <v>0</v>
      </c>
      <c r="AQ54" s="9">
        <v>1</v>
      </c>
      <c r="AR54" s="31">
        <v>0</v>
      </c>
      <c r="AS54" s="9">
        <v>1</v>
      </c>
      <c r="AT54" s="9">
        <v>0</v>
      </c>
      <c r="AU54" s="31">
        <v>0</v>
      </c>
      <c r="AV54" s="21">
        <v>1997</v>
      </c>
      <c r="AW54" s="23"/>
      <c r="AX54" s="39">
        <v>0</v>
      </c>
      <c r="AY54" s="39">
        <v>0</v>
      </c>
      <c r="AZ54" s="39">
        <v>0</v>
      </c>
      <c r="BA54" s="39">
        <v>1</v>
      </c>
      <c r="BB54" s="59">
        <v>0.72460000000000002</v>
      </c>
      <c r="BC54" s="60">
        <f>1-BB54</f>
        <v>0.27539999999999998</v>
      </c>
      <c r="BD54" s="39">
        <v>2.2700000000000001E-2</v>
      </c>
      <c r="BE54" s="39">
        <v>5.6000000000000001E-2</v>
      </c>
      <c r="BF54" s="39">
        <v>0.7419</v>
      </c>
      <c r="BG54" s="39">
        <v>4.3099999999999999E-2</v>
      </c>
      <c r="BH54" s="39">
        <f>1-SUM(BD54:BG54)</f>
        <v>0.13629999999999998</v>
      </c>
      <c r="BI54" s="57">
        <v>1</v>
      </c>
      <c r="BJ54" s="18">
        <v>0</v>
      </c>
      <c r="BK54" s="53">
        <f t="shared" si="16"/>
        <v>0.52160000000000006</v>
      </c>
      <c r="BL54" s="54">
        <v>0.47839999999999999</v>
      </c>
      <c r="BM54">
        <f t="shared" ref="BM54:BM63" si="25">1-BN54</f>
        <v>0.1552</v>
      </c>
      <c r="BN54" s="54">
        <v>0.8448</v>
      </c>
      <c r="BO54">
        <v>0</v>
      </c>
      <c r="BP54" s="18">
        <v>1</v>
      </c>
      <c r="BR54" s="18"/>
      <c r="BS54" s="18" t="s">
        <v>260</v>
      </c>
      <c r="BZ54" s="18"/>
      <c r="CC54" s="18"/>
      <c r="CF54" s="25" t="s">
        <v>433</v>
      </c>
      <c r="CG54">
        <v>1</v>
      </c>
      <c r="CH54" s="18">
        <v>0</v>
      </c>
      <c r="CI54">
        <v>1</v>
      </c>
      <c r="CJ54">
        <v>0</v>
      </c>
      <c r="CK54">
        <v>0</v>
      </c>
      <c r="CL54">
        <v>0</v>
      </c>
      <c r="CM54" s="18">
        <v>0</v>
      </c>
      <c r="CN54">
        <v>1</v>
      </c>
      <c r="CO54" s="18">
        <v>0</v>
      </c>
      <c r="CP54">
        <v>0</v>
      </c>
      <c r="CQ54">
        <v>0</v>
      </c>
      <c r="CR54">
        <v>1</v>
      </c>
      <c r="CS54" s="18">
        <v>0</v>
      </c>
      <c r="CT54">
        <v>0</v>
      </c>
      <c r="CU54" s="18">
        <v>0</v>
      </c>
      <c r="CV54">
        <v>0</v>
      </c>
      <c r="CW54" s="18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 s="18">
        <v>0</v>
      </c>
    </row>
    <row r="55" spans="1:117" x14ac:dyDescent="0.3">
      <c r="A55">
        <v>56</v>
      </c>
      <c r="B55" t="s">
        <v>397</v>
      </c>
      <c r="C55" s="25" t="s">
        <v>471</v>
      </c>
      <c r="D55" s="12">
        <v>13.07</v>
      </c>
      <c r="E55" s="14">
        <f t="shared" ref="E55:E63" si="26">D55/F55</f>
        <v>1.8607630979498861</v>
      </c>
      <c r="F55" s="7">
        <v>7.024</v>
      </c>
      <c r="G55" s="7">
        <f t="shared" ref="G55:G63" si="27">D55-E55</f>
        <v>11.209236902050113</v>
      </c>
      <c r="H55" s="16">
        <f t="shared" ref="H55:H63" si="28">D55+E55</f>
        <v>14.930763097949887</v>
      </c>
      <c r="I55" s="11">
        <f t="shared" si="20"/>
        <v>0.19002277488018446</v>
      </c>
      <c r="J55" s="39">
        <f t="shared" si="21"/>
        <v>2.7053356332600295E-2</v>
      </c>
      <c r="K55" s="39">
        <f t="shared" si="22"/>
        <v>36.963990260793004</v>
      </c>
      <c r="L55" s="39">
        <f t="shared" si="23"/>
        <v>0.16296941854758418</v>
      </c>
      <c r="M55" s="39">
        <f t="shared" si="24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K55" s="7">
        <v>16.529900000000001</v>
      </c>
      <c r="AL55" s="7">
        <v>12.6426</v>
      </c>
      <c r="AM55" s="9">
        <v>0</v>
      </c>
      <c r="AN55" s="9">
        <v>1</v>
      </c>
      <c r="AO55" s="9">
        <v>0</v>
      </c>
      <c r="AP55" s="8">
        <v>0</v>
      </c>
      <c r="AQ55" s="9">
        <v>1</v>
      </c>
      <c r="AR55" s="31">
        <v>0</v>
      </c>
      <c r="AS55" s="9">
        <v>1</v>
      </c>
      <c r="AT55" s="9">
        <v>0</v>
      </c>
      <c r="AU55" s="31">
        <v>0</v>
      </c>
      <c r="AV55" s="21">
        <v>1997</v>
      </c>
      <c r="AW55" s="23"/>
      <c r="AX55" s="39">
        <v>0</v>
      </c>
      <c r="AY55" s="39">
        <v>0</v>
      </c>
      <c r="AZ55" s="39">
        <v>0</v>
      </c>
      <c r="BA55" s="39">
        <v>1</v>
      </c>
      <c r="BB55" s="59">
        <v>0.72460000000000002</v>
      </c>
      <c r="BC55" s="60">
        <f t="shared" ref="BC55:BC63" si="29">1-BB55</f>
        <v>0.27539999999999998</v>
      </c>
      <c r="BD55" s="39">
        <v>2.2700000000000001E-2</v>
      </c>
      <c r="BE55" s="39">
        <v>5.6000000000000001E-2</v>
      </c>
      <c r="BF55" s="39">
        <v>0.7419</v>
      </c>
      <c r="BG55" s="39">
        <v>4.3099999999999999E-2</v>
      </c>
      <c r="BH55" s="39">
        <f t="shared" ref="BH55:BH63" si="30">1-SUM(BD55:BG55)</f>
        <v>0.13629999999999998</v>
      </c>
      <c r="BI55" s="57">
        <v>1</v>
      </c>
      <c r="BJ55" s="18">
        <v>0</v>
      </c>
      <c r="BK55" s="53">
        <f t="shared" ref="BK55:BK63" si="31">1-BL55</f>
        <v>0.52160000000000006</v>
      </c>
      <c r="BL55" s="54">
        <v>0.47839999999999999</v>
      </c>
      <c r="BM55">
        <f t="shared" si="25"/>
        <v>0.1552</v>
      </c>
      <c r="BN55" s="54">
        <v>0.8448</v>
      </c>
      <c r="BO55">
        <v>0</v>
      </c>
      <c r="BP55" s="18">
        <v>1</v>
      </c>
      <c r="BR55" s="18"/>
      <c r="BS55" s="18" t="s">
        <v>260</v>
      </c>
      <c r="BZ55" s="18"/>
      <c r="CC55" s="18"/>
      <c r="CF55" s="25" t="s">
        <v>433</v>
      </c>
      <c r="CG55">
        <v>1</v>
      </c>
      <c r="CH55" s="18">
        <v>0</v>
      </c>
      <c r="CI55">
        <v>0</v>
      </c>
      <c r="CJ55">
        <v>0</v>
      </c>
      <c r="CK55">
        <v>0</v>
      </c>
      <c r="CL55">
        <v>1</v>
      </c>
      <c r="CM55" s="18">
        <v>0</v>
      </c>
      <c r="CN55">
        <v>1</v>
      </c>
      <c r="CO55" s="18">
        <v>0</v>
      </c>
      <c r="CP55">
        <v>0</v>
      </c>
      <c r="CQ55">
        <v>0</v>
      </c>
      <c r="CR55">
        <v>1</v>
      </c>
      <c r="CS55" s="18">
        <v>0</v>
      </c>
      <c r="CT55">
        <v>0</v>
      </c>
      <c r="CU55" s="18">
        <v>0</v>
      </c>
      <c r="CV55">
        <v>1</v>
      </c>
      <c r="CW55" s="18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 s="18">
        <v>0</v>
      </c>
    </row>
    <row r="56" spans="1:117" x14ac:dyDescent="0.3">
      <c r="A56">
        <v>57</v>
      </c>
      <c r="B56" t="s">
        <v>397</v>
      </c>
      <c r="C56" s="25" t="s">
        <v>471</v>
      </c>
      <c r="D56" s="12">
        <v>7.2</v>
      </c>
      <c r="E56" s="14">
        <f t="shared" si="26"/>
        <v>0.59990001666388937</v>
      </c>
      <c r="F56" s="7">
        <v>12.002000000000001</v>
      </c>
      <c r="G56" s="7">
        <f t="shared" si="27"/>
        <v>6.6000999833361105</v>
      </c>
      <c r="H56" s="16">
        <f t="shared" si="28"/>
        <v>7.7999000166638899</v>
      </c>
      <c r="I56" s="11">
        <f t="shared" si="20"/>
        <v>0.31507412029987036</v>
      </c>
      <c r="J56" s="39">
        <f t="shared" si="21"/>
        <v>2.6251801391423957E-2</v>
      </c>
      <c r="K56" s="39">
        <f t="shared" si="22"/>
        <v>38.092624010430157</v>
      </c>
      <c r="L56" s="39">
        <f t="shared" si="23"/>
        <v>0.2888223189084464</v>
      </c>
      <c r="M56" s="39">
        <f t="shared" si="24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K56" s="7">
        <v>16.529900000000001</v>
      </c>
      <c r="AL56" s="7">
        <v>12.6426</v>
      </c>
      <c r="AM56" s="9">
        <v>0</v>
      </c>
      <c r="AN56" s="9">
        <v>1</v>
      </c>
      <c r="AO56" s="9">
        <v>0</v>
      </c>
      <c r="AP56" s="8">
        <v>0</v>
      </c>
      <c r="AQ56" s="9">
        <v>1</v>
      </c>
      <c r="AR56" s="31">
        <v>0</v>
      </c>
      <c r="AS56" s="9">
        <v>1</v>
      </c>
      <c r="AT56" s="9">
        <v>0</v>
      </c>
      <c r="AU56" s="31">
        <v>0</v>
      </c>
      <c r="AV56" s="21">
        <v>1997</v>
      </c>
      <c r="AW56" s="23"/>
      <c r="AX56" s="39">
        <v>0</v>
      </c>
      <c r="AY56" s="39">
        <v>0</v>
      </c>
      <c r="AZ56" s="39">
        <v>0</v>
      </c>
      <c r="BA56" s="39">
        <v>1</v>
      </c>
      <c r="BB56" s="59">
        <v>0.72460000000000002</v>
      </c>
      <c r="BC56" s="60">
        <f t="shared" si="29"/>
        <v>0.27539999999999998</v>
      </c>
      <c r="BD56" s="39">
        <v>2.2700000000000001E-2</v>
      </c>
      <c r="BE56" s="39">
        <v>5.6000000000000001E-2</v>
      </c>
      <c r="BF56" s="39">
        <v>0.7419</v>
      </c>
      <c r="BG56" s="39">
        <v>4.3099999999999999E-2</v>
      </c>
      <c r="BH56" s="39">
        <f t="shared" si="30"/>
        <v>0.13629999999999998</v>
      </c>
      <c r="BI56" s="57">
        <v>1</v>
      </c>
      <c r="BJ56" s="18">
        <v>0</v>
      </c>
      <c r="BK56" s="53">
        <f t="shared" si="31"/>
        <v>0.52160000000000006</v>
      </c>
      <c r="BL56" s="54">
        <v>0.47839999999999999</v>
      </c>
      <c r="BM56">
        <f t="shared" si="25"/>
        <v>0.1552</v>
      </c>
      <c r="BN56" s="54">
        <v>0.8448</v>
      </c>
      <c r="BO56">
        <v>0</v>
      </c>
      <c r="BP56" s="18">
        <v>1</v>
      </c>
      <c r="BR56" s="18"/>
      <c r="BS56" s="18" t="s">
        <v>260</v>
      </c>
      <c r="BZ56" s="18"/>
      <c r="CC56" s="18"/>
      <c r="CF56" s="25" t="s">
        <v>433</v>
      </c>
      <c r="CG56">
        <v>1</v>
      </c>
      <c r="CH56" s="18">
        <v>0</v>
      </c>
      <c r="CI56">
        <v>1</v>
      </c>
      <c r="CJ56">
        <v>0</v>
      </c>
      <c r="CK56">
        <v>0</v>
      </c>
      <c r="CL56">
        <v>0</v>
      </c>
      <c r="CM56" s="18">
        <v>0</v>
      </c>
      <c r="CN56">
        <v>1</v>
      </c>
      <c r="CO56" s="18">
        <v>0</v>
      </c>
      <c r="CP56">
        <v>0</v>
      </c>
      <c r="CQ56">
        <v>0</v>
      </c>
      <c r="CR56">
        <v>1</v>
      </c>
      <c r="CS56" s="18">
        <v>0</v>
      </c>
      <c r="CT56">
        <v>0</v>
      </c>
      <c r="CU56" s="18">
        <v>0</v>
      </c>
      <c r="CV56">
        <v>0</v>
      </c>
      <c r="CW56" s="18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 s="18">
        <v>1</v>
      </c>
    </row>
    <row r="57" spans="1:117" x14ac:dyDescent="0.3">
      <c r="A57">
        <v>58</v>
      </c>
      <c r="B57" t="s">
        <v>397</v>
      </c>
      <c r="C57" s="25" t="s">
        <v>471</v>
      </c>
      <c r="D57" s="12">
        <v>12.06</v>
      </c>
      <c r="E57" s="14">
        <f t="shared" si="26"/>
        <v>1.8116268589454709</v>
      </c>
      <c r="F57" s="7">
        <v>6.657</v>
      </c>
      <c r="G57" s="7">
        <f t="shared" si="27"/>
        <v>10.248373141054529</v>
      </c>
      <c r="H57" s="16">
        <f t="shared" si="28"/>
        <v>13.871626858945472</v>
      </c>
      <c r="I57" s="11">
        <f t="shared" si="20"/>
        <v>0.18109237057577759</v>
      </c>
      <c r="J57" s="39">
        <f t="shared" si="21"/>
        <v>2.7203300371905898E-2</v>
      </c>
      <c r="K57" s="39">
        <f t="shared" si="22"/>
        <v>36.760245497003964</v>
      </c>
      <c r="L57" s="39">
        <f t="shared" si="23"/>
        <v>0.15388907020387169</v>
      </c>
      <c r="M57" s="39">
        <f t="shared" si="24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K57" s="7">
        <v>16.529900000000001</v>
      </c>
      <c r="AL57" s="7">
        <v>12.6426</v>
      </c>
      <c r="AM57" s="9">
        <v>0</v>
      </c>
      <c r="AN57" s="9">
        <v>1</v>
      </c>
      <c r="AO57" s="9">
        <v>0</v>
      </c>
      <c r="AP57" s="8">
        <v>0</v>
      </c>
      <c r="AQ57" s="9">
        <v>1</v>
      </c>
      <c r="AR57" s="31">
        <v>0</v>
      </c>
      <c r="AS57" s="9">
        <v>1</v>
      </c>
      <c r="AT57" s="9">
        <v>0</v>
      </c>
      <c r="AU57" s="31">
        <v>0</v>
      </c>
      <c r="AV57" s="21">
        <v>1997</v>
      </c>
      <c r="AW57" s="23"/>
      <c r="AX57" s="39">
        <v>0</v>
      </c>
      <c r="AY57" s="39">
        <v>0</v>
      </c>
      <c r="AZ57" s="39">
        <v>0</v>
      </c>
      <c r="BA57" s="39">
        <v>1</v>
      </c>
      <c r="BB57" s="59">
        <v>0.72460000000000002</v>
      </c>
      <c r="BC57" s="60">
        <f t="shared" si="29"/>
        <v>0.27539999999999998</v>
      </c>
      <c r="BD57" s="39">
        <v>2.2700000000000001E-2</v>
      </c>
      <c r="BE57" s="39">
        <v>5.6000000000000001E-2</v>
      </c>
      <c r="BF57" s="39">
        <v>0.7419</v>
      </c>
      <c r="BG57" s="39">
        <v>4.3099999999999999E-2</v>
      </c>
      <c r="BH57" s="39">
        <f t="shared" si="30"/>
        <v>0.13629999999999998</v>
      </c>
      <c r="BI57" s="57">
        <v>1</v>
      </c>
      <c r="BJ57" s="18">
        <v>0</v>
      </c>
      <c r="BK57" s="53">
        <f t="shared" si="31"/>
        <v>0.52160000000000006</v>
      </c>
      <c r="BL57" s="54">
        <v>0.47839999999999999</v>
      </c>
      <c r="BM57">
        <f t="shared" si="25"/>
        <v>0.1552</v>
      </c>
      <c r="BN57" s="54">
        <v>0.8448</v>
      </c>
      <c r="BO57">
        <v>0</v>
      </c>
      <c r="BP57" s="18">
        <v>1</v>
      </c>
      <c r="BR57" s="18"/>
      <c r="BS57" s="18" t="s">
        <v>260</v>
      </c>
      <c r="BZ57" s="18"/>
      <c r="CC57" s="18"/>
      <c r="CF57" s="25" t="s">
        <v>433</v>
      </c>
      <c r="CG57">
        <v>1</v>
      </c>
      <c r="CH57" s="18">
        <v>0</v>
      </c>
      <c r="CI57">
        <v>0</v>
      </c>
      <c r="CJ57">
        <v>0</v>
      </c>
      <c r="CK57">
        <v>0</v>
      </c>
      <c r="CL57">
        <v>1</v>
      </c>
      <c r="CM57" s="18">
        <v>0</v>
      </c>
      <c r="CN57">
        <v>1</v>
      </c>
      <c r="CO57" s="18">
        <v>0</v>
      </c>
      <c r="CP57">
        <v>0</v>
      </c>
      <c r="CQ57">
        <v>0</v>
      </c>
      <c r="CR57">
        <v>1</v>
      </c>
      <c r="CS57" s="18">
        <v>0</v>
      </c>
      <c r="CT57">
        <v>0</v>
      </c>
      <c r="CU57" s="18">
        <v>0</v>
      </c>
      <c r="CV57">
        <v>1</v>
      </c>
      <c r="CW57" s="18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1</v>
      </c>
      <c r="DH57" s="18">
        <v>1</v>
      </c>
    </row>
    <row r="58" spans="1:117" x14ac:dyDescent="0.3">
      <c r="A58">
        <v>59</v>
      </c>
      <c r="B58" t="s">
        <v>397</v>
      </c>
      <c r="C58" s="25" t="s">
        <v>471</v>
      </c>
      <c r="D58" s="12">
        <v>7.87</v>
      </c>
      <c r="E58" s="14">
        <f t="shared" si="26"/>
        <v>0.58240213128098872</v>
      </c>
      <c r="F58" s="7">
        <v>13.513</v>
      </c>
      <c r="G58" s="7">
        <f t="shared" si="27"/>
        <v>7.2875978687190113</v>
      </c>
      <c r="H58" s="16">
        <f t="shared" si="28"/>
        <v>8.4524021312809889</v>
      </c>
      <c r="I58" s="11">
        <f t="shared" si="20"/>
        <v>0.34906695957381573</v>
      </c>
      <c r="J58" s="39">
        <f t="shared" si="21"/>
        <v>2.5831936622053998E-2</v>
      </c>
      <c r="K58" s="39">
        <f t="shared" si="22"/>
        <v>38.711770419344042</v>
      </c>
      <c r="L58" s="39">
        <f t="shared" si="23"/>
        <v>0.32323502295176171</v>
      </c>
      <c r="M58" s="39">
        <f t="shared" si="24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80" si="32">AH58-AI58-1</f>
        <v>1316</v>
      </c>
      <c r="AK58" s="7">
        <v>16.529900000000001</v>
      </c>
      <c r="AL58" s="7">
        <v>12.6426</v>
      </c>
      <c r="AM58" s="9">
        <v>0</v>
      </c>
      <c r="AN58" s="9">
        <v>1</v>
      </c>
      <c r="AO58" s="9">
        <v>0</v>
      </c>
      <c r="AP58" s="8">
        <v>0</v>
      </c>
      <c r="AQ58" s="9">
        <v>1</v>
      </c>
      <c r="AR58" s="31">
        <v>0</v>
      </c>
      <c r="AS58" s="9">
        <v>1</v>
      </c>
      <c r="AT58" s="9">
        <v>0</v>
      </c>
      <c r="AU58" s="31">
        <v>0</v>
      </c>
      <c r="AV58" s="21">
        <v>1997</v>
      </c>
      <c r="AW58" s="23"/>
      <c r="AX58" s="39">
        <v>0</v>
      </c>
      <c r="AY58" s="39">
        <v>0</v>
      </c>
      <c r="AZ58" s="39">
        <v>0</v>
      </c>
      <c r="BA58" s="39">
        <v>1</v>
      </c>
      <c r="BB58" s="59">
        <v>0.72460000000000002</v>
      </c>
      <c r="BC58" s="60">
        <f t="shared" si="29"/>
        <v>0.27539999999999998</v>
      </c>
      <c r="BD58" s="39">
        <v>2.2700000000000001E-2</v>
      </c>
      <c r="BE58" s="39">
        <v>5.6000000000000001E-2</v>
      </c>
      <c r="BF58" s="39">
        <v>0.7419</v>
      </c>
      <c r="BG58" s="39">
        <v>4.3099999999999999E-2</v>
      </c>
      <c r="BH58" s="39">
        <f t="shared" si="30"/>
        <v>0.13629999999999998</v>
      </c>
      <c r="BI58" s="57">
        <v>1</v>
      </c>
      <c r="BJ58" s="18">
        <v>0</v>
      </c>
      <c r="BK58" s="53">
        <f t="shared" si="31"/>
        <v>0.52160000000000006</v>
      </c>
      <c r="BL58" s="54">
        <v>0.47839999999999999</v>
      </c>
      <c r="BM58">
        <f t="shared" si="25"/>
        <v>0.1552</v>
      </c>
      <c r="BN58" s="54">
        <v>0.8448</v>
      </c>
      <c r="BO58">
        <v>0</v>
      </c>
      <c r="BP58" s="18">
        <v>1</v>
      </c>
      <c r="BR58" s="18"/>
      <c r="BS58" s="18" t="s">
        <v>260</v>
      </c>
      <c r="BZ58" s="18"/>
      <c r="CC58" s="18"/>
      <c r="CF58" s="25" t="s">
        <v>433</v>
      </c>
      <c r="CG58">
        <v>1</v>
      </c>
      <c r="CH58" s="18">
        <v>0</v>
      </c>
      <c r="CI58">
        <v>1</v>
      </c>
      <c r="CJ58">
        <v>0</v>
      </c>
      <c r="CK58">
        <v>0</v>
      </c>
      <c r="CL58">
        <v>0</v>
      </c>
      <c r="CM58" s="18">
        <v>0</v>
      </c>
      <c r="CN58">
        <v>1</v>
      </c>
      <c r="CO58" s="18">
        <v>0</v>
      </c>
      <c r="CP58">
        <v>0</v>
      </c>
      <c r="CQ58">
        <v>0</v>
      </c>
      <c r="CR58">
        <v>0</v>
      </c>
      <c r="CS58" s="18">
        <v>0</v>
      </c>
      <c r="CT58">
        <v>0</v>
      </c>
      <c r="CU58" s="18">
        <v>0</v>
      </c>
      <c r="CV58">
        <v>0</v>
      </c>
      <c r="CW58" s="18">
        <v>0</v>
      </c>
      <c r="CX58">
        <v>0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1</v>
      </c>
      <c r="DH58" s="18">
        <v>1</v>
      </c>
    </row>
    <row r="59" spans="1:117" x14ac:dyDescent="0.3">
      <c r="A59">
        <v>60</v>
      </c>
      <c r="B59" t="s">
        <v>397</v>
      </c>
      <c r="C59" s="25" t="s">
        <v>471</v>
      </c>
      <c r="D59" s="12">
        <v>7.27</v>
      </c>
      <c r="E59" s="14">
        <f t="shared" si="26"/>
        <v>0.59187494911666527</v>
      </c>
      <c r="F59" s="7">
        <v>12.282999999999999</v>
      </c>
      <c r="G59" s="7">
        <f t="shared" si="27"/>
        <v>6.6781250508833345</v>
      </c>
      <c r="H59" s="16">
        <f t="shared" si="28"/>
        <v>7.8618749491166646</v>
      </c>
      <c r="I59" s="11">
        <f t="shared" si="20"/>
        <v>0.32180570593240293</v>
      </c>
      <c r="J59" s="39">
        <f t="shared" si="21"/>
        <v>2.6199275904290723E-2</v>
      </c>
      <c r="K59" s="39">
        <f t="shared" si="22"/>
        <v>38.168993816971387</v>
      </c>
      <c r="L59" s="39">
        <f t="shared" si="23"/>
        <v>0.29560643002811221</v>
      </c>
      <c r="M59" s="39">
        <f t="shared" si="24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2"/>
        <v>1306</v>
      </c>
      <c r="AK59" s="7">
        <v>16.529900000000001</v>
      </c>
      <c r="AL59" s="7">
        <v>12.6426</v>
      </c>
      <c r="AM59" s="9">
        <v>0</v>
      </c>
      <c r="AN59" s="9">
        <v>1</v>
      </c>
      <c r="AO59" s="9">
        <v>0</v>
      </c>
      <c r="AP59" s="8">
        <v>0</v>
      </c>
      <c r="AQ59" s="9">
        <v>1</v>
      </c>
      <c r="AR59" s="31">
        <v>0</v>
      </c>
      <c r="AS59" s="9">
        <v>1</v>
      </c>
      <c r="AT59" s="9">
        <v>0</v>
      </c>
      <c r="AU59" s="31">
        <v>0</v>
      </c>
      <c r="AV59" s="21">
        <v>1997</v>
      </c>
      <c r="AW59" s="23"/>
      <c r="AX59" s="39">
        <v>0</v>
      </c>
      <c r="AY59" s="39">
        <v>0</v>
      </c>
      <c r="AZ59" s="39">
        <v>0</v>
      </c>
      <c r="BA59" s="39">
        <v>1</v>
      </c>
      <c r="BB59" s="59">
        <v>0.72460000000000002</v>
      </c>
      <c r="BC59" s="60">
        <f t="shared" si="29"/>
        <v>0.27539999999999998</v>
      </c>
      <c r="BD59" s="39">
        <v>2.2700000000000001E-2</v>
      </c>
      <c r="BE59" s="39">
        <v>5.6000000000000001E-2</v>
      </c>
      <c r="BF59" s="39">
        <v>0.7419</v>
      </c>
      <c r="BG59" s="39">
        <v>4.3099999999999999E-2</v>
      </c>
      <c r="BH59" s="39">
        <f t="shared" si="30"/>
        <v>0.13629999999999998</v>
      </c>
      <c r="BI59" s="57">
        <v>1</v>
      </c>
      <c r="BJ59" s="18">
        <v>0</v>
      </c>
      <c r="BK59" s="53">
        <f t="shared" si="31"/>
        <v>0.52160000000000006</v>
      </c>
      <c r="BL59" s="54">
        <v>0.47839999999999999</v>
      </c>
      <c r="BM59">
        <f t="shared" si="25"/>
        <v>0.1552</v>
      </c>
      <c r="BN59" s="54">
        <v>0.8448</v>
      </c>
      <c r="BO59">
        <v>0</v>
      </c>
      <c r="BP59" s="18">
        <v>1</v>
      </c>
      <c r="BR59" s="18"/>
      <c r="BS59" s="18" t="s">
        <v>260</v>
      </c>
      <c r="BZ59" s="18"/>
      <c r="CC59" s="18"/>
      <c r="CF59" s="25" t="s">
        <v>433</v>
      </c>
      <c r="CG59">
        <v>1</v>
      </c>
      <c r="CH59" s="18">
        <v>0</v>
      </c>
      <c r="CI59">
        <v>1</v>
      </c>
      <c r="CJ59">
        <v>0</v>
      </c>
      <c r="CK59">
        <v>0</v>
      </c>
      <c r="CL59">
        <v>0</v>
      </c>
      <c r="CM59" s="18">
        <v>0</v>
      </c>
      <c r="CN59">
        <v>1</v>
      </c>
      <c r="CO59" s="18">
        <v>0</v>
      </c>
      <c r="CP59">
        <v>0</v>
      </c>
      <c r="CQ59">
        <v>0</v>
      </c>
      <c r="CR59">
        <v>0</v>
      </c>
      <c r="CS59" s="18">
        <v>0</v>
      </c>
      <c r="CT59">
        <v>0</v>
      </c>
      <c r="CU59" s="18">
        <v>0</v>
      </c>
      <c r="CV59">
        <v>0</v>
      </c>
      <c r="CW59" s="18">
        <v>0</v>
      </c>
      <c r="CX59">
        <v>0</v>
      </c>
      <c r="CY59">
        <v>0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1</v>
      </c>
      <c r="DH59" s="18">
        <v>1</v>
      </c>
    </row>
    <row r="60" spans="1:117" x14ac:dyDescent="0.3">
      <c r="A60">
        <v>61</v>
      </c>
      <c r="B60" t="s">
        <v>397</v>
      </c>
      <c r="C60" s="25" t="s">
        <v>471</v>
      </c>
      <c r="D60" s="12">
        <v>7.7720000000000002</v>
      </c>
      <c r="E60" s="14">
        <f t="shared" si="26"/>
        <v>0.60047902341033765</v>
      </c>
      <c r="F60" s="7">
        <v>12.943</v>
      </c>
      <c r="G60" s="7">
        <f t="shared" si="27"/>
        <v>7.1715209765896626</v>
      </c>
      <c r="H60" s="16">
        <f t="shared" si="28"/>
        <v>8.3724790234103388</v>
      </c>
      <c r="I60" s="11">
        <f t="shared" si="20"/>
        <v>0.33603774798577535</v>
      </c>
      <c r="J60" s="39">
        <f t="shared" si="21"/>
        <v>2.5962894845536221E-2</v>
      </c>
      <c r="K60" s="39">
        <f t="shared" si="22"/>
        <v>38.516506188905552</v>
      </c>
      <c r="L60" s="39">
        <f t="shared" si="23"/>
        <v>0.31007485314023914</v>
      </c>
      <c r="M60" s="39">
        <f t="shared" si="24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2"/>
        <v>1316</v>
      </c>
      <c r="AK60" s="7">
        <v>16.529900000000001</v>
      </c>
      <c r="AL60" s="7">
        <v>12.6426</v>
      </c>
      <c r="AM60" s="9">
        <v>0</v>
      </c>
      <c r="AN60" s="9">
        <v>1</v>
      </c>
      <c r="AO60" s="9">
        <v>0</v>
      </c>
      <c r="AP60" s="8">
        <v>0</v>
      </c>
      <c r="AQ60" s="9">
        <v>1</v>
      </c>
      <c r="AR60" s="31">
        <v>0</v>
      </c>
      <c r="AS60" s="9">
        <v>1</v>
      </c>
      <c r="AT60" s="9">
        <v>0</v>
      </c>
      <c r="AU60" s="31">
        <v>0</v>
      </c>
      <c r="AV60" s="21">
        <v>1997</v>
      </c>
      <c r="AW60" s="23"/>
      <c r="AX60" s="39">
        <v>0</v>
      </c>
      <c r="AY60" s="39">
        <v>0</v>
      </c>
      <c r="AZ60" s="39">
        <v>0</v>
      </c>
      <c r="BA60" s="39">
        <v>1</v>
      </c>
      <c r="BB60" s="59">
        <v>0.72460000000000002</v>
      </c>
      <c r="BC60" s="60">
        <f t="shared" si="29"/>
        <v>0.27539999999999998</v>
      </c>
      <c r="BD60" s="39">
        <v>2.2700000000000001E-2</v>
      </c>
      <c r="BE60" s="39">
        <v>5.6000000000000001E-2</v>
      </c>
      <c r="BF60" s="39">
        <v>0.7419</v>
      </c>
      <c r="BG60" s="39">
        <v>4.3099999999999999E-2</v>
      </c>
      <c r="BH60" s="39">
        <f t="shared" si="30"/>
        <v>0.13629999999999998</v>
      </c>
      <c r="BI60" s="57">
        <v>1</v>
      </c>
      <c r="BJ60" s="18">
        <v>0</v>
      </c>
      <c r="BK60" s="53">
        <f t="shared" si="31"/>
        <v>0.52160000000000006</v>
      </c>
      <c r="BL60" s="54">
        <v>0.47839999999999999</v>
      </c>
      <c r="BM60">
        <f t="shared" si="25"/>
        <v>0.1552</v>
      </c>
      <c r="BN60" s="54">
        <v>0.8448</v>
      </c>
      <c r="BO60">
        <v>0</v>
      </c>
      <c r="BP60" s="18">
        <v>1</v>
      </c>
      <c r="BR60" s="18"/>
      <c r="BS60" s="18" t="s">
        <v>260</v>
      </c>
      <c r="BZ60" s="18"/>
      <c r="CC60" s="18"/>
      <c r="CF60" s="25" t="s">
        <v>433</v>
      </c>
      <c r="CG60">
        <v>1</v>
      </c>
      <c r="CH60" s="18">
        <v>0</v>
      </c>
      <c r="CI60">
        <v>1</v>
      </c>
      <c r="CJ60">
        <v>0</v>
      </c>
      <c r="CK60">
        <v>0</v>
      </c>
      <c r="CL60">
        <v>0</v>
      </c>
      <c r="CM60" s="18">
        <v>0</v>
      </c>
      <c r="CN60">
        <v>1</v>
      </c>
      <c r="CO60" s="18">
        <v>0</v>
      </c>
      <c r="CP60">
        <v>0</v>
      </c>
      <c r="CQ60">
        <v>1</v>
      </c>
      <c r="CR60">
        <v>0</v>
      </c>
      <c r="CS60" s="18">
        <v>0</v>
      </c>
      <c r="CT60">
        <v>1</v>
      </c>
      <c r="CU60" s="18">
        <v>0</v>
      </c>
      <c r="CV60">
        <v>0</v>
      </c>
      <c r="CW60" s="18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 s="18">
        <v>1</v>
      </c>
    </row>
    <row r="61" spans="1:117" x14ac:dyDescent="0.3">
      <c r="A61">
        <v>62</v>
      </c>
      <c r="B61" t="s">
        <v>397</v>
      </c>
      <c r="C61" s="25" t="s">
        <v>471</v>
      </c>
      <c r="D61" s="12">
        <v>12.96</v>
      </c>
      <c r="E61" s="14">
        <f t="shared" si="26"/>
        <v>1.8861883277543299</v>
      </c>
      <c r="F61" s="7">
        <v>6.8710000000000004</v>
      </c>
      <c r="G61" s="7">
        <f t="shared" si="27"/>
        <v>11.073811672245672</v>
      </c>
      <c r="H61" s="16">
        <f t="shared" si="28"/>
        <v>14.84618832775433</v>
      </c>
      <c r="I61" s="11">
        <f t="shared" si="20"/>
        <v>0.18678295696006994</v>
      </c>
      <c r="J61" s="39">
        <f t="shared" si="21"/>
        <v>2.7184246392092843E-2</v>
      </c>
      <c r="K61" s="39">
        <f t="shared" si="22"/>
        <v>36.786011485345895</v>
      </c>
      <c r="L61" s="39">
        <f t="shared" si="23"/>
        <v>0.15959871056797709</v>
      </c>
      <c r="M61" s="39">
        <f t="shared" si="24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2"/>
        <v>1306</v>
      </c>
      <c r="AK61" s="7">
        <v>16.529900000000001</v>
      </c>
      <c r="AL61" s="7">
        <v>12.6426</v>
      </c>
      <c r="AM61" s="9">
        <v>0</v>
      </c>
      <c r="AN61" s="9">
        <v>1</v>
      </c>
      <c r="AO61" s="9">
        <v>0</v>
      </c>
      <c r="AP61" s="8">
        <v>0</v>
      </c>
      <c r="AQ61" s="9">
        <v>1</v>
      </c>
      <c r="AR61" s="31">
        <v>0</v>
      </c>
      <c r="AS61" s="9">
        <v>1</v>
      </c>
      <c r="AT61" s="9">
        <v>0</v>
      </c>
      <c r="AU61" s="31">
        <v>0</v>
      </c>
      <c r="AV61" s="21">
        <v>1997</v>
      </c>
      <c r="AW61" s="23"/>
      <c r="AX61" s="39">
        <v>0</v>
      </c>
      <c r="AY61" s="39">
        <v>0</v>
      </c>
      <c r="AZ61" s="39">
        <v>0</v>
      </c>
      <c r="BA61" s="39">
        <v>1</v>
      </c>
      <c r="BB61" s="59">
        <v>0.72460000000000002</v>
      </c>
      <c r="BC61" s="60">
        <f t="shared" si="29"/>
        <v>0.27539999999999998</v>
      </c>
      <c r="BD61" s="39">
        <v>2.2700000000000001E-2</v>
      </c>
      <c r="BE61" s="39">
        <v>5.6000000000000001E-2</v>
      </c>
      <c r="BF61" s="39">
        <v>0.7419</v>
      </c>
      <c r="BG61" s="39">
        <v>4.3099999999999999E-2</v>
      </c>
      <c r="BH61" s="39">
        <f t="shared" si="30"/>
        <v>0.13629999999999998</v>
      </c>
      <c r="BI61" s="57">
        <v>1</v>
      </c>
      <c r="BJ61" s="18">
        <v>0</v>
      </c>
      <c r="BK61" s="53">
        <f t="shared" si="31"/>
        <v>0.52160000000000006</v>
      </c>
      <c r="BL61" s="54">
        <v>0.47839999999999999</v>
      </c>
      <c r="BM61">
        <f t="shared" si="25"/>
        <v>0.1552</v>
      </c>
      <c r="BN61" s="54">
        <v>0.8448</v>
      </c>
      <c r="BO61">
        <v>0</v>
      </c>
      <c r="BP61" s="18">
        <v>1</v>
      </c>
      <c r="BR61" s="18"/>
      <c r="BS61" s="18" t="s">
        <v>260</v>
      </c>
      <c r="BZ61" s="18"/>
      <c r="CC61" s="18"/>
      <c r="CF61" s="25" t="s">
        <v>433</v>
      </c>
      <c r="CG61">
        <v>1</v>
      </c>
      <c r="CH61" s="18">
        <v>0</v>
      </c>
      <c r="CI61">
        <v>0</v>
      </c>
      <c r="CJ61">
        <v>0</v>
      </c>
      <c r="CK61">
        <v>0</v>
      </c>
      <c r="CL61">
        <v>1</v>
      </c>
      <c r="CM61" s="18">
        <v>0</v>
      </c>
      <c r="CN61">
        <v>1</v>
      </c>
      <c r="CO61" s="18">
        <v>0</v>
      </c>
      <c r="CP61">
        <v>0</v>
      </c>
      <c r="CQ61">
        <v>1</v>
      </c>
      <c r="CR61">
        <v>0</v>
      </c>
      <c r="CS61" s="18">
        <v>0</v>
      </c>
      <c r="CT61">
        <v>1</v>
      </c>
      <c r="CU61" s="18">
        <v>0</v>
      </c>
      <c r="CV61">
        <v>1</v>
      </c>
      <c r="CW61" s="18">
        <v>0</v>
      </c>
      <c r="CX61">
        <v>0</v>
      </c>
      <c r="CY61">
        <v>0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 s="18">
        <v>1</v>
      </c>
    </row>
    <row r="62" spans="1:117" x14ac:dyDescent="0.3">
      <c r="A62">
        <v>63</v>
      </c>
      <c r="B62" t="s">
        <v>397</v>
      </c>
      <c r="C62" s="25" t="s">
        <v>471</v>
      </c>
      <c r="D62" s="12">
        <v>7.18</v>
      </c>
      <c r="E62" s="14">
        <f t="shared" si="26"/>
        <v>0.60224794497567513</v>
      </c>
      <c r="F62" s="7">
        <v>11.922000000000001</v>
      </c>
      <c r="G62" s="7">
        <f t="shared" si="27"/>
        <v>6.5777520550243249</v>
      </c>
      <c r="H62" s="16">
        <f t="shared" si="28"/>
        <v>7.7822479449756745</v>
      </c>
      <c r="I62" s="11">
        <f t="shared" si="20"/>
        <v>0.31221257172325378</v>
      </c>
      <c r="J62" s="39">
        <f t="shared" si="21"/>
        <v>2.6187935893579414E-2</v>
      </c>
      <c r="K62" s="39">
        <f t="shared" si="22"/>
        <v>38.185521916035142</v>
      </c>
      <c r="L62" s="39">
        <f t="shared" si="23"/>
        <v>0.28602463582967436</v>
      </c>
      <c r="M62" s="39">
        <f t="shared" si="24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2"/>
        <v>1316</v>
      </c>
      <c r="AK62" s="7">
        <v>16.529900000000001</v>
      </c>
      <c r="AL62" s="7">
        <v>12.6426</v>
      </c>
      <c r="AM62" s="9">
        <v>0</v>
      </c>
      <c r="AN62" s="9">
        <v>1</v>
      </c>
      <c r="AO62" s="9">
        <v>0</v>
      </c>
      <c r="AP62" s="8">
        <v>0</v>
      </c>
      <c r="AQ62" s="9">
        <v>1</v>
      </c>
      <c r="AR62" s="31">
        <v>0</v>
      </c>
      <c r="AS62" s="9">
        <v>1</v>
      </c>
      <c r="AT62" s="9">
        <v>0</v>
      </c>
      <c r="AU62" s="31">
        <v>0</v>
      </c>
      <c r="AV62" s="21">
        <v>1997</v>
      </c>
      <c r="AW62" s="23"/>
      <c r="AX62" s="39">
        <v>0</v>
      </c>
      <c r="AY62" s="39">
        <v>0</v>
      </c>
      <c r="AZ62" s="39">
        <v>0</v>
      </c>
      <c r="BA62" s="39">
        <v>1</v>
      </c>
      <c r="BB62" s="59">
        <v>0.72460000000000002</v>
      </c>
      <c r="BC62" s="60">
        <f t="shared" si="29"/>
        <v>0.27539999999999998</v>
      </c>
      <c r="BD62" s="39">
        <v>2.2700000000000001E-2</v>
      </c>
      <c r="BE62" s="39">
        <v>5.6000000000000001E-2</v>
      </c>
      <c r="BF62" s="39">
        <v>0.7419</v>
      </c>
      <c r="BG62" s="39">
        <v>4.3099999999999999E-2</v>
      </c>
      <c r="BH62" s="39">
        <f t="shared" si="30"/>
        <v>0.13629999999999998</v>
      </c>
      <c r="BI62" s="57">
        <v>1</v>
      </c>
      <c r="BJ62" s="18">
        <v>0</v>
      </c>
      <c r="BK62" s="53">
        <f t="shared" si="31"/>
        <v>0.52160000000000006</v>
      </c>
      <c r="BL62" s="54">
        <v>0.47839999999999999</v>
      </c>
      <c r="BM62">
        <f t="shared" si="25"/>
        <v>0.1552</v>
      </c>
      <c r="BN62" s="54">
        <v>0.8448</v>
      </c>
      <c r="BO62">
        <v>0</v>
      </c>
      <c r="BP62" s="18">
        <v>1</v>
      </c>
      <c r="BR62" s="18"/>
      <c r="BS62" s="18" t="s">
        <v>260</v>
      </c>
      <c r="BZ62" s="18"/>
      <c r="CC62" s="18"/>
      <c r="CF62" s="25" t="s">
        <v>433</v>
      </c>
      <c r="CG62">
        <v>1</v>
      </c>
      <c r="CH62" s="18">
        <v>0</v>
      </c>
      <c r="CI62">
        <v>1</v>
      </c>
      <c r="CJ62">
        <v>0</v>
      </c>
      <c r="CK62">
        <v>0</v>
      </c>
      <c r="CL62">
        <v>0</v>
      </c>
      <c r="CM62" s="18">
        <v>0</v>
      </c>
      <c r="CN62">
        <v>1</v>
      </c>
      <c r="CO62" s="18">
        <v>0</v>
      </c>
      <c r="CP62">
        <v>0</v>
      </c>
      <c r="CQ62">
        <v>1</v>
      </c>
      <c r="CR62">
        <v>0</v>
      </c>
      <c r="CS62" s="18">
        <v>0</v>
      </c>
      <c r="CT62">
        <v>1</v>
      </c>
      <c r="CU62" s="18">
        <v>0</v>
      </c>
      <c r="CV62">
        <v>0</v>
      </c>
      <c r="CW62" s="18">
        <v>0</v>
      </c>
      <c r="CX62">
        <v>0</v>
      </c>
      <c r="CY62">
        <v>0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1</v>
      </c>
      <c r="DH62" s="18">
        <v>1</v>
      </c>
    </row>
    <row r="63" spans="1:117" s="70" customFormat="1" x14ac:dyDescent="0.3">
      <c r="A63" s="70">
        <v>64</v>
      </c>
      <c r="B63" s="70" t="s">
        <v>397</v>
      </c>
      <c r="C63" s="71" t="s">
        <v>471</v>
      </c>
      <c r="D63" s="72">
        <v>11.97</v>
      </c>
      <c r="E63" s="73">
        <f t="shared" si="26"/>
        <v>1.8274809160305345</v>
      </c>
      <c r="F63" s="74">
        <v>6.55</v>
      </c>
      <c r="G63" s="74">
        <f t="shared" si="27"/>
        <v>10.142519083969466</v>
      </c>
      <c r="H63" s="75">
        <f t="shared" si="28"/>
        <v>13.797480916030535</v>
      </c>
      <c r="I63" s="76">
        <f t="shared" si="20"/>
        <v>0.17834092719289177</v>
      </c>
      <c r="J63" s="77">
        <f t="shared" si="21"/>
        <v>2.7227622472197219E-2</v>
      </c>
      <c r="K63" s="77">
        <f t="shared" si="22"/>
        <v>36.727408021803008</v>
      </c>
      <c r="L63" s="77">
        <f t="shared" si="23"/>
        <v>0.15111330472069456</v>
      </c>
      <c r="M63" s="77">
        <f t="shared" si="24"/>
        <v>0.20556854966508897</v>
      </c>
      <c r="N63" s="78"/>
      <c r="O63" s="79"/>
      <c r="P63" s="80"/>
      <c r="Q63" s="80"/>
      <c r="R63" s="79"/>
      <c r="S63" s="80"/>
      <c r="T63" s="80"/>
      <c r="U63" s="79"/>
      <c r="V63" s="80"/>
      <c r="W63" s="80"/>
      <c r="X63" s="80"/>
      <c r="Y63" s="79"/>
      <c r="Z63" s="80"/>
      <c r="AA63" s="79">
        <v>1</v>
      </c>
      <c r="AB63" s="80">
        <v>0</v>
      </c>
      <c r="AC63" s="79">
        <v>0</v>
      </c>
      <c r="AD63" s="80">
        <v>0</v>
      </c>
      <c r="AE63" s="80">
        <v>0</v>
      </c>
      <c r="AF63" s="80">
        <v>1</v>
      </c>
      <c r="AG63" s="80">
        <v>0</v>
      </c>
      <c r="AH63" s="79">
        <v>1321</v>
      </c>
      <c r="AI63" s="80">
        <v>14</v>
      </c>
      <c r="AJ63" s="80">
        <f t="shared" si="32"/>
        <v>1306</v>
      </c>
      <c r="AK63" s="74">
        <v>16.529900000000001</v>
      </c>
      <c r="AL63" s="74">
        <v>12.6426</v>
      </c>
      <c r="AM63" s="80">
        <v>0</v>
      </c>
      <c r="AN63" s="80">
        <v>1</v>
      </c>
      <c r="AO63" s="80">
        <v>0</v>
      </c>
      <c r="AP63" s="79">
        <v>0</v>
      </c>
      <c r="AQ63" s="80">
        <v>1</v>
      </c>
      <c r="AR63" s="81">
        <v>0</v>
      </c>
      <c r="AS63" s="80">
        <v>1</v>
      </c>
      <c r="AT63" s="80">
        <v>0</v>
      </c>
      <c r="AU63" s="81">
        <v>0</v>
      </c>
      <c r="AV63" s="82">
        <v>1997</v>
      </c>
      <c r="AW63" s="83"/>
      <c r="AX63" s="77">
        <v>0</v>
      </c>
      <c r="AY63" s="77">
        <v>0</v>
      </c>
      <c r="AZ63" s="77">
        <v>0</v>
      </c>
      <c r="BA63" s="77">
        <v>1</v>
      </c>
      <c r="BB63" s="84">
        <v>0.72460000000000002</v>
      </c>
      <c r="BC63" s="85">
        <f t="shared" si="29"/>
        <v>0.27539999999999998</v>
      </c>
      <c r="BD63" s="77">
        <v>2.2700000000000001E-2</v>
      </c>
      <c r="BE63" s="77">
        <v>5.6000000000000001E-2</v>
      </c>
      <c r="BF63" s="77">
        <v>0.7419</v>
      </c>
      <c r="BG63" s="77">
        <v>4.3099999999999999E-2</v>
      </c>
      <c r="BH63" s="77">
        <f t="shared" si="30"/>
        <v>0.13629999999999998</v>
      </c>
      <c r="BI63" s="86">
        <v>1</v>
      </c>
      <c r="BJ63" s="87">
        <v>0</v>
      </c>
      <c r="BK63" s="92">
        <f t="shared" si="31"/>
        <v>0.52160000000000006</v>
      </c>
      <c r="BL63" s="88">
        <v>0.47839999999999999</v>
      </c>
      <c r="BM63" s="70">
        <f t="shared" si="25"/>
        <v>0.1552</v>
      </c>
      <c r="BN63" s="88">
        <v>0.8448</v>
      </c>
      <c r="BO63" s="70">
        <v>0</v>
      </c>
      <c r="BP63" s="87">
        <v>1</v>
      </c>
      <c r="BR63" s="87"/>
      <c r="BS63" s="87" t="s">
        <v>260</v>
      </c>
      <c r="BZ63" s="87"/>
      <c r="CC63" s="87"/>
      <c r="CF63" s="71" t="s">
        <v>433</v>
      </c>
      <c r="CG63" s="70">
        <v>1</v>
      </c>
      <c r="CH63" s="87">
        <v>0</v>
      </c>
      <c r="CI63" s="70">
        <v>0</v>
      </c>
      <c r="CJ63" s="70">
        <v>0</v>
      </c>
      <c r="CK63" s="70">
        <v>0</v>
      </c>
      <c r="CL63" s="70">
        <v>1</v>
      </c>
      <c r="CM63" s="87">
        <v>0</v>
      </c>
      <c r="CN63" s="70">
        <v>1</v>
      </c>
      <c r="CO63" s="87">
        <v>0</v>
      </c>
      <c r="CP63" s="70">
        <v>0</v>
      </c>
      <c r="CQ63" s="70">
        <v>1</v>
      </c>
      <c r="CR63" s="70">
        <v>0</v>
      </c>
      <c r="CS63" s="87">
        <v>0</v>
      </c>
      <c r="CT63" s="70">
        <v>1</v>
      </c>
      <c r="CU63" s="87">
        <v>0</v>
      </c>
      <c r="CV63" s="70">
        <v>1</v>
      </c>
      <c r="CW63" s="87">
        <v>0</v>
      </c>
      <c r="CX63" s="70">
        <v>0</v>
      </c>
      <c r="CY63" s="70">
        <v>0</v>
      </c>
      <c r="CZ63" s="70">
        <v>1</v>
      </c>
      <c r="DA63" s="70">
        <v>1</v>
      </c>
      <c r="DB63" s="70">
        <v>0</v>
      </c>
      <c r="DC63" s="70">
        <v>0</v>
      </c>
      <c r="DD63" s="70">
        <v>0</v>
      </c>
      <c r="DE63" s="70">
        <v>0</v>
      </c>
      <c r="DF63" s="70">
        <v>1</v>
      </c>
      <c r="DG63" s="70">
        <v>1</v>
      </c>
      <c r="DH63" s="87">
        <v>1</v>
      </c>
      <c r="DL63" s="71"/>
      <c r="DM63" s="89"/>
    </row>
    <row r="64" spans="1:117" x14ac:dyDescent="0.3">
      <c r="A64">
        <v>65</v>
      </c>
      <c r="B64" t="s">
        <v>397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3">D64-E64</f>
        <v>6.62</v>
      </c>
      <c r="H64" s="16">
        <f t="shared" ref="H64:H72" si="34">D64+E64</f>
        <v>6.9799999999999995</v>
      </c>
      <c r="I64" s="11">
        <f t="shared" ref="I64:I68" si="35">IFERROR(F64/SQRT(F64^2+AJ64), "X")</f>
        <v>0.26682149061827387</v>
      </c>
      <c r="J64" s="39">
        <f t="shared" ref="J64:J68" si="36">IFERROR(SQRT((1-I64^2)/AJ64), "X")</f>
        <v>7.0629218104837199E-3</v>
      </c>
      <c r="K64" s="39">
        <f t="shared" ref="K64:K68" si="37">IFERROR(1/J64, "X")</f>
        <v>141.58446416830895</v>
      </c>
      <c r="L64" s="39">
        <f t="shared" ref="L64:L68" si="38">IFERROR(I64-J64, "X")</f>
        <v>0.25975856880779014</v>
      </c>
      <c r="M64" s="39">
        <f t="shared" ref="M64:M68" si="39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2"/>
        <v>18619</v>
      </c>
      <c r="AK64" s="7">
        <v>10.45</v>
      </c>
      <c r="AL64" s="7">
        <v>18</v>
      </c>
      <c r="AM64" s="9">
        <v>0</v>
      </c>
      <c r="AN64" s="9">
        <v>1</v>
      </c>
      <c r="AO64" s="9">
        <v>0</v>
      </c>
      <c r="AP64" s="8">
        <v>0</v>
      </c>
      <c r="AQ64" s="9">
        <v>1</v>
      </c>
      <c r="AR64" s="31">
        <v>0</v>
      </c>
      <c r="AS64" s="9">
        <v>0</v>
      </c>
      <c r="AT64" s="9">
        <v>0</v>
      </c>
      <c r="AU64" s="31">
        <v>1</v>
      </c>
      <c r="AV64" s="21">
        <v>2001</v>
      </c>
      <c r="AW64" s="23"/>
      <c r="AX64" s="39" t="s">
        <v>433</v>
      </c>
      <c r="AY64" s="39" t="s">
        <v>433</v>
      </c>
      <c r="AZ64" s="39" t="s">
        <v>433</v>
      </c>
      <c r="BA64" s="39" t="s">
        <v>433</v>
      </c>
      <c r="BB64" s="59" t="s">
        <v>433</v>
      </c>
      <c r="BC64" s="60" t="s">
        <v>433</v>
      </c>
      <c r="BD64" s="39" t="s">
        <v>433</v>
      </c>
      <c r="BE64" s="39" t="s">
        <v>433</v>
      </c>
      <c r="BF64" s="39" t="s">
        <v>433</v>
      </c>
      <c r="BG64" s="39" t="s">
        <v>433</v>
      </c>
      <c r="BH64" s="39" t="s">
        <v>433</v>
      </c>
      <c r="BI64" s="57">
        <v>1</v>
      </c>
      <c r="BJ64" s="18">
        <v>0</v>
      </c>
      <c r="BK64" s="39" t="s">
        <v>433</v>
      </c>
      <c r="BL64" s="54" t="s">
        <v>433</v>
      </c>
      <c r="BM64">
        <v>0.5</v>
      </c>
      <c r="BN64" s="54">
        <v>0.5</v>
      </c>
      <c r="BO64" t="s">
        <v>433</v>
      </c>
      <c r="BP64" s="18" t="s">
        <v>433</v>
      </c>
      <c r="BR64" s="18"/>
      <c r="BS64" s="18" t="s">
        <v>260</v>
      </c>
      <c r="BZ64" s="18"/>
      <c r="CC64" s="18"/>
      <c r="CF64" s="25" t="s">
        <v>433</v>
      </c>
      <c r="CG64">
        <v>1</v>
      </c>
      <c r="CH64" s="18">
        <v>0</v>
      </c>
      <c r="CI64">
        <v>0</v>
      </c>
      <c r="CJ64">
        <v>0</v>
      </c>
      <c r="CK64">
        <v>0</v>
      </c>
      <c r="CL64">
        <v>0</v>
      </c>
      <c r="CM64" s="18">
        <v>1</v>
      </c>
      <c r="CN64">
        <v>1</v>
      </c>
      <c r="CO64" s="18">
        <v>0</v>
      </c>
      <c r="CP64">
        <v>0</v>
      </c>
      <c r="CQ64">
        <v>0</v>
      </c>
      <c r="CR64">
        <v>1</v>
      </c>
      <c r="CS64" s="18">
        <v>0</v>
      </c>
      <c r="CT64">
        <v>0</v>
      </c>
      <c r="CU64" s="18">
        <v>0</v>
      </c>
      <c r="CV64">
        <v>1</v>
      </c>
      <c r="CW64" s="18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 s="18">
        <v>0</v>
      </c>
    </row>
    <row r="65" spans="1:117" x14ac:dyDescent="0.3">
      <c r="A65">
        <v>66</v>
      </c>
      <c r="B65" t="s">
        <v>397</v>
      </c>
      <c r="C65" s="25" t="s">
        <v>472</v>
      </c>
      <c r="D65" s="12">
        <v>7.23</v>
      </c>
      <c r="E65" s="14">
        <v>0.23</v>
      </c>
      <c r="F65" s="7">
        <f t="shared" ref="F65:F72" si="40">D65/E65</f>
        <v>31.434782608695652</v>
      </c>
      <c r="G65" s="7">
        <f t="shared" si="33"/>
        <v>7</v>
      </c>
      <c r="H65" s="16">
        <f t="shared" si="34"/>
        <v>7.4600000000000009</v>
      </c>
      <c r="I65" s="11">
        <f t="shared" si="35"/>
        <v>0.31722953329131282</v>
      </c>
      <c r="J65" s="39">
        <f t="shared" si="36"/>
        <v>1.0091672566666935E-2</v>
      </c>
      <c r="K65" s="39">
        <f t="shared" si="37"/>
        <v>99.091601852306113</v>
      </c>
      <c r="L65" s="39">
        <f t="shared" si="38"/>
        <v>0.30713786072464588</v>
      </c>
      <c r="M65" s="39">
        <f t="shared" si="39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2"/>
        <v>8831</v>
      </c>
      <c r="AK65" s="7">
        <v>9.52</v>
      </c>
      <c r="AL65" s="7">
        <v>9</v>
      </c>
      <c r="AM65" s="9">
        <v>0</v>
      </c>
      <c r="AN65" s="9">
        <v>1</v>
      </c>
      <c r="AO65" s="9">
        <v>0</v>
      </c>
      <c r="AP65" s="8">
        <v>0</v>
      </c>
      <c r="AQ65" s="9">
        <v>1</v>
      </c>
      <c r="AR65" s="31">
        <v>0</v>
      </c>
      <c r="AS65" s="9">
        <v>0</v>
      </c>
      <c r="AT65" s="9">
        <v>0</v>
      </c>
      <c r="AU65" s="31">
        <v>1</v>
      </c>
      <c r="AV65" s="21">
        <v>2001</v>
      </c>
      <c r="AW65" s="23"/>
      <c r="AX65" s="39" t="s">
        <v>433</v>
      </c>
      <c r="AY65" s="39" t="s">
        <v>433</v>
      </c>
      <c r="AZ65" s="39" t="s">
        <v>433</v>
      </c>
      <c r="BA65" s="39" t="s">
        <v>433</v>
      </c>
      <c r="BB65" s="59" t="s">
        <v>433</v>
      </c>
      <c r="BC65" s="60" t="s">
        <v>433</v>
      </c>
      <c r="BD65" s="39" t="s">
        <v>433</v>
      </c>
      <c r="BE65" s="39" t="s">
        <v>433</v>
      </c>
      <c r="BF65" s="39" t="s">
        <v>433</v>
      </c>
      <c r="BG65" s="39" t="s">
        <v>433</v>
      </c>
      <c r="BH65" s="39" t="s">
        <v>433</v>
      </c>
      <c r="BI65" s="57">
        <v>1</v>
      </c>
      <c r="BJ65" s="18">
        <v>0</v>
      </c>
      <c r="BK65" t="s">
        <v>433</v>
      </c>
      <c r="BL65" s="54" t="s">
        <v>433</v>
      </c>
      <c r="BM65">
        <v>0.5</v>
      </c>
      <c r="BN65" s="54">
        <v>0.5</v>
      </c>
      <c r="BO65" t="s">
        <v>433</v>
      </c>
      <c r="BP65" s="18" t="s">
        <v>433</v>
      </c>
      <c r="BR65" s="18"/>
      <c r="BS65" s="18" t="s">
        <v>260</v>
      </c>
      <c r="BZ65" s="18"/>
      <c r="CC65" s="18"/>
      <c r="CF65" s="25" t="s">
        <v>433</v>
      </c>
      <c r="CG65">
        <v>1</v>
      </c>
      <c r="CH65" s="18">
        <v>0</v>
      </c>
      <c r="CI65">
        <v>0</v>
      </c>
      <c r="CJ65">
        <v>0</v>
      </c>
      <c r="CK65">
        <v>0</v>
      </c>
      <c r="CL65">
        <v>0</v>
      </c>
      <c r="CM65" s="18">
        <v>1</v>
      </c>
      <c r="CN65">
        <v>1</v>
      </c>
      <c r="CO65" s="18">
        <v>0</v>
      </c>
      <c r="CP65">
        <v>0</v>
      </c>
      <c r="CQ65">
        <v>0</v>
      </c>
      <c r="CR65">
        <v>1</v>
      </c>
      <c r="CS65" s="18">
        <v>0</v>
      </c>
      <c r="CT65">
        <v>0</v>
      </c>
      <c r="CU65" s="18">
        <v>0</v>
      </c>
      <c r="CV65">
        <v>1</v>
      </c>
      <c r="CW65" s="18">
        <v>0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 s="18">
        <v>0</v>
      </c>
    </row>
    <row r="66" spans="1:117" x14ac:dyDescent="0.3">
      <c r="A66">
        <v>67</v>
      </c>
      <c r="B66" t="s">
        <v>397</v>
      </c>
      <c r="C66" s="25" t="s">
        <v>472</v>
      </c>
      <c r="D66" s="12">
        <v>6.4</v>
      </c>
      <c r="E66" s="14">
        <v>0.27</v>
      </c>
      <c r="F66" s="7">
        <f t="shared" si="40"/>
        <v>23.703703703703702</v>
      </c>
      <c r="G66" s="7">
        <f t="shared" si="33"/>
        <v>6.1300000000000008</v>
      </c>
      <c r="H66" s="16">
        <f t="shared" si="34"/>
        <v>6.67</v>
      </c>
      <c r="I66" s="11">
        <f t="shared" si="35"/>
        <v>0.23315395335818478</v>
      </c>
      <c r="J66" s="39">
        <f t="shared" si="36"/>
        <v>9.8361824072984213E-3</v>
      </c>
      <c r="K66" s="39">
        <f t="shared" si="37"/>
        <v>101.66545907668433</v>
      </c>
      <c r="L66" s="39">
        <f t="shared" si="38"/>
        <v>0.22331777095088637</v>
      </c>
      <c r="M66" s="39">
        <f t="shared" si="39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2"/>
        <v>9774</v>
      </c>
      <c r="AK66" s="7">
        <v>11.33</v>
      </c>
      <c r="AL66" s="7">
        <v>27</v>
      </c>
      <c r="AM66" s="9">
        <v>0</v>
      </c>
      <c r="AN66" s="9">
        <v>1</v>
      </c>
      <c r="AO66" s="9">
        <v>0</v>
      </c>
      <c r="AP66" s="8">
        <v>0</v>
      </c>
      <c r="AQ66" s="9">
        <v>1</v>
      </c>
      <c r="AR66" s="31">
        <v>0</v>
      </c>
      <c r="AS66" s="9">
        <v>0</v>
      </c>
      <c r="AT66" s="9">
        <v>0</v>
      </c>
      <c r="AU66" s="31">
        <v>1</v>
      </c>
      <c r="AV66" s="21">
        <v>2001</v>
      </c>
      <c r="AW66" s="23"/>
      <c r="AX66" s="39" t="s">
        <v>433</v>
      </c>
      <c r="AY66" s="39" t="s">
        <v>433</v>
      </c>
      <c r="AZ66" s="39" t="s">
        <v>433</v>
      </c>
      <c r="BA66" s="39" t="s">
        <v>433</v>
      </c>
      <c r="BB66" s="59" t="s">
        <v>433</v>
      </c>
      <c r="BC66" s="60" t="s">
        <v>433</v>
      </c>
      <c r="BD66" s="39" t="s">
        <v>433</v>
      </c>
      <c r="BE66" s="39" t="s">
        <v>433</v>
      </c>
      <c r="BF66" s="39" t="s">
        <v>433</v>
      </c>
      <c r="BG66" s="39" t="s">
        <v>433</v>
      </c>
      <c r="BH66" s="39" t="s">
        <v>433</v>
      </c>
      <c r="BI66" s="57">
        <v>1</v>
      </c>
      <c r="BJ66" s="18">
        <v>0</v>
      </c>
      <c r="BK66" t="s">
        <v>433</v>
      </c>
      <c r="BL66" s="54" t="s">
        <v>433</v>
      </c>
      <c r="BM66">
        <v>0.5</v>
      </c>
      <c r="BN66" s="54">
        <v>0.5</v>
      </c>
      <c r="BO66" t="s">
        <v>433</v>
      </c>
      <c r="BP66" s="18" t="s">
        <v>433</v>
      </c>
      <c r="BR66" s="18"/>
      <c r="BS66" s="18" t="s">
        <v>260</v>
      </c>
      <c r="BZ66" s="18"/>
      <c r="CC66" s="18"/>
      <c r="CF66" s="25" t="s">
        <v>433</v>
      </c>
      <c r="CG66">
        <v>1</v>
      </c>
      <c r="CH66" s="18">
        <v>0</v>
      </c>
      <c r="CI66">
        <v>0</v>
      </c>
      <c r="CJ66">
        <v>0</v>
      </c>
      <c r="CK66">
        <v>0</v>
      </c>
      <c r="CL66">
        <v>0</v>
      </c>
      <c r="CM66" s="18">
        <v>1</v>
      </c>
      <c r="CN66">
        <v>1</v>
      </c>
      <c r="CO66" s="18">
        <v>0</v>
      </c>
      <c r="CP66">
        <v>0</v>
      </c>
      <c r="CQ66">
        <v>0</v>
      </c>
      <c r="CR66">
        <v>1</v>
      </c>
      <c r="CS66" s="18">
        <v>0</v>
      </c>
      <c r="CT66">
        <v>0</v>
      </c>
      <c r="CU66" s="18">
        <v>0</v>
      </c>
      <c r="CV66">
        <v>1</v>
      </c>
      <c r="CW66" s="18">
        <v>0</v>
      </c>
      <c r="CX66">
        <v>0</v>
      </c>
      <c r="CY66">
        <v>0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s="18">
        <v>0</v>
      </c>
    </row>
    <row r="67" spans="1:117" x14ac:dyDescent="0.3">
      <c r="A67">
        <v>68</v>
      </c>
      <c r="B67" t="s">
        <v>397</v>
      </c>
      <c r="C67" s="25" t="s">
        <v>472</v>
      </c>
      <c r="D67" s="12">
        <v>7.51</v>
      </c>
      <c r="E67" s="14">
        <v>0.22</v>
      </c>
      <c r="F67" s="7">
        <f t="shared" si="40"/>
        <v>34.136363636363633</v>
      </c>
      <c r="G67" s="7">
        <f t="shared" si="33"/>
        <v>7.29</v>
      </c>
      <c r="H67" s="16">
        <f t="shared" si="34"/>
        <v>7.7299999999999995</v>
      </c>
      <c r="I67" s="11">
        <f t="shared" si="35"/>
        <v>0.30012044195995219</v>
      </c>
      <c r="J67" s="39">
        <f t="shared" si="36"/>
        <v>8.7918105500918095E-3</v>
      </c>
      <c r="K67" s="39">
        <f t="shared" si="37"/>
        <v>113.74221433713188</v>
      </c>
      <c r="L67" s="39">
        <f t="shared" si="38"/>
        <v>0.29132863140986037</v>
      </c>
      <c r="M67" s="39">
        <f t="shared" si="39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2"/>
        <v>11772</v>
      </c>
      <c r="AK67" s="7">
        <v>10.01</v>
      </c>
      <c r="AL67" s="7">
        <v>18</v>
      </c>
      <c r="AM67" s="9">
        <v>0</v>
      </c>
      <c r="AN67" s="9">
        <v>1</v>
      </c>
      <c r="AO67" s="9">
        <v>0</v>
      </c>
      <c r="AP67" s="8">
        <v>0</v>
      </c>
      <c r="AQ67" s="9">
        <v>1</v>
      </c>
      <c r="AR67" s="31">
        <v>0</v>
      </c>
      <c r="AS67" s="9">
        <v>0</v>
      </c>
      <c r="AT67" s="9">
        <v>0</v>
      </c>
      <c r="AU67" s="31">
        <v>1</v>
      </c>
      <c r="AV67" s="21">
        <v>2001</v>
      </c>
      <c r="AW67" s="23"/>
      <c r="AX67" s="39" t="s">
        <v>433</v>
      </c>
      <c r="AY67" s="39" t="s">
        <v>433</v>
      </c>
      <c r="AZ67" s="39" t="s">
        <v>433</v>
      </c>
      <c r="BA67" s="39" t="s">
        <v>433</v>
      </c>
      <c r="BB67" s="59" t="s">
        <v>433</v>
      </c>
      <c r="BC67" s="60" t="s">
        <v>433</v>
      </c>
      <c r="BD67" s="39" t="s">
        <v>433</v>
      </c>
      <c r="BE67" s="39" t="s">
        <v>433</v>
      </c>
      <c r="BF67" s="39" t="s">
        <v>433</v>
      </c>
      <c r="BG67" s="39" t="s">
        <v>433</v>
      </c>
      <c r="BH67" s="39" t="s">
        <v>433</v>
      </c>
      <c r="BI67" s="57">
        <v>1</v>
      </c>
      <c r="BJ67" s="18">
        <v>0</v>
      </c>
      <c r="BK67">
        <v>1</v>
      </c>
      <c r="BL67" s="54">
        <v>0</v>
      </c>
      <c r="BM67">
        <v>0.5</v>
      </c>
      <c r="BN67" s="54">
        <v>0.5</v>
      </c>
      <c r="BO67" t="s">
        <v>433</v>
      </c>
      <c r="BP67" s="18" t="s">
        <v>433</v>
      </c>
      <c r="BR67" s="18"/>
      <c r="BS67" s="18" t="s">
        <v>260</v>
      </c>
      <c r="BZ67" s="18"/>
      <c r="CC67" s="18"/>
      <c r="CF67" s="25" t="s">
        <v>433</v>
      </c>
      <c r="CG67">
        <v>1</v>
      </c>
      <c r="CH67" s="18">
        <v>0</v>
      </c>
      <c r="CI67">
        <v>0</v>
      </c>
      <c r="CJ67">
        <v>0</v>
      </c>
      <c r="CK67">
        <v>0</v>
      </c>
      <c r="CL67">
        <v>0</v>
      </c>
      <c r="CM67" s="18">
        <v>1</v>
      </c>
      <c r="CN67">
        <v>1</v>
      </c>
      <c r="CO67" s="18">
        <v>0</v>
      </c>
      <c r="CP67">
        <v>0</v>
      </c>
      <c r="CQ67">
        <v>0</v>
      </c>
      <c r="CR67">
        <v>1</v>
      </c>
      <c r="CS67" s="18">
        <v>0</v>
      </c>
      <c r="CT67">
        <v>0</v>
      </c>
      <c r="CU67" s="18">
        <v>0</v>
      </c>
      <c r="CV67">
        <v>1</v>
      </c>
      <c r="CW67" s="18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 s="18">
        <v>0</v>
      </c>
    </row>
    <row r="68" spans="1:117" s="70" customFormat="1" x14ac:dyDescent="0.3">
      <c r="A68" s="70">
        <v>69</v>
      </c>
      <c r="B68" s="70" t="s">
        <v>397</v>
      </c>
      <c r="C68" s="71" t="s">
        <v>472</v>
      </c>
      <c r="D68" s="72">
        <v>6.4</v>
      </c>
      <c r="E68" s="73">
        <v>0.31</v>
      </c>
      <c r="F68" s="74">
        <f t="shared" si="40"/>
        <v>20.645161290322584</v>
      </c>
      <c r="G68" s="74">
        <f t="shared" si="33"/>
        <v>6.0900000000000007</v>
      </c>
      <c r="H68" s="75">
        <f t="shared" si="34"/>
        <v>6.71</v>
      </c>
      <c r="I68" s="76">
        <f t="shared" si="35"/>
        <v>0.24231105060910629</v>
      </c>
      <c r="J68" s="77">
        <f t="shared" si="36"/>
        <v>1.1736941513878585E-2</v>
      </c>
      <c r="K68" s="77">
        <f t="shared" si="37"/>
        <v>85.201072086584887</v>
      </c>
      <c r="L68" s="77">
        <f t="shared" si="38"/>
        <v>0.23057410909522771</v>
      </c>
      <c r="M68" s="77">
        <f t="shared" si="39"/>
        <v>0.2540479921229849</v>
      </c>
      <c r="N68" s="78"/>
      <c r="O68" s="79"/>
      <c r="P68" s="80"/>
      <c r="Q68" s="80"/>
      <c r="R68" s="79"/>
      <c r="S68" s="80"/>
      <c r="T68" s="80"/>
      <c r="U68" s="79"/>
      <c r="V68" s="80"/>
      <c r="W68" s="80"/>
      <c r="X68" s="80"/>
      <c r="Y68" s="79"/>
      <c r="Z68" s="80"/>
      <c r="AA68" s="79">
        <v>1</v>
      </c>
      <c r="AB68" s="80">
        <v>0</v>
      </c>
      <c r="AC68" s="79">
        <v>0</v>
      </c>
      <c r="AD68" s="80">
        <v>0</v>
      </c>
      <c r="AE68" s="80">
        <v>0</v>
      </c>
      <c r="AF68" s="80">
        <v>1</v>
      </c>
      <c r="AG68" s="80">
        <v>0</v>
      </c>
      <c r="AH68" s="79">
        <v>6842</v>
      </c>
      <c r="AI68" s="80">
        <v>8</v>
      </c>
      <c r="AJ68" s="80">
        <f t="shared" si="32"/>
        <v>6833</v>
      </c>
      <c r="AK68" s="74">
        <v>11.21</v>
      </c>
      <c r="AL68" s="74">
        <v>18</v>
      </c>
      <c r="AM68" s="80">
        <v>0</v>
      </c>
      <c r="AN68" s="80">
        <v>1</v>
      </c>
      <c r="AO68" s="80">
        <v>0</v>
      </c>
      <c r="AP68" s="79">
        <v>0</v>
      </c>
      <c r="AQ68" s="80">
        <v>1</v>
      </c>
      <c r="AR68" s="81">
        <v>0</v>
      </c>
      <c r="AS68" s="80">
        <v>0</v>
      </c>
      <c r="AT68" s="80">
        <v>0</v>
      </c>
      <c r="AU68" s="81">
        <v>1</v>
      </c>
      <c r="AV68" s="82">
        <v>2001</v>
      </c>
      <c r="AW68" s="83"/>
      <c r="AX68" s="77" t="s">
        <v>433</v>
      </c>
      <c r="AY68" s="77" t="s">
        <v>433</v>
      </c>
      <c r="AZ68" s="77" t="s">
        <v>433</v>
      </c>
      <c r="BA68" s="77" t="s">
        <v>433</v>
      </c>
      <c r="BB68" s="84" t="s">
        <v>433</v>
      </c>
      <c r="BC68" s="85" t="s">
        <v>433</v>
      </c>
      <c r="BD68" s="77" t="s">
        <v>433</v>
      </c>
      <c r="BE68" s="77" t="s">
        <v>433</v>
      </c>
      <c r="BF68" s="77" t="s">
        <v>433</v>
      </c>
      <c r="BG68" s="77" t="s">
        <v>433</v>
      </c>
      <c r="BH68" s="77" t="s">
        <v>433</v>
      </c>
      <c r="BI68" s="86">
        <v>1</v>
      </c>
      <c r="BJ68" s="87">
        <v>0</v>
      </c>
      <c r="BK68" s="70">
        <v>0</v>
      </c>
      <c r="BL68" s="88">
        <v>1</v>
      </c>
      <c r="BM68" s="70">
        <v>0.5</v>
      </c>
      <c r="BN68" s="88">
        <v>0.5</v>
      </c>
      <c r="BO68" s="70" t="s">
        <v>433</v>
      </c>
      <c r="BP68" s="87" t="s">
        <v>433</v>
      </c>
      <c r="BR68" s="87"/>
      <c r="BS68" s="87" t="s">
        <v>260</v>
      </c>
      <c r="BZ68" s="87"/>
      <c r="CC68" s="87"/>
      <c r="CF68" s="71" t="s">
        <v>433</v>
      </c>
      <c r="CG68" s="70">
        <v>1</v>
      </c>
      <c r="CH68" s="87">
        <v>0</v>
      </c>
      <c r="CI68" s="70">
        <v>0</v>
      </c>
      <c r="CJ68" s="70">
        <v>0</v>
      </c>
      <c r="CK68" s="70">
        <v>0</v>
      </c>
      <c r="CL68" s="70">
        <v>0</v>
      </c>
      <c r="CM68" s="87">
        <v>1</v>
      </c>
      <c r="CN68" s="70">
        <v>1</v>
      </c>
      <c r="CO68" s="87">
        <v>0</v>
      </c>
      <c r="CP68" s="70">
        <v>0</v>
      </c>
      <c r="CQ68" s="70">
        <v>0</v>
      </c>
      <c r="CR68" s="70">
        <v>1</v>
      </c>
      <c r="CS68" s="87">
        <v>0</v>
      </c>
      <c r="CT68" s="70">
        <v>0</v>
      </c>
      <c r="CU68" s="87">
        <v>0</v>
      </c>
      <c r="CV68" s="70">
        <v>1</v>
      </c>
      <c r="CW68" s="87">
        <v>0</v>
      </c>
      <c r="CX68" s="70">
        <v>0</v>
      </c>
      <c r="CY68" s="70">
        <v>0</v>
      </c>
      <c r="CZ68" s="70">
        <v>1</v>
      </c>
      <c r="DA68" s="70">
        <v>1</v>
      </c>
      <c r="DB68" s="70">
        <v>0</v>
      </c>
      <c r="DC68" s="70">
        <v>0</v>
      </c>
      <c r="DD68" s="70">
        <v>0</v>
      </c>
      <c r="DE68" s="70">
        <v>0</v>
      </c>
      <c r="DF68" s="70">
        <v>0</v>
      </c>
      <c r="DG68" s="70">
        <v>0</v>
      </c>
      <c r="DH68" s="87">
        <v>0</v>
      </c>
      <c r="DL68" s="71"/>
      <c r="DM68" s="89"/>
    </row>
    <row r="69" spans="1:117" x14ac:dyDescent="0.3">
      <c r="A69">
        <v>70</v>
      </c>
      <c r="B69" t="s">
        <v>397</v>
      </c>
      <c r="C69" s="25" t="s">
        <v>475</v>
      </c>
      <c r="D69" s="12">
        <v>8.1199999999999992</v>
      </c>
      <c r="E69" s="14">
        <v>7.0000000000000007E-2</v>
      </c>
      <c r="F69" s="7">
        <f t="shared" si="40"/>
        <v>115.99999999999997</v>
      </c>
      <c r="G69" s="7">
        <f t="shared" si="33"/>
        <v>8.0499999999999989</v>
      </c>
      <c r="H69" s="16">
        <f t="shared" si="34"/>
        <v>8.19</v>
      </c>
      <c r="I69" s="11">
        <f t="shared" ref="I69:I72" si="41">IFERROR(F69/SQRT(F69^2+AJ69), "X")</f>
        <v>0.11732222220965668</v>
      </c>
      <c r="J69" s="39">
        <f t="shared" ref="J69:J72" si="42">IFERROR(SQRT((1-I69^2)/AJ69), "X")</f>
        <v>1.0113984673246269E-3</v>
      </c>
      <c r="K69" s="39">
        <f t="shared" ref="K69:K72" si="43">IFERROR(1/J69, "X")</f>
        <v>988.72999347647988</v>
      </c>
      <c r="L69" s="39">
        <f t="shared" ref="L69:L72" si="44">IFERROR(I69-J69, "X")</f>
        <v>0.11631082374233206</v>
      </c>
      <c r="M69" s="39">
        <f t="shared" ref="M69:M72" si="45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2"/>
        <v>964131</v>
      </c>
      <c r="AK69" s="7">
        <v>11.239434782608695</v>
      </c>
      <c r="AL69" s="7">
        <v>27.966043478260868</v>
      </c>
      <c r="AM69" s="9">
        <v>0</v>
      </c>
      <c r="AN69" s="9">
        <v>1</v>
      </c>
      <c r="AO69" s="9">
        <v>0</v>
      </c>
      <c r="AP69" s="8">
        <v>0</v>
      </c>
      <c r="AQ69" s="9">
        <v>1</v>
      </c>
      <c r="AR69" s="31">
        <v>0</v>
      </c>
      <c r="AS69" s="9">
        <v>0</v>
      </c>
      <c r="AT69" s="9">
        <v>0</v>
      </c>
      <c r="AU69" s="31">
        <v>1</v>
      </c>
      <c r="AV69" s="21">
        <v>2006</v>
      </c>
      <c r="AW69" s="23"/>
      <c r="AX69" s="39" t="s">
        <v>433</v>
      </c>
      <c r="AY69" s="39" t="s">
        <v>433</v>
      </c>
      <c r="AZ69" s="39" t="s">
        <v>433</v>
      </c>
      <c r="BA69" s="39" t="s">
        <v>433</v>
      </c>
      <c r="BB69" s="59" t="s">
        <v>433</v>
      </c>
      <c r="BC69" s="60" t="s">
        <v>433</v>
      </c>
      <c r="BD69" s="39" t="s">
        <v>433</v>
      </c>
      <c r="BE69" s="39" t="s">
        <v>433</v>
      </c>
      <c r="BF69" s="39" t="s">
        <v>433</v>
      </c>
      <c r="BG69" s="39" t="s">
        <v>433</v>
      </c>
      <c r="BH69" s="39" t="s">
        <v>433</v>
      </c>
      <c r="BI69" s="57" t="s">
        <v>433</v>
      </c>
      <c r="BJ69" s="18" t="s">
        <v>433</v>
      </c>
      <c r="BK69">
        <v>0.47708695652173899</v>
      </c>
      <c r="BL69" s="54">
        <f>1-BK69</f>
        <v>0.52291304347826095</v>
      </c>
      <c r="BM69" s="93">
        <v>0.4</v>
      </c>
      <c r="BN69" s="54">
        <v>0.6</v>
      </c>
      <c r="BO69" s="93" t="s">
        <v>433</v>
      </c>
      <c r="BP69" s="18" t="s">
        <v>433</v>
      </c>
      <c r="BR69" s="18"/>
      <c r="BS69" s="18" t="s">
        <v>233</v>
      </c>
      <c r="BZ69" s="18"/>
      <c r="CC69" s="18"/>
      <c r="CF69" s="25" t="s">
        <v>433</v>
      </c>
      <c r="CG69" s="93">
        <v>1</v>
      </c>
      <c r="CH69" s="18">
        <v>0</v>
      </c>
      <c r="CI69" s="93">
        <v>1</v>
      </c>
      <c r="CJ69" s="93">
        <v>0</v>
      </c>
      <c r="CK69" s="93">
        <v>0</v>
      </c>
      <c r="CL69" s="93">
        <v>0</v>
      </c>
      <c r="CM69" s="18">
        <v>0</v>
      </c>
      <c r="CN69" s="93">
        <v>0</v>
      </c>
      <c r="CO69" s="18">
        <v>1</v>
      </c>
      <c r="CP69" s="93">
        <v>0</v>
      </c>
      <c r="CQ69" s="93">
        <v>0</v>
      </c>
      <c r="CR69" s="93">
        <v>1</v>
      </c>
      <c r="CS69" s="18">
        <v>0</v>
      </c>
      <c r="CT69" s="93">
        <v>0</v>
      </c>
      <c r="CU69" s="18">
        <v>0</v>
      </c>
      <c r="CV69" s="93">
        <v>0</v>
      </c>
      <c r="CW69" s="18">
        <v>0</v>
      </c>
      <c r="CX69" s="93">
        <v>0</v>
      </c>
      <c r="CY69" s="93">
        <v>0</v>
      </c>
      <c r="CZ69" s="93">
        <v>1</v>
      </c>
      <c r="DA69" s="93">
        <v>1</v>
      </c>
      <c r="DB69" s="93">
        <v>0</v>
      </c>
      <c r="DC69" s="93">
        <v>0</v>
      </c>
      <c r="DD69" s="93">
        <v>1</v>
      </c>
      <c r="DE69" s="93">
        <v>1</v>
      </c>
      <c r="DF69" s="93">
        <v>0</v>
      </c>
      <c r="DG69" s="93">
        <v>1</v>
      </c>
      <c r="DH69" s="18">
        <v>1</v>
      </c>
    </row>
    <row r="70" spans="1:117" x14ac:dyDescent="0.3">
      <c r="A70">
        <v>71</v>
      </c>
      <c r="B70" t="s">
        <v>397</v>
      </c>
      <c r="C70" s="25" t="s">
        <v>475</v>
      </c>
      <c r="D70" s="12">
        <v>7.19</v>
      </c>
      <c r="E70" s="14">
        <v>0.1</v>
      </c>
      <c r="F70" s="7">
        <f t="shared" si="40"/>
        <v>71.900000000000006</v>
      </c>
      <c r="G70" s="7">
        <f t="shared" si="33"/>
        <v>7.0900000000000007</v>
      </c>
      <c r="H70" s="16">
        <f t="shared" si="34"/>
        <v>7.29</v>
      </c>
      <c r="I70" s="11">
        <f t="shared" si="41"/>
        <v>7.3029759659608812E-2</v>
      </c>
      <c r="J70" s="39">
        <f t="shared" si="42"/>
        <v>1.0157129298972018E-3</v>
      </c>
      <c r="K70" s="39">
        <f t="shared" si="43"/>
        <v>984.53014682131493</v>
      </c>
      <c r="L70" s="39">
        <f t="shared" si="44"/>
        <v>7.2014046729711609E-2</v>
      </c>
      <c r="M70" s="39">
        <f t="shared" si="45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2"/>
        <v>964130</v>
      </c>
      <c r="AK70" s="7">
        <v>11.239434782608695</v>
      </c>
      <c r="AL70" s="7">
        <v>27.966043478260868</v>
      </c>
      <c r="AM70" s="9">
        <v>0</v>
      </c>
      <c r="AN70" s="9">
        <v>1</v>
      </c>
      <c r="AO70" s="9">
        <v>0</v>
      </c>
      <c r="AP70" s="8">
        <v>0</v>
      </c>
      <c r="AQ70" s="9">
        <v>1</v>
      </c>
      <c r="AR70" s="31">
        <v>0</v>
      </c>
      <c r="AS70" s="9">
        <v>0</v>
      </c>
      <c r="AT70" s="9">
        <v>0</v>
      </c>
      <c r="AU70" s="31">
        <v>1</v>
      </c>
      <c r="AV70" s="21">
        <v>2006</v>
      </c>
      <c r="AW70" s="23"/>
      <c r="AX70" s="39" t="s">
        <v>433</v>
      </c>
      <c r="AY70" s="39" t="s">
        <v>433</v>
      </c>
      <c r="AZ70" s="39" t="s">
        <v>433</v>
      </c>
      <c r="BA70" s="39" t="s">
        <v>433</v>
      </c>
      <c r="BB70" s="59" t="s">
        <v>433</v>
      </c>
      <c r="BC70" s="60" t="s">
        <v>433</v>
      </c>
      <c r="BD70" s="39" t="s">
        <v>433</v>
      </c>
      <c r="BE70" s="39" t="s">
        <v>433</v>
      </c>
      <c r="BF70" s="39" t="s">
        <v>433</v>
      </c>
      <c r="BG70" s="39" t="s">
        <v>433</v>
      </c>
      <c r="BH70" s="39" t="s">
        <v>433</v>
      </c>
      <c r="BI70" s="57" t="s">
        <v>433</v>
      </c>
      <c r="BJ70" s="18" t="s">
        <v>433</v>
      </c>
      <c r="BK70">
        <v>0.47708695652173899</v>
      </c>
      <c r="BL70" s="54">
        <f t="shared" ref="BL70:BL77" si="46">1-BK70</f>
        <v>0.52291304347826095</v>
      </c>
      <c r="BM70" s="93">
        <v>0.4</v>
      </c>
      <c r="BN70" s="54">
        <v>0.6</v>
      </c>
      <c r="BO70" s="93" t="s">
        <v>433</v>
      </c>
      <c r="BP70" s="18" t="s">
        <v>433</v>
      </c>
      <c r="BR70" s="18"/>
      <c r="BS70" s="18" t="s">
        <v>233</v>
      </c>
      <c r="BZ70" s="18"/>
      <c r="CC70" s="18"/>
      <c r="CF70" s="25" t="s">
        <v>433</v>
      </c>
      <c r="CG70" s="93">
        <v>1</v>
      </c>
      <c r="CH70" s="18">
        <v>0</v>
      </c>
      <c r="CI70" s="93">
        <v>1</v>
      </c>
      <c r="CJ70" s="93">
        <v>0</v>
      </c>
      <c r="CK70" s="93">
        <v>0</v>
      </c>
      <c r="CL70" s="93">
        <v>0</v>
      </c>
      <c r="CM70" s="18">
        <v>0</v>
      </c>
      <c r="CN70" s="93">
        <v>0</v>
      </c>
      <c r="CO70" s="18">
        <v>1</v>
      </c>
      <c r="CP70" s="93">
        <v>0</v>
      </c>
      <c r="CQ70" s="93">
        <v>0</v>
      </c>
      <c r="CR70" s="93">
        <v>1</v>
      </c>
      <c r="CS70" s="18">
        <v>0</v>
      </c>
      <c r="CT70" s="93">
        <v>0</v>
      </c>
      <c r="CU70" s="18">
        <v>0</v>
      </c>
      <c r="CV70" s="93">
        <v>0</v>
      </c>
      <c r="CW70" s="18">
        <v>0</v>
      </c>
      <c r="CX70" s="93">
        <v>0</v>
      </c>
      <c r="CY70" s="93">
        <v>0</v>
      </c>
      <c r="CZ70" s="93">
        <v>1</v>
      </c>
      <c r="DA70" s="93">
        <v>1</v>
      </c>
      <c r="DB70" s="93">
        <v>0</v>
      </c>
      <c r="DC70" s="93">
        <v>0</v>
      </c>
      <c r="DD70" s="93">
        <v>1</v>
      </c>
      <c r="DE70" s="93">
        <v>1</v>
      </c>
      <c r="DF70" s="93">
        <v>0</v>
      </c>
      <c r="DG70" s="93">
        <v>1</v>
      </c>
      <c r="DH70" s="18">
        <v>1</v>
      </c>
    </row>
    <row r="71" spans="1:117" x14ac:dyDescent="0.3">
      <c r="A71">
        <v>72</v>
      </c>
      <c r="B71" t="s">
        <v>397</v>
      </c>
      <c r="C71" s="25" t="s">
        <v>475</v>
      </c>
      <c r="D71" s="12">
        <v>7.4</v>
      </c>
      <c r="E71" s="14">
        <v>7.0000000000000007E-2</v>
      </c>
      <c r="F71" s="7">
        <f t="shared" si="40"/>
        <v>105.71428571428571</v>
      </c>
      <c r="G71" s="7">
        <f t="shared" si="33"/>
        <v>7.33</v>
      </c>
      <c r="H71" s="16">
        <f t="shared" si="34"/>
        <v>7.4700000000000006</v>
      </c>
      <c r="I71" s="11">
        <f t="shared" si="41"/>
        <v>0.1070442492936699</v>
      </c>
      <c r="J71" s="39">
        <f t="shared" si="42"/>
        <v>1.0125807365617423E-3</v>
      </c>
      <c r="K71" s="39">
        <f t="shared" si="43"/>
        <v>987.57557189517479</v>
      </c>
      <c r="L71" s="39">
        <f t="shared" si="44"/>
        <v>0.10603166855710816</v>
      </c>
      <c r="M71" s="39">
        <f t="shared" si="45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2"/>
        <v>964130</v>
      </c>
      <c r="AK71" s="7">
        <v>11.239434782608695</v>
      </c>
      <c r="AL71" s="7">
        <v>27.966043478260868</v>
      </c>
      <c r="AM71" s="9">
        <v>0</v>
      </c>
      <c r="AN71" s="9">
        <v>1</v>
      </c>
      <c r="AO71" s="9">
        <v>0</v>
      </c>
      <c r="AP71" s="8">
        <v>0</v>
      </c>
      <c r="AQ71" s="9">
        <v>1</v>
      </c>
      <c r="AR71" s="31">
        <v>0</v>
      </c>
      <c r="AS71" s="9">
        <v>0</v>
      </c>
      <c r="AT71" s="9">
        <v>0</v>
      </c>
      <c r="AU71" s="31">
        <v>1</v>
      </c>
      <c r="AV71" s="21">
        <v>2006</v>
      </c>
      <c r="AW71" s="23"/>
      <c r="AX71" s="39" t="s">
        <v>433</v>
      </c>
      <c r="AY71" s="39" t="s">
        <v>433</v>
      </c>
      <c r="AZ71" s="39" t="s">
        <v>433</v>
      </c>
      <c r="BA71" s="39" t="s">
        <v>433</v>
      </c>
      <c r="BB71" s="59" t="s">
        <v>433</v>
      </c>
      <c r="BC71" s="60" t="s">
        <v>433</v>
      </c>
      <c r="BD71" s="39" t="s">
        <v>433</v>
      </c>
      <c r="BE71" s="39" t="s">
        <v>433</v>
      </c>
      <c r="BF71" s="39" t="s">
        <v>433</v>
      </c>
      <c r="BG71" s="39" t="s">
        <v>433</v>
      </c>
      <c r="BH71" s="39" t="s">
        <v>433</v>
      </c>
      <c r="BI71" s="57" t="s">
        <v>433</v>
      </c>
      <c r="BJ71" s="18" t="s">
        <v>433</v>
      </c>
      <c r="BK71">
        <v>0.47708695652173899</v>
      </c>
      <c r="BL71" s="54">
        <f t="shared" si="46"/>
        <v>0.52291304347826095</v>
      </c>
      <c r="BM71" s="93">
        <v>0.4</v>
      </c>
      <c r="BN71" s="54">
        <v>0.6</v>
      </c>
      <c r="BO71" s="93" t="s">
        <v>433</v>
      </c>
      <c r="BP71" s="18" t="s">
        <v>433</v>
      </c>
      <c r="BR71" s="18"/>
      <c r="BS71" s="18" t="s">
        <v>233</v>
      </c>
      <c r="BZ71" s="18"/>
      <c r="CC71" s="18"/>
      <c r="CF71" s="25" t="s">
        <v>433</v>
      </c>
      <c r="CG71" s="93">
        <v>1</v>
      </c>
      <c r="CH71" s="18">
        <v>0</v>
      </c>
      <c r="CI71" s="93">
        <v>1</v>
      </c>
      <c r="CJ71" s="93">
        <v>0</v>
      </c>
      <c r="CK71" s="93">
        <v>0</v>
      </c>
      <c r="CL71" s="93">
        <v>0</v>
      </c>
      <c r="CM71" s="18">
        <v>0</v>
      </c>
      <c r="CN71" s="93">
        <v>0</v>
      </c>
      <c r="CO71" s="18">
        <v>1</v>
      </c>
      <c r="CP71" s="93">
        <v>0</v>
      </c>
      <c r="CQ71" s="93">
        <v>0</v>
      </c>
      <c r="CR71" s="93">
        <v>1</v>
      </c>
      <c r="CS71" s="18">
        <v>0</v>
      </c>
      <c r="CT71" s="93">
        <v>0</v>
      </c>
      <c r="CU71" s="18">
        <v>0</v>
      </c>
      <c r="CV71" s="93">
        <v>0</v>
      </c>
      <c r="CW71" s="18">
        <v>0</v>
      </c>
      <c r="CX71" s="93">
        <v>0</v>
      </c>
      <c r="CY71" s="93">
        <v>0</v>
      </c>
      <c r="CZ71" s="93">
        <v>1</v>
      </c>
      <c r="DA71" s="93">
        <v>1</v>
      </c>
      <c r="DB71" s="93">
        <v>0</v>
      </c>
      <c r="DC71" s="93">
        <v>0</v>
      </c>
      <c r="DD71" s="93">
        <v>1</v>
      </c>
      <c r="DE71" s="93">
        <v>1</v>
      </c>
      <c r="DF71" s="93">
        <v>0</v>
      </c>
      <c r="DG71" s="93">
        <v>1</v>
      </c>
      <c r="DH71" s="18">
        <v>0</v>
      </c>
    </row>
    <row r="72" spans="1:117" x14ac:dyDescent="0.3">
      <c r="A72">
        <v>73</v>
      </c>
      <c r="B72" t="s">
        <v>397</v>
      </c>
      <c r="C72" s="25" t="s">
        <v>475</v>
      </c>
      <c r="D72" s="12">
        <v>6.45</v>
      </c>
      <c r="E72" s="14">
        <v>0.1</v>
      </c>
      <c r="F72" s="7">
        <f t="shared" si="40"/>
        <v>64.5</v>
      </c>
      <c r="G72" s="7">
        <f t="shared" si="33"/>
        <v>6.3500000000000005</v>
      </c>
      <c r="H72" s="16">
        <f t="shared" si="34"/>
        <v>6.55</v>
      </c>
      <c r="I72" s="11">
        <f t="shared" si="41"/>
        <v>6.554765504121858E-2</v>
      </c>
      <c r="J72" s="39">
        <f t="shared" si="42"/>
        <v>1.0162427138173424E-3</v>
      </c>
      <c r="K72" s="39">
        <f t="shared" si="43"/>
        <v>984.01689518015894</v>
      </c>
      <c r="L72" s="39">
        <f t="shared" si="44"/>
        <v>6.4531412327401241E-2</v>
      </c>
      <c r="M72" s="39">
        <f t="shared" si="45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2"/>
        <v>964129</v>
      </c>
      <c r="AK72" s="7">
        <v>11.239434782608695</v>
      </c>
      <c r="AL72" s="7">
        <v>27.966043478260868</v>
      </c>
      <c r="AM72" s="9">
        <v>0</v>
      </c>
      <c r="AN72" s="9">
        <v>1</v>
      </c>
      <c r="AO72" s="9">
        <v>0</v>
      </c>
      <c r="AP72" s="8">
        <v>0</v>
      </c>
      <c r="AQ72" s="9">
        <v>1</v>
      </c>
      <c r="AR72" s="31">
        <v>0</v>
      </c>
      <c r="AS72" s="9">
        <v>0</v>
      </c>
      <c r="AT72" s="9">
        <v>0</v>
      </c>
      <c r="AU72" s="31">
        <v>1</v>
      </c>
      <c r="AV72" s="21">
        <v>2006</v>
      </c>
      <c r="AW72" s="23"/>
      <c r="AX72" s="39" t="s">
        <v>433</v>
      </c>
      <c r="AY72" s="39" t="s">
        <v>433</v>
      </c>
      <c r="AZ72" s="39" t="s">
        <v>433</v>
      </c>
      <c r="BA72" s="39" t="s">
        <v>433</v>
      </c>
      <c r="BB72" s="59" t="s">
        <v>433</v>
      </c>
      <c r="BC72" s="60" t="s">
        <v>433</v>
      </c>
      <c r="BD72" s="39" t="s">
        <v>433</v>
      </c>
      <c r="BE72" s="39" t="s">
        <v>433</v>
      </c>
      <c r="BF72" s="39" t="s">
        <v>433</v>
      </c>
      <c r="BG72" s="39" t="s">
        <v>433</v>
      </c>
      <c r="BH72" s="39" t="s">
        <v>433</v>
      </c>
      <c r="BI72" s="57" t="s">
        <v>433</v>
      </c>
      <c r="BJ72" s="18" t="s">
        <v>433</v>
      </c>
      <c r="BK72">
        <v>0.47708695652173899</v>
      </c>
      <c r="BL72" s="54">
        <f t="shared" si="46"/>
        <v>0.52291304347826095</v>
      </c>
      <c r="BM72" s="93">
        <v>0.4</v>
      </c>
      <c r="BN72" s="54">
        <v>0.6</v>
      </c>
      <c r="BO72" s="93" t="s">
        <v>433</v>
      </c>
      <c r="BP72" s="18" t="s">
        <v>433</v>
      </c>
      <c r="BR72" s="18"/>
      <c r="BS72" s="18" t="s">
        <v>233</v>
      </c>
      <c r="BZ72" s="18"/>
      <c r="CC72" s="18"/>
      <c r="CF72" s="25" t="s">
        <v>433</v>
      </c>
      <c r="CG72" s="93">
        <v>1</v>
      </c>
      <c r="CH72" s="18">
        <v>0</v>
      </c>
      <c r="CI72" s="93">
        <v>1</v>
      </c>
      <c r="CJ72" s="93">
        <v>0</v>
      </c>
      <c r="CK72" s="93">
        <v>0</v>
      </c>
      <c r="CL72" s="93">
        <v>0</v>
      </c>
      <c r="CM72" s="18">
        <v>0</v>
      </c>
      <c r="CN72" s="93">
        <v>0</v>
      </c>
      <c r="CO72" s="18">
        <v>1</v>
      </c>
      <c r="CP72" s="93">
        <v>0</v>
      </c>
      <c r="CQ72" s="93">
        <v>0</v>
      </c>
      <c r="CR72" s="93">
        <v>1</v>
      </c>
      <c r="CS72" s="18">
        <v>0</v>
      </c>
      <c r="CT72" s="93">
        <v>0</v>
      </c>
      <c r="CU72" s="18">
        <v>0</v>
      </c>
      <c r="CV72" s="93">
        <v>0</v>
      </c>
      <c r="CW72" s="18">
        <v>0</v>
      </c>
      <c r="CX72" s="93">
        <v>0</v>
      </c>
      <c r="CY72" s="93">
        <v>0</v>
      </c>
      <c r="CZ72" s="93">
        <v>1</v>
      </c>
      <c r="DA72" s="93">
        <v>1</v>
      </c>
      <c r="DB72" s="93">
        <v>0</v>
      </c>
      <c r="DC72" s="93">
        <v>0</v>
      </c>
      <c r="DD72" s="93">
        <v>1</v>
      </c>
      <c r="DE72" s="93">
        <v>1</v>
      </c>
      <c r="DF72" s="93">
        <v>0</v>
      </c>
      <c r="DG72" s="93">
        <v>1</v>
      </c>
      <c r="DH72" s="18">
        <v>0</v>
      </c>
    </row>
    <row r="73" spans="1:117" x14ac:dyDescent="0.3">
      <c r="A73">
        <v>74</v>
      </c>
      <c r="B73" t="s">
        <v>397</v>
      </c>
      <c r="C73" s="25" t="s">
        <v>475</v>
      </c>
      <c r="D73" s="12">
        <v>8.01</v>
      </c>
      <c r="E73" s="14">
        <v>1.17</v>
      </c>
      <c r="F73" s="7">
        <f t="shared" ref="F73:F76" si="47">D73/E73</f>
        <v>6.8461538461538467</v>
      </c>
      <c r="G73" s="7">
        <f t="shared" ref="G73:G76" si="48">D73-E73</f>
        <v>6.84</v>
      </c>
      <c r="H73" s="16">
        <f t="shared" ref="H73:H76" si="49">D73+E73</f>
        <v>9.18</v>
      </c>
      <c r="I73" s="11">
        <f t="shared" ref="I73:I76" si="50">IFERROR(F73/SQRT(F73^2+AJ73), "X")</f>
        <v>6.9447151564347356E-3</v>
      </c>
      <c r="J73" s="39">
        <f t="shared" ref="J73:J76" si="51">IFERROR(SQRT((1-I73^2)/AJ73), "X")</f>
        <v>1.0143965958837253E-3</v>
      </c>
      <c r="K73" s="39">
        <f t="shared" ref="K73:K76" si="52">IFERROR(1/J73, "X")</f>
        <v>985.8077245703065</v>
      </c>
      <c r="L73" s="39">
        <f t="shared" ref="L73:L76" si="53">IFERROR(I73-J73, "X")</f>
        <v>5.9303185605510105E-3</v>
      </c>
      <c r="M73" s="39">
        <f t="shared" ref="M73:M76" si="54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2"/>
        <v>971770</v>
      </c>
      <c r="AK73" s="7">
        <v>11.239434782608695</v>
      </c>
      <c r="AL73" s="7">
        <v>27.966043478260868</v>
      </c>
      <c r="AM73" s="9">
        <v>0</v>
      </c>
      <c r="AN73" s="9">
        <v>1</v>
      </c>
      <c r="AO73" s="9">
        <v>0</v>
      </c>
      <c r="AP73" s="8">
        <v>0</v>
      </c>
      <c r="AQ73" s="9">
        <v>1</v>
      </c>
      <c r="AR73" s="31">
        <v>0</v>
      </c>
      <c r="AS73" s="9">
        <v>0</v>
      </c>
      <c r="AT73" s="9">
        <v>0</v>
      </c>
      <c r="AU73" s="31">
        <v>1</v>
      </c>
      <c r="AV73" s="21">
        <v>2006</v>
      </c>
      <c r="AW73" s="23"/>
      <c r="AX73" s="39" t="s">
        <v>433</v>
      </c>
      <c r="AY73" s="39" t="s">
        <v>433</v>
      </c>
      <c r="AZ73" s="39" t="s">
        <v>433</v>
      </c>
      <c r="BA73" s="39" t="s">
        <v>433</v>
      </c>
      <c r="BB73" s="59" t="s">
        <v>433</v>
      </c>
      <c r="BC73" s="60" t="s">
        <v>433</v>
      </c>
      <c r="BD73" s="39" t="s">
        <v>433</v>
      </c>
      <c r="BE73" s="39" t="s">
        <v>433</v>
      </c>
      <c r="BF73" s="39" t="s">
        <v>433</v>
      </c>
      <c r="BG73" s="39" t="s">
        <v>433</v>
      </c>
      <c r="BH73" s="39" t="s">
        <v>433</v>
      </c>
      <c r="BI73" s="57" t="s">
        <v>433</v>
      </c>
      <c r="BJ73" s="18" t="s">
        <v>433</v>
      </c>
      <c r="BK73">
        <v>0.47708695652173899</v>
      </c>
      <c r="BL73" s="54">
        <f t="shared" si="46"/>
        <v>0.52291304347826095</v>
      </c>
      <c r="BM73" s="93">
        <v>0.4</v>
      </c>
      <c r="BN73" s="54">
        <v>0.6</v>
      </c>
      <c r="BO73" s="93" t="s">
        <v>433</v>
      </c>
      <c r="BP73" s="18" t="s">
        <v>433</v>
      </c>
      <c r="BR73" s="18"/>
      <c r="BS73" s="18" t="s">
        <v>233</v>
      </c>
      <c r="BZ73" s="18"/>
      <c r="CC73" s="18"/>
      <c r="CF73" s="25" t="s">
        <v>433</v>
      </c>
      <c r="CG73" s="93">
        <v>1</v>
      </c>
      <c r="CH73" s="18">
        <v>0</v>
      </c>
      <c r="CI73" s="93">
        <v>1</v>
      </c>
      <c r="CJ73" s="93">
        <v>0</v>
      </c>
      <c r="CK73" s="93">
        <v>0</v>
      </c>
      <c r="CL73" s="93">
        <v>0</v>
      </c>
      <c r="CM73" s="18">
        <v>0</v>
      </c>
      <c r="CN73" s="93">
        <v>0</v>
      </c>
      <c r="CO73" s="18">
        <v>1</v>
      </c>
      <c r="CP73" s="93">
        <v>0</v>
      </c>
      <c r="CQ73" s="93">
        <v>0</v>
      </c>
      <c r="CR73" s="93">
        <v>1</v>
      </c>
      <c r="CS73" s="18">
        <v>0</v>
      </c>
      <c r="CT73" s="93">
        <v>0</v>
      </c>
      <c r="CU73" s="18">
        <v>0</v>
      </c>
      <c r="CV73" s="93">
        <v>0</v>
      </c>
      <c r="CW73" s="18">
        <v>0</v>
      </c>
      <c r="CX73" s="93">
        <v>0</v>
      </c>
      <c r="CY73" s="93">
        <v>0</v>
      </c>
      <c r="CZ73" s="93">
        <v>1</v>
      </c>
      <c r="DA73" s="93">
        <v>1</v>
      </c>
      <c r="DB73" s="93">
        <v>0</v>
      </c>
      <c r="DC73" s="93">
        <v>0</v>
      </c>
      <c r="DD73" s="93">
        <v>1</v>
      </c>
      <c r="DE73" s="93">
        <v>0</v>
      </c>
      <c r="DF73" s="93">
        <v>0</v>
      </c>
      <c r="DG73" s="93">
        <v>0</v>
      </c>
      <c r="DH73" s="18">
        <v>0</v>
      </c>
    </row>
    <row r="74" spans="1:117" x14ac:dyDescent="0.3">
      <c r="A74">
        <v>75</v>
      </c>
      <c r="B74" t="s">
        <v>397</v>
      </c>
      <c r="C74" s="25" t="s">
        <v>475</v>
      </c>
      <c r="D74" s="12">
        <v>7.09</v>
      </c>
      <c r="E74" s="14">
        <v>0.85</v>
      </c>
      <c r="F74" s="7">
        <f t="shared" si="47"/>
        <v>8.3411764705882359</v>
      </c>
      <c r="G74" s="7">
        <f t="shared" si="48"/>
        <v>6.24</v>
      </c>
      <c r="H74" s="16">
        <f t="shared" si="49"/>
        <v>7.9399999999999995</v>
      </c>
      <c r="I74" s="11">
        <f t="shared" si="50"/>
        <v>8.4946221700158073E-3</v>
      </c>
      <c r="J74" s="39">
        <f t="shared" si="51"/>
        <v>1.01839616988906E-3</v>
      </c>
      <c r="K74" s="39">
        <f t="shared" si="52"/>
        <v>981.93613602154062</v>
      </c>
      <c r="L74" s="39">
        <f t="shared" si="53"/>
        <v>7.4762260001267474E-3</v>
      </c>
      <c r="M74" s="39">
        <f t="shared" si="54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2"/>
        <v>964129</v>
      </c>
      <c r="AK74" s="7">
        <v>11.239434782608695</v>
      </c>
      <c r="AL74" s="7">
        <v>27.966043478260868</v>
      </c>
      <c r="AM74" s="9">
        <v>0</v>
      </c>
      <c r="AN74" s="9">
        <v>1</v>
      </c>
      <c r="AO74" s="9">
        <v>0</v>
      </c>
      <c r="AP74" s="8">
        <v>0</v>
      </c>
      <c r="AQ74" s="9">
        <v>1</v>
      </c>
      <c r="AR74" s="31">
        <v>0</v>
      </c>
      <c r="AS74" s="9">
        <v>0</v>
      </c>
      <c r="AT74" s="9">
        <v>0</v>
      </c>
      <c r="AU74" s="31">
        <v>1</v>
      </c>
      <c r="AV74" s="21">
        <v>2006</v>
      </c>
      <c r="AW74" s="23"/>
      <c r="AX74" s="39" t="s">
        <v>433</v>
      </c>
      <c r="AY74" s="39" t="s">
        <v>433</v>
      </c>
      <c r="AZ74" s="39" t="s">
        <v>433</v>
      </c>
      <c r="BA74" s="39" t="s">
        <v>433</v>
      </c>
      <c r="BB74" s="59" t="s">
        <v>433</v>
      </c>
      <c r="BC74" s="60" t="s">
        <v>433</v>
      </c>
      <c r="BD74" s="39" t="s">
        <v>433</v>
      </c>
      <c r="BE74" s="39" t="s">
        <v>433</v>
      </c>
      <c r="BF74" s="39" t="s">
        <v>433</v>
      </c>
      <c r="BG74" s="39" t="s">
        <v>433</v>
      </c>
      <c r="BH74" s="39" t="s">
        <v>433</v>
      </c>
      <c r="BI74" s="57" t="s">
        <v>433</v>
      </c>
      <c r="BJ74" s="18" t="s">
        <v>433</v>
      </c>
      <c r="BK74">
        <v>0.47708695652173899</v>
      </c>
      <c r="BL74" s="54">
        <f t="shared" si="46"/>
        <v>0.52291304347826095</v>
      </c>
      <c r="BM74" s="93">
        <v>0.4</v>
      </c>
      <c r="BN74" s="54">
        <v>0.6</v>
      </c>
      <c r="BO74" s="93" t="s">
        <v>433</v>
      </c>
      <c r="BP74" s="18" t="s">
        <v>433</v>
      </c>
      <c r="BR74" s="18"/>
      <c r="BS74" s="18" t="s">
        <v>233</v>
      </c>
      <c r="BZ74" s="18"/>
      <c r="CC74" s="18"/>
      <c r="CF74" s="25" t="s">
        <v>433</v>
      </c>
      <c r="CG74" s="93">
        <v>1</v>
      </c>
      <c r="CH74" s="18">
        <v>0</v>
      </c>
      <c r="CI74" s="93">
        <v>1</v>
      </c>
      <c r="CJ74" s="93">
        <v>0</v>
      </c>
      <c r="CK74" s="93">
        <v>0</v>
      </c>
      <c r="CL74" s="93">
        <v>0</v>
      </c>
      <c r="CM74" s="18">
        <v>0</v>
      </c>
      <c r="CN74" s="93">
        <v>0</v>
      </c>
      <c r="CO74" s="18">
        <v>1</v>
      </c>
      <c r="CP74" s="93">
        <v>0</v>
      </c>
      <c r="CQ74" s="93">
        <v>0</v>
      </c>
      <c r="CR74" s="93">
        <v>1</v>
      </c>
      <c r="CS74" s="18">
        <v>0</v>
      </c>
      <c r="CT74" s="93">
        <v>0</v>
      </c>
      <c r="CU74" s="18">
        <v>0</v>
      </c>
      <c r="CV74" s="93">
        <v>0</v>
      </c>
      <c r="CW74" s="18">
        <v>0</v>
      </c>
      <c r="CX74" s="93">
        <v>0</v>
      </c>
      <c r="CY74" s="93">
        <v>0</v>
      </c>
      <c r="CZ74" s="93">
        <v>1</v>
      </c>
      <c r="DA74" s="93">
        <v>1</v>
      </c>
      <c r="DB74" s="93">
        <v>0</v>
      </c>
      <c r="DC74" s="93">
        <v>0</v>
      </c>
      <c r="DD74" s="93">
        <v>1</v>
      </c>
      <c r="DE74" s="93">
        <v>1</v>
      </c>
      <c r="DF74" s="93">
        <v>0</v>
      </c>
      <c r="DG74" s="93">
        <v>1</v>
      </c>
      <c r="DH74" s="18">
        <v>0</v>
      </c>
    </row>
    <row r="75" spans="1:117" x14ac:dyDescent="0.3">
      <c r="A75">
        <v>76</v>
      </c>
      <c r="B75" t="s">
        <v>397</v>
      </c>
      <c r="C75" s="25" t="s">
        <v>475</v>
      </c>
      <c r="D75" s="12">
        <v>7.08</v>
      </c>
      <c r="E75" s="14">
        <v>0.85</v>
      </c>
      <c r="F75" s="7">
        <f t="shared" si="47"/>
        <v>8.329411764705883</v>
      </c>
      <c r="G75" s="7">
        <f t="shared" si="48"/>
        <v>6.23</v>
      </c>
      <c r="H75" s="16">
        <f t="shared" si="49"/>
        <v>7.93</v>
      </c>
      <c r="I75" s="11">
        <f t="shared" si="50"/>
        <v>8.4826463001277368E-3</v>
      </c>
      <c r="J75" s="39">
        <f t="shared" si="51"/>
        <v>1.018396801569008E-3</v>
      </c>
      <c r="K75" s="39">
        <f t="shared" si="52"/>
        <v>981.9355269570126</v>
      </c>
      <c r="L75" s="39">
        <f t="shared" si="53"/>
        <v>7.4642494985587291E-3</v>
      </c>
      <c r="M75" s="39">
        <f t="shared" si="54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2"/>
        <v>964128</v>
      </c>
      <c r="AK75" s="7">
        <v>11.239434782608695</v>
      </c>
      <c r="AL75" s="7">
        <v>27.966043478260868</v>
      </c>
      <c r="AM75" s="9">
        <v>0</v>
      </c>
      <c r="AN75" s="9">
        <v>1</v>
      </c>
      <c r="AO75" s="9">
        <v>0</v>
      </c>
      <c r="AP75" s="8">
        <v>0</v>
      </c>
      <c r="AQ75" s="9">
        <v>1</v>
      </c>
      <c r="AR75" s="31">
        <v>0</v>
      </c>
      <c r="AS75" s="9">
        <v>0</v>
      </c>
      <c r="AT75" s="9">
        <v>0</v>
      </c>
      <c r="AU75" s="31">
        <v>1</v>
      </c>
      <c r="AV75" s="21">
        <v>2006</v>
      </c>
      <c r="AW75" s="23"/>
      <c r="AX75" s="39" t="s">
        <v>433</v>
      </c>
      <c r="AY75" s="39" t="s">
        <v>433</v>
      </c>
      <c r="AZ75" s="39" t="s">
        <v>433</v>
      </c>
      <c r="BA75" s="39" t="s">
        <v>433</v>
      </c>
      <c r="BB75" s="59" t="s">
        <v>433</v>
      </c>
      <c r="BC75" s="60" t="s">
        <v>433</v>
      </c>
      <c r="BD75" s="39" t="s">
        <v>433</v>
      </c>
      <c r="BE75" s="39" t="s">
        <v>433</v>
      </c>
      <c r="BF75" s="39" t="s">
        <v>433</v>
      </c>
      <c r="BG75" s="39" t="s">
        <v>433</v>
      </c>
      <c r="BH75" s="39" t="s">
        <v>433</v>
      </c>
      <c r="BI75" s="57" t="s">
        <v>433</v>
      </c>
      <c r="BJ75" s="18" t="s">
        <v>433</v>
      </c>
      <c r="BK75">
        <v>0.47708695652173899</v>
      </c>
      <c r="BL75" s="54">
        <f t="shared" si="46"/>
        <v>0.52291304347826095</v>
      </c>
      <c r="BM75" s="93">
        <v>0.4</v>
      </c>
      <c r="BN75" s="54">
        <v>0.6</v>
      </c>
      <c r="BO75" s="93" t="s">
        <v>433</v>
      </c>
      <c r="BP75" s="18" t="s">
        <v>433</v>
      </c>
      <c r="BR75" s="18"/>
      <c r="BS75" s="18" t="s">
        <v>233</v>
      </c>
      <c r="BZ75" s="18"/>
      <c r="CC75" s="18"/>
      <c r="CF75" s="25" t="s">
        <v>433</v>
      </c>
      <c r="CG75" s="93">
        <v>1</v>
      </c>
      <c r="CH75" s="18">
        <v>0</v>
      </c>
      <c r="CI75" s="93">
        <v>1</v>
      </c>
      <c r="CJ75" s="93">
        <v>0</v>
      </c>
      <c r="CK75" s="93">
        <v>0</v>
      </c>
      <c r="CL75" s="93">
        <v>0</v>
      </c>
      <c r="CM75" s="18">
        <v>0</v>
      </c>
      <c r="CN75" s="93">
        <v>0</v>
      </c>
      <c r="CO75" s="18">
        <v>1</v>
      </c>
      <c r="CP75" s="93">
        <v>0</v>
      </c>
      <c r="CQ75" s="93">
        <v>0</v>
      </c>
      <c r="CR75" s="93">
        <v>1</v>
      </c>
      <c r="CS75" s="18">
        <v>0</v>
      </c>
      <c r="CT75" s="93">
        <v>0</v>
      </c>
      <c r="CU75" s="18">
        <v>0</v>
      </c>
      <c r="CV75" s="93">
        <v>0</v>
      </c>
      <c r="CW75" s="18">
        <v>0</v>
      </c>
      <c r="CX75" s="93">
        <v>0</v>
      </c>
      <c r="CY75" s="93">
        <v>0</v>
      </c>
      <c r="CZ75" s="93">
        <v>1</v>
      </c>
      <c r="DA75" s="93">
        <v>1</v>
      </c>
      <c r="DB75" s="93">
        <v>0</v>
      </c>
      <c r="DC75" s="93">
        <v>0</v>
      </c>
      <c r="DD75" s="93">
        <v>1</v>
      </c>
      <c r="DE75" s="93">
        <v>1</v>
      </c>
      <c r="DF75" s="93">
        <v>0</v>
      </c>
      <c r="DG75" s="93">
        <v>1</v>
      </c>
      <c r="DH75" s="18">
        <v>0</v>
      </c>
    </row>
    <row r="76" spans="1:117" s="70" customFormat="1" x14ac:dyDescent="0.3">
      <c r="A76" s="70">
        <v>77</v>
      </c>
      <c r="B76" s="70" t="s">
        <v>397</v>
      </c>
      <c r="C76" s="71" t="s">
        <v>475</v>
      </c>
      <c r="D76" s="72">
        <v>6.22</v>
      </c>
      <c r="E76" s="73">
        <v>0.9</v>
      </c>
      <c r="F76" s="74">
        <f t="shared" si="47"/>
        <v>6.9111111111111105</v>
      </c>
      <c r="G76" s="74">
        <f t="shared" si="48"/>
        <v>5.3199999999999994</v>
      </c>
      <c r="H76" s="75">
        <f t="shared" si="49"/>
        <v>7.12</v>
      </c>
      <c r="I76" s="76">
        <f t="shared" si="50"/>
        <v>7.0383359948511404E-3</v>
      </c>
      <c r="J76" s="77">
        <f t="shared" si="51"/>
        <v>1.0184087452356956E-3</v>
      </c>
      <c r="K76" s="77">
        <f t="shared" si="52"/>
        <v>981.92401103995314</v>
      </c>
      <c r="L76" s="77">
        <f t="shared" si="53"/>
        <v>6.0199272496154451E-3</v>
      </c>
      <c r="M76" s="77">
        <f t="shared" si="54"/>
        <v>8.0567447400868367E-3</v>
      </c>
      <c r="N76" s="78"/>
      <c r="O76" s="79"/>
      <c r="P76" s="80"/>
      <c r="Q76" s="80"/>
      <c r="R76" s="79"/>
      <c r="S76" s="80"/>
      <c r="T76" s="80"/>
      <c r="U76" s="79"/>
      <c r="V76" s="80"/>
      <c r="W76" s="80"/>
      <c r="X76" s="80"/>
      <c r="Y76" s="79"/>
      <c r="Z76" s="80"/>
      <c r="AA76" s="79">
        <v>0</v>
      </c>
      <c r="AB76" s="80">
        <v>1</v>
      </c>
      <c r="AC76" s="79">
        <v>0</v>
      </c>
      <c r="AD76" s="80">
        <v>0</v>
      </c>
      <c r="AE76" s="80">
        <v>0</v>
      </c>
      <c r="AF76" s="80">
        <v>0</v>
      </c>
      <c r="AG76" s="80">
        <v>1</v>
      </c>
      <c r="AH76" s="79">
        <v>964279</v>
      </c>
      <c r="AI76" s="80">
        <f>12+23+92+16+5+1+1+1</f>
        <v>151</v>
      </c>
      <c r="AJ76" s="80">
        <f t="shared" si="32"/>
        <v>964127</v>
      </c>
      <c r="AK76" s="74">
        <v>11.239434782608695</v>
      </c>
      <c r="AL76" s="74">
        <v>27.966043478260868</v>
      </c>
      <c r="AM76" s="80">
        <v>0</v>
      </c>
      <c r="AN76" s="80">
        <v>1</v>
      </c>
      <c r="AO76" s="80">
        <v>0</v>
      </c>
      <c r="AP76" s="79">
        <v>0</v>
      </c>
      <c r="AQ76" s="80">
        <v>1</v>
      </c>
      <c r="AR76" s="81">
        <v>0</v>
      </c>
      <c r="AS76" s="80">
        <v>0</v>
      </c>
      <c r="AT76" s="80">
        <v>0</v>
      </c>
      <c r="AU76" s="81">
        <v>1</v>
      </c>
      <c r="AV76" s="82">
        <v>2006</v>
      </c>
      <c r="AW76" s="83"/>
      <c r="AX76" s="77" t="s">
        <v>433</v>
      </c>
      <c r="AY76" s="77" t="s">
        <v>433</v>
      </c>
      <c r="AZ76" s="77" t="s">
        <v>433</v>
      </c>
      <c r="BA76" s="77" t="s">
        <v>433</v>
      </c>
      <c r="BB76" s="84" t="s">
        <v>433</v>
      </c>
      <c r="BC76" s="85" t="s">
        <v>433</v>
      </c>
      <c r="BD76" s="77" t="s">
        <v>433</v>
      </c>
      <c r="BE76" s="77" t="s">
        <v>433</v>
      </c>
      <c r="BF76" s="77" t="s">
        <v>433</v>
      </c>
      <c r="BG76" s="77" t="s">
        <v>433</v>
      </c>
      <c r="BH76" s="77" t="s">
        <v>433</v>
      </c>
      <c r="BI76" s="86" t="s">
        <v>433</v>
      </c>
      <c r="BJ76" s="87" t="s">
        <v>433</v>
      </c>
      <c r="BK76" s="70">
        <v>0.47708695652173899</v>
      </c>
      <c r="BL76" s="88">
        <f t="shared" si="46"/>
        <v>0.52291304347826095</v>
      </c>
      <c r="BM76" s="94">
        <v>0.4</v>
      </c>
      <c r="BN76" s="88">
        <v>0.6</v>
      </c>
      <c r="BO76" s="94" t="s">
        <v>433</v>
      </c>
      <c r="BP76" s="87" t="s">
        <v>433</v>
      </c>
      <c r="BR76" s="87"/>
      <c r="BS76" s="87" t="s">
        <v>233</v>
      </c>
      <c r="BZ76" s="87"/>
      <c r="CC76" s="87"/>
      <c r="CF76" s="71" t="s">
        <v>433</v>
      </c>
      <c r="CG76" s="94">
        <v>1</v>
      </c>
      <c r="CH76" s="87">
        <v>0</v>
      </c>
      <c r="CI76" s="94">
        <v>1</v>
      </c>
      <c r="CJ76" s="94">
        <v>0</v>
      </c>
      <c r="CK76" s="94">
        <v>0</v>
      </c>
      <c r="CL76" s="94">
        <v>0</v>
      </c>
      <c r="CM76" s="87">
        <v>0</v>
      </c>
      <c r="CN76" s="94">
        <v>0</v>
      </c>
      <c r="CO76" s="87">
        <v>1</v>
      </c>
      <c r="CP76" s="94">
        <v>0</v>
      </c>
      <c r="CQ76" s="94">
        <v>0</v>
      </c>
      <c r="CR76" s="94">
        <v>1</v>
      </c>
      <c r="CS76" s="87">
        <v>0</v>
      </c>
      <c r="CT76" s="94">
        <v>0</v>
      </c>
      <c r="CU76" s="87">
        <v>0</v>
      </c>
      <c r="CV76" s="94">
        <v>0</v>
      </c>
      <c r="CW76" s="87">
        <v>0</v>
      </c>
      <c r="CX76" s="94">
        <v>0</v>
      </c>
      <c r="CY76" s="94">
        <v>0</v>
      </c>
      <c r="CZ76" s="94">
        <v>1</v>
      </c>
      <c r="DA76" s="94">
        <v>1</v>
      </c>
      <c r="DB76" s="94">
        <v>0</v>
      </c>
      <c r="DC76" s="94">
        <v>0</v>
      </c>
      <c r="DD76" s="94">
        <v>1</v>
      </c>
      <c r="DE76" s="94">
        <v>1</v>
      </c>
      <c r="DF76" s="94">
        <v>0</v>
      </c>
      <c r="DG76" s="94">
        <v>1</v>
      </c>
      <c r="DH76" s="87">
        <v>1</v>
      </c>
      <c r="DL76" s="71"/>
      <c r="DM76" s="89"/>
    </row>
    <row r="77" spans="1:117" x14ac:dyDescent="0.3">
      <c r="A77">
        <v>78</v>
      </c>
      <c r="B77" t="s">
        <v>397</v>
      </c>
      <c r="C77" s="25" t="s">
        <v>488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5">D77-E77</f>
        <v>-0.93300826393946101</v>
      </c>
      <c r="H77" s="16">
        <f t="shared" ref="H77:H80" si="56">D77+E77</f>
        <v>4.1330082639394607</v>
      </c>
      <c r="I77" s="11">
        <f t="shared" ref="I77:I80" si="57">IFERROR(F77/SQRT(F77^2+AJ77), "X")</f>
        <v>2.1204298527480476E-2</v>
      </c>
      <c r="J77" s="39">
        <f t="shared" ref="J77:J80" si="58">IFERROR(SQRT((1-I77^2)/AJ77), "X")</f>
        <v>3.3569164625717123E-2</v>
      </c>
      <c r="K77" s="39">
        <f t="shared" ref="K77:K80" si="59">IFERROR(1/J77, "X")</f>
        <v>29.789242930218954</v>
      </c>
      <c r="L77" s="39">
        <f t="shared" ref="L77:L80" si="60">IFERROR(I77-J77, "X")</f>
        <v>-1.2364866098236647E-2</v>
      </c>
      <c r="M77" s="39">
        <f t="shared" ref="M77:M80" si="61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2"/>
        <v>887</v>
      </c>
      <c r="AK77" s="7">
        <v>12</v>
      </c>
      <c r="AL77" s="7">
        <v>24.47</v>
      </c>
      <c r="AM77" s="9">
        <v>0</v>
      </c>
      <c r="AN77" s="9">
        <v>0</v>
      </c>
      <c r="AO77" s="9">
        <v>1</v>
      </c>
      <c r="AP77" s="8">
        <v>0</v>
      </c>
      <c r="AQ77" s="9">
        <v>1</v>
      </c>
      <c r="AR77" s="31">
        <v>0</v>
      </c>
      <c r="AS77" s="9">
        <v>1</v>
      </c>
      <c r="AT77" s="9">
        <v>0</v>
      </c>
      <c r="AU77" s="31">
        <v>0</v>
      </c>
      <c r="AV77" s="21">
        <v>1995</v>
      </c>
      <c r="AW77" s="23"/>
      <c r="AX77" s="39">
        <v>0</v>
      </c>
      <c r="AY77" s="39">
        <v>0</v>
      </c>
      <c r="AZ77" s="39">
        <v>1</v>
      </c>
      <c r="BA77" s="39">
        <v>0</v>
      </c>
      <c r="BB77" s="59" t="s">
        <v>433</v>
      </c>
      <c r="BC77" s="60" t="s">
        <v>433</v>
      </c>
      <c r="BD77" s="39" t="s">
        <v>433</v>
      </c>
      <c r="BE77" s="39" t="s">
        <v>433</v>
      </c>
      <c r="BF77" s="39" t="s">
        <v>433</v>
      </c>
      <c r="BG77" s="39" t="s">
        <v>433</v>
      </c>
      <c r="BH77" s="39" t="s">
        <v>433</v>
      </c>
      <c r="BI77" s="57">
        <f>1-BJ77</f>
        <v>0.76400000000000001</v>
      </c>
      <c r="BJ77" s="18">
        <v>0.23599999999999999</v>
      </c>
      <c r="BK77" s="93">
        <v>0.67300000000000004</v>
      </c>
      <c r="BL77" s="54">
        <v>0.32700000000000001</v>
      </c>
      <c r="BM77" s="53">
        <f>1-BN77</f>
        <v>0.30230000000000001</v>
      </c>
      <c r="BN77" s="54">
        <v>0.69769999999999999</v>
      </c>
      <c r="BO77">
        <v>0</v>
      </c>
      <c r="BP77" s="18">
        <v>1</v>
      </c>
      <c r="BR77" s="18"/>
      <c r="BS77" s="18" t="s">
        <v>207</v>
      </c>
      <c r="BZ77" s="18"/>
      <c r="CC77" s="18"/>
      <c r="CF77" s="25">
        <v>30</v>
      </c>
      <c r="CG77" s="93">
        <v>1</v>
      </c>
      <c r="CH77" s="18">
        <v>0</v>
      </c>
      <c r="CI77" s="93">
        <v>1</v>
      </c>
      <c r="CJ77" s="93">
        <v>0</v>
      </c>
      <c r="CK77" s="93">
        <v>0</v>
      </c>
      <c r="CL77" s="93">
        <v>0</v>
      </c>
      <c r="CM77" s="18">
        <v>0</v>
      </c>
      <c r="CN77" s="93">
        <v>1</v>
      </c>
      <c r="CO77" s="18">
        <v>0</v>
      </c>
      <c r="CP77" s="93">
        <v>0</v>
      </c>
      <c r="CQ77" s="93">
        <v>0</v>
      </c>
      <c r="CR77" s="93">
        <v>1</v>
      </c>
      <c r="CS77" s="18">
        <v>0</v>
      </c>
      <c r="CT77" s="93">
        <v>0</v>
      </c>
      <c r="CU77" s="18">
        <v>0</v>
      </c>
      <c r="CV77" s="93">
        <v>0</v>
      </c>
      <c r="CW77" s="18">
        <v>0</v>
      </c>
      <c r="CX77" s="93">
        <v>0</v>
      </c>
      <c r="CY77" s="93">
        <v>0</v>
      </c>
      <c r="CZ77" s="93">
        <v>1</v>
      </c>
      <c r="DA77" s="93">
        <v>1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18">
        <v>0</v>
      </c>
    </row>
    <row r="78" spans="1:117" x14ac:dyDescent="0.3">
      <c r="A78">
        <v>79</v>
      </c>
      <c r="B78" t="s">
        <v>397</v>
      </c>
      <c r="C78" s="25" t="s">
        <v>488</v>
      </c>
      <c r="D78" s="12">
        <v>12.7</v>
      </c>
      <c r="E78" s="14">
        <f t="shared" ref="E78:E80" si="62">D78/F78</f>
        <v>2.2898561177022105</v>
      </c>
      <c r="F78" s="7">
        <v>5.5461999999999998</v>
      </c>
      <c r="G78" s="7">
        <f t="shared" si="55"/>
        <v>10.410143882297788</v>
      </c>
      <c r="H78" s="16">
        <f t="shared" si="56"/>
        <v>14.98985611770221</v>
      </c>
      <c r="I78" s="11">
        <f t="shared" si="57"/>
        <v>0.18307577644744008</v>
      </c>
      <c r="J78" s="39">
        <f t="shared" si="58"/>
        <v>3.3009227299311251E-2</v>
      </c>
      <c r="K78" s="39">
        <f t="shared" si="59"/>
        <v>30.294559485821875</v>
      </c>
      <c r="L78" s="39">
        <f t="shared" si="60"/>
        <v>0.15006654914812884</v>
      </c>
      <c r="M78" s="39">
        <f t="shared" si="61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2"/>
        <v>887</v>
      </c>
      <c r="AK78" s="7">
        <v>15</v>
      </c>
      <c r="AL78" s="7">
        <v>17.32</v>
      </c>
      <c r="AM78" s="9">
        <v>0</v>
      </c>
      <c r="AN78" s="9">
        <v>0</v>
      </c>
      <c r="AO78" s="9">
        <v>1</v>
      </c>
      <c r="AP78" s="8">
        <v>0</v>
      </c>
      <c r="AQ78" s="9">
        <v>1</v>
      </c>
      <c r="AR78" s="31">
        <v>0</v>
      </c>
      <c r="AS78" s="9">
        <v>1</v>
      </c>
      <c r="AT78" s="9">
        <v>0</v>
      </c>
      <c r="AU78" s="31">
        <v>0</v>
      </c>
      <c r="AV78" s="21">
        <v>1995</v>
      </c>
      <c r="AW78" s="23"/>
      <c r="AX78" s="39">
        <v>0</v>
      </c>
      <c r="AY78" s="39">
        <v>0</v>
      </c>
      <c r="AZ78" s="39">
        <v>0</v>
      </c>
      <c r="BA78" s="39">
        <v>1</v>
      </c>
      <c r="BB78" s="59" t="s">
        <v>433</v>
      </c>
      <c r="BC78" s="60" t="s">
        <v>433</v>
      </c>
      <c r="BD78" s="39" t="s">
        <v>433</v>
      </c>
      <c r="BE78" s="39" t="s">
        <v>433</v>
      </c>
      <c r="BF78" s="39" t="s">
        <v>433</v>
      </c>
      <c r="BG78" s="39" t="s">
        <v>433</v>
      </c>
      <c r="BH78" s="39" t="s">
        <v>433</v>
      </c>
      <c r="BI78" s="57">
        <f>1-BJ78</f>
        <v>0.75600000000000001</v>
      </c>
      <c r="BJ78" s="18">
        <v>0.24399999999999999</v>
      </c>
      <c r="BK78" s="93">
        <v>0.68300000000000005</v>
      </c>
      <c r="BL78" s="54">
        <v>0.317</v>
      </c>
      <c r="BM78" s="53">
        <f>1-BN78</f>
        <v>0.41139999999999999</v>
      </c>
      <c r="BN78" s="54">
        <v>0.58860000000000001</v>
      </c>
      <c r="BO78" s="95">
        <v>0</v>
      </c>
      <c r="BP78" s="18">
        <v>1</v>
      </c>
      <c r="BR78" s="18"/>
      <c r="BS78" s="18" t="s">
        <v>207</v>
      </c>
      <c r="BZ78" s="18"/>
      <c r="CC78" s="18"/>
      <c r="CF78" s="25">
        <v>37.799999999999997</v>
      </c>
      <c r="CG78" s="93">
        <v>1</v>
      </c>
      <c r="CH78" s="18">
        <v>0</v>
      </c>
      <c r="CI78" s="93">
        <v>1</v>
      </c>
      <c r="CJ78" s="93">
        <v>0</v>
      </c>
      <c r="CK78" s="93">
        <v>0</v>
      </c>
      <c r="CL78" s="93">
        <v>0</v>
      </c>
      <c r="CM78" s="18">
        <v>0</v>
      </c>
      <c r="CN78" s="93">
        <v>1</v>
      </c>
      <c r="CO78" s="18">
        <v>0</v>
      </c>
      <c r="CP78" s="93">
        <v>0</v>
      </c>
      <c r="CQ78" s="93">
        <v>0</v>
      </c>
      <c r="CR78" s="93">
        <v>1</v>
      </c>
      <c r="CS78" s="18">
        <v>0</v>
      </c>
      <c r="CT78" s="93">
        <v>0</v>
      </c>
      <c r="CU78" s="18">
        <v>0</v>
      </c>
      <c r="CV78" s="93">
        <v>0</v>
      </c>
      <c r="CW78" s="18">
        <v>0</v>
      </c>
      <c r="CX78" s="93">
        <v>0</v>
      </c>
      <c r="CY78" s="93">
        <v>0</v>
      </c>
      <c r="CZ78" s="93">
        <v>1</v>
      </c>
      <c r="DA78" s="93">
        <v>1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18">
        <v>0</v>
      </c>
    </row>
    <row r="79" spans="1:117" x14ac:dyDescent="0.3">
      <c r="A79">
        <v>80</v>
      </c>
      <c r="B79" t="s">
        <v>397</v>
      </c>
      <c r="C79" s="25" t="s">
        <v>488</v>
      </c>
      <c r="D79" s="12">
        <v>10.7</v>
      </c>
      <c r="E79" s="14">
        <f t="shared" si="62"/>
        <v>0.82090468299269626</v>
      </c>
      <c r="F79" s="7">
        <v>13.0344</v>
      </c>
      <c r="G79" s="7">
        <f t="shared" si="55"/>
        <v>9.8790953170073035</v>
      </c>
      <c r="H79" s="16">
        <f t="shared" si="56"/>
        <v>11.520904682992695</v>
      </c>
      <c r="I79" s="11">
        <f t="shared" si="57"/>
        <v>0.40093595358979528</v>
      </c>
      <c r="J79" s="39">
        <f t="shared" si="58"/>
        <v>3.0759831951589284E-2</v>
      </c>
      <c r="K79" s="39">
        <f t="shared" si="59"/>
        <v>32.509930534530518</v>
      </c>
      <c r="L79" s="39">
        <f t="shared" si="60"/>
        <v>0.37017612163820601</v>
      </c>
      <c r="M79" s="39">
        <f t="shared" si="61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2"/>
        <v>887</v>
      </c>
      <c r="AK79" s="7">
        <v>17</v>
      </c>
      <c r="AL79" s="7">
        <v>17.32</v>
      </c>
      <c r="AM79" s="9">
        <v>0</v>
      </c>
      <c r="AN79" s="9">
        <v>0</v>
      </c>
      <c r="AO79" s="9">
        <v>1</v>
      </c>
      <c r="AP79" s="8">
        <v>0</v>
      </c>
      <c r="AQ79" s="9">
        <v>1</v>
      </c>
      <c r="AR79" s="31">
        <v>0</v>
      </c>
      <c r="AS79" s="9">
        <v>1</v>
      </c>
      <c r="AT79" s="9">
        <v>0</v>
      </c>
      <c r="AU79" s="31">
        <v>0</v>
      </c>
      <c r="AV79" s="21">
        <v>1995</v>
      </c>
      <c r="AW79" s="23"/>
      <c r="AX79" s="39">
        <v>0</v>
      </c>
      <c r="AY79" s="39">
        <v>0</v>
      </c>
      <c r="AZ79" s="39">
        <v>0</v>
      </c>
      <c r="BA79" s="39">
        <v>1</v>
      </c>
      <c r="BB79" s="59" t="s">
        <v>433</v>
      </c>
      <c r="BC79" s="60" t="s">
        <v>433</v>
      </c>
      <c r="BD79" s="39" t="s">
        <v>433</v>
      </c>
      <c r="BE79" s="39" t="s">
        <v>433</v>
      </c>
      <c r="BF79" s="39" t="s">
        <v>433</v>
      </c>
      <c r="BG79" s="39" t="s">
        <v>433</v>
      </c>
      <c r="BH79" s="39" t="s">
        <v>433</v>
      </c>
      <c r="BI79" s="57">
        <f t="shared" ref="BI79:BI80" si="63">1-BJ79</f>
        <v>0.75600000000000001</v>
      </c>
      <c r="BJ79" s="18">
        <v>0.24399999999999999</v>
      </c>
      <c r="BK79" s="93">
        <v>0.68300000000000005</v>
      </c>
      <c r="BL79" s="54">
        <v>0.317</v>
      </c>
      <c r="BM79" s="53">
        <f t="shared" ref="BM79:BM80" si="64">1-BN79</f>
        <v>0.41139999999999999</v>
      </c>
      <c r="BN79" s="54">
        <v>0.58860000000000001</v>
      </c>
      <c r="BO79" s="95">
        <v>0</v>
      </c>
      <c r="BP79" s="18">
        <v>1</v>
      </c>
      <c r="BR79" s="18"/>
      <c r="BS79" s="18" t="s">
        <v>207</v>
      </c>
      <c r="BZ79" s="18"/>
      <c r="CC79" s="18"/>
      <c r="CF79" s="25">
        <v>37.799999999999997</v>
      </c>
      <c r="CG79" s="93">
        <v>1</v>
      </c>
      <c r="CH79" s="18">
        <v>0</v>
      </c>
      <c r="CI79" s="93">
        <v>1</v>
      </c>
      <c r="CJ79" s="93">
        <v>0</v>
      </c>
      <c r="CK79" s="93">
        <v>0</v>
      </c>
      <c r="CL79" s="93">
        <v>0</v>
      </c>
      <c r="CM79" s="18">
        <v>0</v>
      </c>
      <c r="CN79" s="93">
        <v>1</v>
      </c>
      <c r="CO79" s="18">
        <v>0</v>
      </c>
      <c r="CP79" s="93">
        <v>0</v>
      </c>
      <c r="CQ79" s="93">
        <v>0</v>
      </c>
      <c r="CR79" s="93">
        <v>1</v>
      </c>
      <c r="CS79" s="18">
        <v>0</v>
      </c>
      <c r="CT79" s="93">
        <v>0</v>
      </c>
      <c r="CU79" s="18">
        <v>0</v>
      </c>
      <c r="CV79" s="93">
        <v>0</v>
      </c>
      <c r="CW79" s="18">
        <v>0</v>
      </c>
      <c r="CX79" s="93">
        <v>0</v>
      </c>
      <c r="CY79" s="93">
        <v>0</v>
      </c>
      <c r="CZ79" s="93">
        <v>1</v>
      </c>
      <c r="DA79" s="93">
        <v>1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18">
        <v>0</v>
      </c>
    </row>
    <row r="80" spans="1:117" s="70" customFormat="1" x14ac:dyDescent="0.3">
      <c r="A80" s="70">
        <v>81</v>
      </c>
      <c r="B80" s="70" t="s">
        <v>397</v>
      </c>
      <c r="C80" s="71" t="s">
        <v>488</v>
      </c>
      <c r="D80" s="72">
        <v>16.7</v>
      </c>
      <c r="E80" s="73">
        <f t="shared" si="62"/>
        <v>0.82927798192471935</v>
      </c>
      <c r="F80" s="74">
        <v>20.138000000000002</v>
      </c>
      <c r="G80" s="74">
        <f t="shared" si="55"/>
        <v>15.870722018075281</v>
      </c>
      <c r="H80" s="75">
        <f t="shared" si="56"/>
        <v>17.529277981924718</v>
      </c>
      <c r="I80" s="76">
        <f t="shared" si="57"/>
        <v>0.56013730963505137</v>
      </c>
      <c r="J80" s="77">
        <f t="shared" si="58"/>
        <v>2.7814942379335152E-2</v>
      </c>
      <c r="K80" s="77">
        <f t="shared" si="59"/>
        <v>35.951899031900943</v>
      </c>
      <c r="L80" s="77">
        <f t="shared" si="60"/>
        <v>0.53232236725571624</v>
      </c>
      <c r="M80" s="77">
        <f t="shared" si="61"/>
        <v>0.5879522520143865</v>
      </c>
      <c r="N80" s="78"/>
      <c r="O80" s="79"/>
      <c r="P80" s="80"/>
      <c r="Q80" s="80"/>
      <c r="R80" s="79"/>
      <c r="S80" s="80"/>
      <c r="T80" s="80"/>
      <c r="U80" s="79"/>
      <c r="V80" s="80"/>
      <c r="W80" s="80"/>
      <c r="X80" s="80"/>
      <c r="Y80" s="79"/>
      <c r="Z80" s="80"/>
      <c r="AA80" s="79">
        <v>1</v>
      </c>
      <c r="AB80" s="80">
        <v>0</v>
      </c>
      <c r="AC80" s="79">
        <v>1</v>
      </c>
      <c r="AD80" s="80">
        <v>0</v>
      </c>
      <c r="AE80" s="80">
        <v>0</v>
      </c>
      <c r="AF80" s="80">
        <v>0</v>
      </c>
      <c r="AG80" s="80">
        <v>0</v>
      </c>
      <c r="AH80" s="79">
        <v>894</v>
      </c>
      <c r="AI80" s="80">
        <v>6</v>
      </c>
      <c r="AJ80" s="80">
        <f t="shared" si="32"/>
        <v>887</v>
      </c>
      <c r="AK80" s="74">
        <v>18</v>
      </c>
      <c r="AL80" s="74">
        <v>17.32</v>
      </c>
      <c r="AM80" s="80">
        <v>0</v>
      </c>
      <c r="AN80" s="80">
        <v>0</v>
      </c>
      <c r="AO80" s="80">
        <v>1</v>
      </c>
      <c r="AP80" s="79">
        <v>0</v>
      </c>
      <c r="AQ80" s="80">
        <v>1</v>
      </c>
      <c r="AR80" s="81">
        <v>0</v>
      </c>
      <c r="AS80" s="80">
        <v>1</v>
      </c>
      <c r="AT80" s="80">
        <v>0</v>
      </c>
      <c r="AU80" s="81">
        <v>0</v>
      </c>
      <c r="AV80" s="82">
        <v>1995</v>
      </c>
      <c r="AW80" s="83"/>
      <c r="AX80" s="77">
        <v>0</v>
      </c>
      <c r="AY80" s="77">
        <v>0</v>
      </c>
      <c r="AZ80" s="77">
        <v>0</v>
      </c>
      <c r="BA80" s="77">
        <v>1</v>
      </c>
      <c r="BB80" s="84" t="s">
        <v>433</v>
      </c>
      <c r="BC80" s="85" t="s">
        <v>433</v>
      </c>
      <c r="BD80" s="77" t="s">
        <v>433</v>
      </c>
      <c r="BE80" s="77" t="s">
        <v>433</v>
      </c>
      <c r="BF80" s="77" t="s">
        <v>433</v>
      </c>
      <c r="BG80" s="77" t="s">
        <v>433</v>
      </c>
      <c r="BH80" s="77" t="s">
        <v>433</v>
      </c>
      <c r="BI80" s="86">
        <f t="shared" si="63"/>
        <v>0.75600000000000001</v>
      </c>
      <c r="BJ80" s="87">
        <v>0.24399999999999999</v>
      </c>
      <c r="BK80" s="94">
        <v>0.68300000000000005</v>
      </c>
      <c r="BL80" s="88">
        <v>0.317</v>
      </c>
      <c r="BM80" s="92">
        <f t="shared" si="64"/>
        <v>0.41139999999999999</v>
      </c>
      <c r="BN80" s="88">
        <v>0.58860000000000001</v>
      </c>
      <c r="BO80" s="96">
        <v>0</v>
      </c>
      <c r="BP80" s="87">
        <v>1</v>
      </c>
      <c r="BR80" s="87"/>
      <c r="BS80" s="87" t="s">
        <v>207</v>
      </c>
      <c r="BZ80" s="87"/>
      <c r="CC80" s="87"/>
      <c r="CF80" s="71">
        <v>37.799999999999997</v>
      </c>
      <c r="CG80" s="94">
        <v>1</v>
      </c>
      <c r="CH80" s="87">
        <v>0</v>
      </c>
      <c r="CI80" s="94">
        <v>1</v>
      </c>
      <c r="CJ80" s="94">
        <v>0</v>
      </c>
      <c r="CK80" s="94">
        <v>0</v>
      </c>
      <c r="CL80" s="94">
        <v>0</v>
      </c>
      <c r="CM80" s="87">
        <v>0</v>
      </c>
      <c r="CN80" s="94">
        <v>1</v>
      </c>
      <c r="CO80" s="87">
        <v>0</v>
      </c>
      <c r="CP80" s="94">
        <v>0</v>
      </c>
      <c r="CQ80" s="94">
        <v>0</v>
      </c>
      <c r="CR80" s="94">
        <v>1</v>
      </c>
      <c r="CS80" s="87">
        <v>0</v>
      </c>
      <c r="CT80" s="94">
        <v>0</v>
      </c>
      <c r="CU80" s="87">
        <v>0</v>
      </c>
      <c r="CV80" s="94">
        <v>0</v>
      </c>
      <c r="CW80" s="87">
        <v>0</v>
      </c>
      <c r="CX80" s="94">
        <v>0</v>
      </c>
      <c r="CY80" s="94">
        <v>0</v>
      </c>
      <c r="CZ80" s="94">
        <v>1</v>
      </c>
      <c r="DA80" s="94">
        <v>1</v>
      </c>
      <c r="DB80" s="94">
        <v>0</v>
      </c>
      <c r="DC80" s="94">
        <v>0</v>
      </c>
      <c r="DD80" s="94">
        <v>0</v>
      </c>
      <c r="DE80" s="94">
        <v>0</v>
      </c>
      <c r="DF80" s="94">
        <v>0</v>
      </c>
      <c r="DG80" s="94">
        <v>0</v>
      </c>
      <c r="DH80" s="87">
        <v>0</v>
      </c>
      <c r="DL80" s="71"/>
      <c r="DM80" s="89"/>
    </row>
    <row r="81" spans="1:112" x14ac:dyDescent="0.3">
      <c r="A81">
        <v>82</v>
      </c>
      <c r="B81" t="s">
        <v>397</v>
      </c>
      <c r="C81" s="25"/>
      <c r="D81" s="12"/>
      <c r="E81" s="14"/>
      <c r="H81" s="16"/>
      <c r="I81" s="11"/>
      <c r="J81" s="39"/>
      <c r="K81" s="39"/>
      <c r="L81" s="39"/>
      <c r="M81" s="39"/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/>
      <c r="AC81" s="8"/>
      <c r="AP81" s="8"/>
      <c r="AR81" s="31"/>
      <c r="AU81" s="31"/>
      <c r="AV81" s="21"/>
      <c r="AW81" s="23"/>
      <c r="BJ81" s="18"/>
      <c r="BL81" s="54"/>
      <c r="BN81" s="54"/>
      <c r="BP81" s="18"/>
      <c r="BR81" s="18"/>
      <c r="BS81" s="18"/>
      <c r="BZ81" s="18"/>
      <c r="CC81" s="18"/>
      <c r="CH81" s="18"/>
      <c r="CM81" s="18"/>
      <c r="CO81" s="18"/>
      <c r="CS81" s="18"/>
      <c r="CU81" s="18"/>
      <c r="CW81" s="18"/>
      <c r="DH81" s="18"/>
    </row>
    <row r="82" spans="1:112" x14ac:dyDescent="0.3">
      <c r="A82">
        <v>83</v>
      </c>
      <c r="B82" t="s">
        <v>397</v>
      </c>
      <c r="C82" s="25"/>
      <c r="D82" s="12"/>
      <c r="E82" s="14"/>
      <c r="H82" s="16"/>
      <c r="I82" s="11"/>
      <c r="J82" s="39"/>
      <c r="K82" s="39"/>
      <c r="L82" s="39"/>
      <c r="M82" s="39"/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/>
      <c r="AC82" s="8"/>
      <c r="AP82" s="8"/>
      <c r="AR82" s="31"/>
      <c r="AU82" s="31"/>
      <c r="AV82" s="21"/>
      <c r="AW82" s="23"/>
      <c r="BJ82" s="18"/>
      <c r="BL82" s="54"/>
      <c r="BN82" s="54"/>
      <c r="BP82" s="18"/>
      <c r="BR82" s="18"/>
      <c r="BS82" s="18"/>
      <c r="BZ82" s="18"/>
      <c r="CC82" s="18"/>
      <c r="CH82" s="18"/>
      <c r="CM82" s="18"/>
      <c r="CO82" s="18"/>
      <c r="CS82" s="18"/>
      <c r="CU82" s="18"/>
      <c r="CW82" s="18"/>
      <c r="DH82" s="18"/>
    </row>
    <row r="83" spans="1:112" x14ac:dyDescent="0.3">
      <c r="A83">
        <v>84</v>
      </c>
      <c r="B83" t="s">
        <v>397</v>
      </c>
      <c r="C83" s="25"/>
      <c r="D83" s="12"/>
      <c r="E83" s="14"/>
      <c r="H83" s="16"/>
      <c r="I83" s="11"/>
      <c r="J83" s="39"/>
      <c r="K83" s="39"/>
      <c r="L83" s="39"/>
      <c r="M83" s="39"/>
      <c r="N83" s="42"/>
      <c r="O83" s="8"/>
      <c r="P83" s="9"/>
      <c r="Q83" s="9"/>
      <c r="R83" s="8"/>
      <c r="S83" s="9"/>
      <c r="T83" s="9"/>
      <c r="U83" s="8"/>
      <c r="V83" s="9"/>
      <c r="W83" s="9"/>
      <c r="X83" s="9"/>
      <c r="Y83" s="8"/>
      <c r="Z83" s="9"/>
      <c r="AA83" s="8"/>
      <c r="AC83" s="8"/>
      <c r="AP83" s="8"/>
      <c r="AR83" s="31"/>
      <c r="AU83" s="31"/>
      <c r="AV83" s="21"/>
      <c r="AW83" s="23"/>
      <c r="BJ83" s="18"/>
      <c r="BL83" s="54"/>
      <c r="BN83" s="54"/>
      <c r="BP83" s="18"/>
      <c r="BR83" s="18"/>
      <c r="BS83" s="18"/>
      <c r="BZ83" s="18"/>
      <c r="CC83" s="18"/>
      <c r="CH83" s="18"/>
      <c r="CM83" s="18"/>
      <c r="CO83" s="18"/>
      <c r="CS83" s="18"/>
      <c r="CU83" s="18"/>
      <c r="CW83" s="18"/>
      <c r="DH83" s="18"/>
    </row>
    <row r="84" spans="1:112" x14ac:dyDescent="0.3">
      <c r="A84">
        <v>85</v>
      </c>
      <c r="B84" t="s">
        <v>397</v>
      </c>
      <c r="C84" s="25"/>
      <c r="D84" s="12"/>
      <c r="E84" s="14"/>
      <c r="H84" s="16"/>
      <c r="I84" s="11"/>
      <c r="J84" s="39"/>
      <c r="K84" s="39"/>
      <c r="L84" s="39"/>
      <c r="M84" s="39"/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/>
      <c r="AC84" s="8"/>
      <c r="AP84" s="8"/>
      <c r="AR84" s="31"/>
      <c r="AU84" s="31"/>
      <c r="AV84" s="21"/>
      <c r="AW84" s="23"/>
      <c r="BJ84" s="18"/>
      <c r="BL84" s="54"/>
      <c r="BN84" s="54"/>
      <c r="BP84" s="18"/>
      <c r="BR84" s="18"/>
      <c r="BS84" s="18"/>
      <c r="BZ84" s="18"/>
      <c r="CC84" s="18"/>
      <c r="CH84" s="18"/>
      <c r="CM84" s="18"/>
      <c r="CO84" s="18"/>
      <c r="CS84" s="18"/>
      <c r="CU84" s="18"/>
      <c r="CW84" s="18"/>
      <c r="DH84" s="18"/>
    </row>
    <row r="85" spans="1:112" x14ac:dyDescent="0.3">
      <c r="A85">
        <v>86</v>
      </c>
      <c r="B85" t="s">
        <v>397</v>
      </c>
      <c r="C85" s="25"/>
      <c r="D85" s="12"/>
      <c r="E85" s="14"/>
      <c r="H85" s="16"/>
      <c r="I85" s="11"/>
      <c r="J85" s="39"/>
      <c r="K85" s="39"/>
      <c r="L85" s="39"/>
      <c r="M85" s="39"/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/>
      <c r="AC85" s="8"/>
      <c r="AP85" s="8"/>
      <c r="AR85" s="31"/>
      <c r="AU85" s="31"/>
      <c r="AV85" s="21"/>
      <c r="AW85" s="23"/>
      <c r="BJ85" s="18"/>
      <c r="BL85" s="54"/>
      <c r="BN85" s="54"/>
      <c r="BP85" s="18"/>
      <c r="BR85" s="18"/>
      <c r="BS85" s="18"/>
      <c r="BZ85" s="18"/>
      <c r="CC85" s="18"/>
      <c r="CH85" s="18"/>
      <c r="CM85" s="18"/>
      <c r="CO85" s="18"/>
      <c r="CS85" s="18"/>
      <c r="CU85" s="18"/>
      <c r="CW85" s="18"/>
      <c r="DH85" s="18"/>
    </row>
    <row r="86" spans="1:112" x14ac:dyDescent="0.3">
      <c r="A86">
        <v>87</v>
      </c>
      <c r="B86" t="s">
        <v>397</v>
      </c>
      <c r="C86" s="25"/>
      <c r="D86" s="12"/>
      <c r="E86" s="14"/>
      <c r="H86" s="16"/>
      <c r="I86" s="11"/>
      <c r="J86" s="39"/>
      <c r="K86" s="39"/>
      <c r="L86" s="39"/>
      <c r="M86" s="39"/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/>
      <c r="AC86" s="8"/>
      <c r="AP86" s="8"/>
      <c r="AR86" s="31"/>
      <c r="AU86" s="31"/>
      <c r="AV86" s="21"/>
      <c r="AW86" s="23"/>
      <c r="BJ86" s="18"/>
      <c r="BL86" s="54"/>
      <c r="BN86" s="54"/>
      <c r="BP86" s="18"/>
      <c r="BR86" s="18"/>
      <c r="BS86" s="18"/>
      <c r="BZ86" s="18"/>
      <c r="CC86" s="18"/>
      <c r="CH86" s="18"/>
      <c r="CM86" s="18"/>
      <c r="CO86" s="18"/>
      <c r="CS86" s="18"/>
      <c r="CU86" s="18"/>
      <c r="CW86" s="18"/>
      <c r="DH86" s="18"/>
    </row>
    <row r="87" spans="1:112" x14ac:dyDescent="0.3">
      <c r="A87">
        <v>88</v>
      </c>
      <c r="B87" t="s">
        <v>397</v>
      </c>
      <c r="C87" s="25"/>
      <c r="D87" s="12"/>
      <c r="E87" s="14"/>
      <c r="H87" s="16"/>
      <c r="I87" s="11"/>
      <c r="J87" s="39"/>
      <c r="K87" s="39"/>
      <c r="L87" s="39"/>
      <c r="M87" s="39"/>
      <c r="N87" s="42"/>
      <c r="O87" s="8"/>
      <c r="P87" s="9"/>
      <c r="Q87" s="9"/>
      <c r="R87" s="8"/>
      <c r="S87" s="9"/>
      <c r="T87" s="9"/>
      <c r="U87" s="8"/>
      <c r="V87" s="9"/>
      <c r="W87" s="9"/>
      <c r="X87" s="9"/>
      <c r="Y87" s="8"/>
      <c r="Z87" s="9"/>
      <c r="AA87" s="8"/>
      <c r="AC87" s="8"/>
      <c r="AP87" s="8"/>
      <c r="AR87" s="31"/>
      <c r="AU87" s="31"/>
      <c r="AV87" s="21"/>
      <c r="AW87" s="23"/>
      <c r="BJ87" s="18"/>
      <c r="BL87" s="54"/>
      <c r="BN87" s="54"/>
      <c r="BP87" s="18"/>
      <c r="BR87" s="18"/>
      <c r="BS87" s="18"/>
      <c r="BZ87" s="18"/>
      <c r="CC87" s="18"/>
      <c r="CH87" s="18"/>
      <c r="CM87" s="18"/>
      <c r="CO87" s="18"/>
      <c r="CS87" s="18"/>
      <c r="CU87" s="18"/>
      <c r="CW87" s="18"/>
      <c r="DH87" s="18"/>
    </row>
    <row r="88" spans="1:112" x14ac:dyDescent="0.3">
      <c r="A88">
        <v>89</v>
      </c>
      <c r="B88" t="s">
        <v>397</v>
      </c>
      <c r="C88" s="25"/>
      <c r="D88" s="12"/>
      <c r="E88" s="14"/>
      <c r="H88" s="16"/>
      <c r="I88" s="11"/>
      <c r="J88" s="39"/>
      <c r="K88" s="39"/>
      <c r="L88" s="39"/>
      <c r="M88" s="39"/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/>
      <c r="AC88" s="8"/>
      <c r="AP88" s="8"/>
      <c r="AR88" s="31"/>
      <c r="AU88" s="31"/>
      <c r="AV88" s="21"/>
      <c r="AW88" s="23"/>
      <c r="BJ88" s="18"/>
      <c r="BL88" s="54"/>
      <c r="BN88" s="54"/>
      <c r="BP88" s="18"/>
      <c r="BR88" s="18"/>
      <c r="BS88" s="18"/>
      <c r="BZ88" s="18"/>
      <c r="CC88" s="18"/>
      <c r="CH88" s="18"/>
      <c r="CM88" s="18"/>
      <c r="CO88" s="18"/>
      <c r="CS88" s="18"/>
      <c r="CU88" s="18"/>
      <c r="CW88" s="18"/>
      <c r="DH88" s="18"/>
    </row>
    <row r="89" spans="1:112" x14ac:dyDescent="0.3">
      <c r="A89">
        <v>90</v>
      </c>
      <c r="B89" t="s">
        <v>397</v>
      </c>
      <c r="C89" s="25"/>
      <c r="D89" s="12"/>
      <c r="E89" s="14"/>
      <c r="H89" s="16"/>
      <c r="I89" s="11"/>
      <c r="J89" s="39"/>
      <c r="K89" s="39"/>
      <c r="L89" s="39"/>
      <c r="M89" s="39"/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/>
      <c r="AC89" s="8"/>
      <c r="AP89" s="8"/>
      <c r="AR89" s="31"/>
      <c r="AU89" s="31"/>
      <c r="AV89" s="21"/>
      <c r="AW89" s="23"/>
      <c r="BJ89" s="18"/>
      <c r="BL89" s="54"/>
      <c r="BN89" s="54"/>
      <c r="BP89" s="18"/>
      <c r="BR89" s="18"/>
      <c r="BS89" s="18"/>
      <c r="BZ89" s="18"/>
      <c r="CC89" s="18"/>
      <c r="CH89" s="18"/>
      <c r="CM89" s="18"/>
      <c r="CO89" s="18"/>
      <c r="CS89" s="18"/>
      <c r="CU89" s="18"/>
      <c r="CW89" s="18"/>
      <c r="DH89" s="18"/>
    </row>
    <row r="90" spans="1:112" x14ac:dyDescent="0.3">
      <c r="A90">
        <v>91</v>
      </c>
      <c r="B90" t="s">
        <v>397</v>
      </c>
      <c r="C90" s="25"/>
      <c r="D90" s="12"/>
      <c r="E90" s="14"/>
      <c r="H90" s="16"/>
      <c r="I90" s="11"/>
      <c r="J90" s="39"/>
      <c r="K90" s="39"/>
      <c r="L90" s="39"/>
      <c r="M90" s="39"/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/>
      <c r="AC90" s="8"/>
      <c r="AP90" s="8"/>
      <c r="AR90" s="31"/>
      <c r="AU90" s="31"/>
      <c r="AV90" s="21"/>
      <c r="AW90" s="23"/>
      <c r="BJ90" s="18"/>
      <c r="BL90" s="54"/>
      <c r="BN90" s="54"/>
      <c r="BP90" s="18"/>
      <c r="BR90" s="18"/>
      <c r="BS90" s="18"/>
      <c r="BZ90" s="18"/>
      <c r="CC90" s="18"/>
      <c r="CH90" s="18"/>
      <c r="CM90" s="18"/>
      <c r="CO90" s="18"/>
      <c r="CS90" s="18"/>
      <c r="CU90" s="18"/>
      <c r="CW90" s="18"/>
      <c r="DH90" s="18"/>
    </row>
    <row r="91" spans="1:112" x14ac:dyDescent="0.3">
      <c r="A91">
        <v>92</v>
      </c>
      <c r="B91" t="s">
        <v>397</v>
      </c>
      <c r="C91" s="25"/>
      <c r="D91" s="12"/>
      <c r="E91" s="14"/>
      <c r="H91" s="16"/>
      <c r="I91" s="11"/>
      <c r="J91" s="39"/>
      <c r="K91" s="39"/>
      <c r="L91" s="39"/>
      <c r="M91" s="39"/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/>
      <c r="AC91" s="8"/>
      <c r="AP91" s="8"/>
      <c r="AR91" s="31"/>
      <c r="AU91" s="31"/>
      <c r="AV91" s="21"/>
      <c r="AW91" s="23"/>
      <c r="BJ91" s="18"/>
      <c r="BL91" s="54"/>
      <c r="BN91" s="54"/>
      <c r="BP91" s="18"/>
      <c r="BR91" s="18"/>
      <c r="BS91" s="18"/>
      <c r="BZ91" s="18"/>
      <c r="CC91" s="18"/>
      <c r="CH91" s="18"/>
      <c r="CM91" s="18"/>
      <c r="CO91" s="18"/>
      <c r="CS91" s="18"/>
      <c r="CU91" s="18"/>
      <c r="CW91" s="18"/>
      <c r="DH91" s="18"/>
    </row>
    <row r="92" spans="1:112" x14ac:dyDescent="0.3">
      <c r="A92">
        <v>93</v>
      </c>
      <c r="B92" t="s">
        <v>397</v>
      </c>
      <c r="C92" s="25"/>
      <c r="D92" s="12"/>
      <c r="E92" s="14"/>
      <c r="H92" s="16"/>
      <c r="I92" s="11"/>
      <c r="J92" s="39"/>
      <c r="K92" s="39"/>
      <c r="L92" s="39"/>
      <c r="M92" s="39"/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/>
      <c r="AC92" s="8"/>
      <c r="AP92" s="8"/>
      <c r="AR92" s="31"/>
      <c r="AU92" s="31"/>
      <c r="AV92" s="21"/>
      <c r="AW92" s="23"/>
      <c r="BJ92" s="18"/>
      <c r="BL92" s="54"/>
      <c r="BN92" s="54"/>
      <c r="BP92" s="18"/>
      <c r="BR92" s="18"/>
      <c r="BS92" s="18"/>
      <c r="BZ92" s="18"/>
      <c r="CC92" s="18"/>
      <c r="CH92" s="18"/>
      <c r="CM92" s="18"/>
      <c r="CO92" s="18"/>
      <c r="CS92" s="18"/>
      <c r="CU92" s="18"/>
      <c r="CW92" s="18"/>
      <c r="DH92" s="18"/>
    </row>
    <row r="93" spans="1:112" x14ac:dyDescent="0.3">
      <c r="A93">
        <v>94</v>
      </c>
      <c r="B93" t="s">
        <v>397</v>
      </c>
      <c r="C93" s="25"/>
      <c r="D93" s="12"/>
      <c r="E93" s="14"/>
      <c r="H93" s="16"/>
      <c r="I93" s="11"/>
      <c r="J93" s="39"/>
      <c r="K93" s="39"/>
      <c r="L93" s="39"/>
      <c r="M93" s="39"/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/>
      <c r="AC93" s="8"/>
      <c r="AP93" s="8"/>
      <c r="AR93" s="31"/>
      <c r="AU93" s="31"/>
      <c r="AV93" s="21"/>
      <c r="AW93" s="23"/>
      <c r="BJ93" s="18"/>
      <c r="BL93" s="54"/>
      <c r="BN93" s="54"/>
      <c r="BP93" s="18"/>
      <c r="BR93" s="18"/>
      <c r="BS93" s="18"/>
      <c r="BZ93" s="18"/>
      <c r="CC93" s="18"/>
      <c r="CH93" s="18"/>
      <c r="CM93" s="18"/>
      <c r="CO93" s="18"/>
      <c r="CS93" s="18"/>
      <c r="CU93" s="18"/>
      <c r="CW93" s="18"/>
      <c r="DH93" s="18"/>
    </row>
    <row r="94" spans="1:112" x14ac:dyDescent="0.3">
      <c r="A94">
        <v>95</v>
      </c>
      <c r="B94" t="s">
        <v>397</v>
      </c>
      <c r="C94" s="25"/>
      <c r="D94" s="12"/>
      <c r="E94" s="14"/>
      <c r="H94" s="16"/>
      <c r="I94" s="11"/>
      <c r="J94" s="39"/>
      <c r="K94" s="39"/>
      <c r="L94" s="39"/>
      <c r="M94" s="39"/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/>
      <c r="AC94" s="8"/>
      <c r="AP94" s="8"/>
      <c r="AR94" s="31"/>
      <c r="AU94" s="31"/>
      <c r="AV94" s="21"/>
      <c r="AW94" s="23"/>
      <c r="BJ94" s="18"/>
      <c r="BL94" s="54"/>
      <c r="BN94" s="54"/>
      <c r="BP94" s="18"/>
      <c r="BR94" s="18"/>
      <c r="BS94" s="18"/>
      <c r="BZ94" s="18"/>
      <c r="CC94" s="18"/>
      <c r="CH94" s="18"/>
      <c r="CM94" s="18"/>
      <c r="CO94" s="18"/>
      <c r="CS94" s="18"/>
      <c r="CU94" s="18"/>
      <c r="CW94" s="18"/>
      <c r="DH94" s="18"/>
    </row>
    <row r="95" spans="1:112" x14ac:dyDescent="0.3">
      <c r="A95">
        <v>96</v>
      </c>
      <c r="B95" t="s">
        <v>397</v>
      </c>
      <c r="C95" s="25"/>
      <c r="D95" s="12"/>
      <c r="E95" s="14"/>
      <c r="H95" s="16"/>
      <c r="I95" s="11"/>
      <c r="J95" s="39"/>
      <c r="K95" s="39"/>
      <c r="L95" s="39"/>
      <c r="M95" s="39"/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/>
      <c r="AC95" s="8"/>
      <c r="AP95" s="8"/>
      <c r="AR95" s="31"/>
      <c r="AU95" s="31"/>
      <c r="AV95" s="21"/>
      <c r="AW95" s="23"/>
      <c r="BJ95" s="18"/>
      <c r="BL95" s="54"/>
      <c r="BN95" s="54"/>
      <c r="BP95" s="18"/>
      <c r="BR95" s="18"/>
      <c r="BS95" s="18"/>
      <c r="BZ95" s="18"/>
      <c r="CC95" s="18"/>
      <c r="CH95" s="18"/>
      <c r="CM95" s="18"/>
      <c r="CO95" s="18"/>
      <c r="CS95" s="18"/>
      <c r="CU95" s="18"/>
      <c r="CW95" s="18"/>
      <c r="DH95" s="18"/>
    </row>
    <row r="96" spans="1:112" x14ac:dyDescent="0.3">
      <c r="A96">
        <v>97</v>
      </c>
      <c r="B96" t="s">
        <v>397</v>
      </c>
      <c r="C96" s="25"/>
      <c r="D96" s="12"/>
      <c r="E96" s="14"/>
      <c r="H96" s="16"/>
      <c r="I96" s="11"/>
      <c r="J96" s="39"/>
      <c r="K96" s="39"/>
      <c r="L96" s="39"/>
      <c r="M96" s="39"/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/>
      <c r="AC96" s="8"/>
      <c r="AP96" s="8"/>
      <c r="AR96" s="31"/>
      <c r="AU96" s="31"/>
      <c r="AV96" s="21"/>
      <c r="AW96" s="23"/>
      <c r="BJ96" s="18"/>
      <c r="BL96" s="54"/>
      <c r="BN96" s="54"/>
      <c r="BP96" s="18"/>
      <c r="BR96" s="18"/>
      <c r="BS96" s="18"/>
      <c r="BZ96" s="18"/>
      <c r="CC96" s="18"/>
      <c r="CH96" s="18"/>
      <c r="CM96" s="18"/>
      <c r="CO96" s="18"/>
      <c r="CS96" s="18"/>
      <c r="CU96" s="18"/>
      <c r="CW96" s="18"/>
      <c r="DH96" s="18"/>
    </row>
    <row r="97" spans="1:112" x14ac:dyDescent="0.3">
      <c r="A97">
        <v>98</v>
      </c>
      <c r="B97" t="s">
        <v>397</v>
      </c>
      <c r="C97" s="25"/>
      <c r="D97" s="12"/>
      <c r="E97" s="14"/>
      <c r="H97" s="16"/>
      <c r="I97" s="11"/>
      <c r="J97" s="39"/>
      <c r="K97" s="39"/>
      <c r="L97" s="39"/>
      <c r="M97" s="39"/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/>
      <c r="AC97" s="8"/>
      <c r="AP97" s="8"/>
      <c r="AR97" s="31"/>
      <c r="AU97" s="31"/>
      <c r="AV97" s="21"/>
      <c r="AW97" s="23"/>
      <c r="BJ97" s="18"/>
      <c r="BL97" s="54"/>
      <c r="BN97" s="54"/>
      <c r="BP97" s="18"/>
      <c r="BR97" s="18"/>
      <c r="BS97" s="18"/>
      <c r="BZ97" s="18"/>
      <c r="CC97" s="18"/>
      <c r="CH97" s="18"/>
      <c r="CM97" s="18"/>
      <c r="CO97" s="18"/>
      <c r="CS97" s="18"/>
      <c r="CU97" s="18"/>
      <c r="CW97" s="18"/>
      <c r="DH97" s="18"/>
    </row>
    <row r="98" spans="1:112" x14ac:dyDescent="0.3">
      <c r="A98">
        <v>99</v>
      </c>
      <c r="B98" t="s">
        <v>397</v>
      </c>
      <c r="C98" s="25"/>
      <c r="D98" s="12"/>
      <c r="E98" s="14"/>
      <c r="H98" s="16"/>
      <c r="I98" s="11"/>
      <c r="J98" s="39"/>
      <c r="K98" s="39"/>
      <c r="L98" s="39"/>
      <c r="M98" s="39"/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/>
      <c r="AC98" s="8"/>
      <c r="AP98" s="8"/>
      <c r="AR98" s="31"/>
      <c r="AU98" s="31"/>
      <c r="AV98" s="21"/>
      <c r="AW98" s="23"/>
      <c r="BJ98" s="18"/>
      <c r="BL98" s="54"/>
      <c r="BN98" s="54"/>
      <c r="BP98" s="18"/>
      <c r="BR98" s="18"/>
      <c r="BS98" s="18"/>
      <c r="BZ98" s="18"/>
      <c r="CC98" s="18"/>
      <c r="CH98" s="18"/>
      <c r="CM98" s="18"/>
      <c r="CO98" s="18"/>
      <c r="CS98" s="18"/>
      <c r="CU98" s="18"/>
      <c r="CW98" s="18"/>
      <c r="DH98" s="18"/>
    </row>
    <row r="99" spans="1:112" x14ac:dyDescent="0.3">
      <c r="A99">
        <v>100</v>
      </c>
      <c r="B99" t="s">
        <v>397</v>
      </c>
      <c r="C99" s="25"/>
      <c r="D99" s="12"/>
      <c r="E99" s="14"/>
      <c r="H99" s="16"/>
      <c r="I99" s="11"/>
      <c r="J99" s="39"/>
      <c r="K99" s="39"/>
      <c r="L99" s="39"/>
      <c r="M99" s="39"/>
      <c r="N99" s="42"/>
      <c r="O99" s="8"/>
      <c r="P99" s="9"/>
      <c r="Q99" s="9"/>
      <c r="R99" s="8"/>
      <c r="S99" s="9"/>
      <c r="T99" s="9"/>
      <c r="U99" s="8"/>
      <c r="V99" s="9"/>
      <c r="W99" s="9"/>
      <c r="X99" s="9"/>
      <c r="Y99" s="8"/>
      <c r="Z99" s="9"/>
      <c r="AA99" s="8"/>
      <c r="AC99" s="8"/>
      <c r="AP99" s="8"/>
      <c r="AR99" s="31"/>
      <c r="AU99" s="31"/>
      <c r="AV99" s="21"/>
      <c r="AW99" s="23"/>
      <c r="BJ99" s="18"/>
      <c r="BL99" s="54"/>
      <c r="BN99" s="54"/>
      <c r="BP99" s="18"/>
      <c r="BR99" s="18"/>
      <c r="BS99" s="18"/>
      <c r="BZ99" s="18"/>
      <c r="CC99" s="18"/>
      <c r="CH99" s="18"/>
      <c r="CM99" s="18"/>
      <c r="CO99" s="18"/>
      <c r="CS99" s="18"/>
      <c r="CU99" s="18"/>
      <c r="CW99" s="18"/>
      <c r="DH99" s="18"/>
    </row>
    <row r="100" spans="1:112" x14ac:dyDescent="0.3">
      <c r="A100">
        <v>101</v>
      </c>
      <c r="B100" t="s">
        <v>397</v>
      </c>
      <c r="C100" s="25"/>
      <c r="D100" s="12"/>
      <c r="E100" s="14"/>
      <c r="H100" s="16"/>
      <c r="I100" s="11"/>
      <c r="J100" s="39"/>
      <c r="K100" s="39"/>
      <c r="L100" s="39"/>
      <c r="M100" s="39"/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/>
      <c r="AC100" s="8"/>
      <c r="AP100" s="8"/>
      <c r="AR100" s="31"/>
      <c r="AU100" s="31"/>
      <c r="AV100" s="21"/>
      <c r="AW100" s="23"/>
      <c r="BJ100" s="18"/>
      <c r="BL100" s="54"/>
      <c r="BN100" s="54"/>
      <c r="BP100" s="18"/>
      <c r="BR100" s="18"/>
      <c r="BS100" s="18"/>
      <c r="BZ100" s="18"/>
      <c r="CC100" s="18"/>
      <c r="CH100" s="18"/>
      <c r="CM100" s="18"/>
      <c r="CO100" s="18"/>
      <c r="CS100" s="18"/>
      <c r="CU100" s="18"/>
      <c r="CW100" s="18"/>
      <c r="DH100" s="18"/>
    </row>
    <row r="101" spans="1:112" x14ac:dyDescent="0.3">
      <c r="A101">
        <v>102</v>
      </c>
      <c r="B101" t="s">
        <v>397</v>
      </c>
      <c r="C101" s="25"/>
      <c r="D101" s="12"/>
      <c r="E101" s="14"/>
      <c r="H101" s="16"/>
      <c r="I101" s="11"/>
      <c r="J101" s="39"/>
      <c r="K101" s="39"/>
      <c r="L101" s="39"/>
      <c r="M101" s="39"/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/>
      <c r="AC101" s="8"/>
      <c r="AP101" s="8"/>
      <c r="AR101" s="31"/>
      <c r="AU101" s="31"/>
      <c r="AV101" s="21"/>
      <c r="AW101" s="23"/>
      <c r="BJ101" s="18"/>
      <c r="BL101" s="54"/>
      <c r="BN101" s="54"/>
      <c r="BP101" s="18"/>
      <c r="BR101" s="18"/>
      <c r="BS101" s="18"/>
      <c r="BZ101" s="18"/>
      <c r="CC101" s="18"/>
      <c r="CH101" s="18"/>
      <c r="CM101" s="18"/>
      <c r="CO101" s="18"/>
      <c r="CS101" s="18"/>
      <c r="CU101" s="18"/>
      <c r="CW101" s="18"/>
      <c r="DH101" s="18"/>
    </row>
    <row r="102" spans="1:112" x14ac:dyDescent="0.3">
      <c r="A102">
        <v>103</v>
      </c>
      <c r="B102" t="s">
        <v>397</v>
      </c>
      <c r="C102" s="25"/>
      <c r="D102" s="12"/>
      <c r="E102" s="14"/>
      <c r="H102" s="16"/>
      <c r="I102" s="11"/>
      <c r="J102" s="39"/>
      <c r="K102" s="39"/>
      <c r="L102" s="39"/>
      <c r="M102" s="39"/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/>
      <c r="AC102" s="8"/>
      <c r="AP102" s="8"/>
      <c r="AR102" s="31"/>
      <c r="AU102" s="31"/>
      <c r="AV102" s="21"/>
      <c r="AW102" s="23"/>
      <c r="BJ102" s="18"/>
      <c r="BL102" s="54"/>
      <c r="BN102" s="54"/>
      <c r="BP102" s="18"/>
      <c r="BR102" s="18"/>
      <c r="BS102" s="18"/>
      <c r="BZ102" s="18"/>
      <c r="CC102" s="18"/>
      <c r="CH102" s="18"/>
      <c r="CM102" s="18"/>
      <c r="CO102" s="18"/>
      <c r="CS102" s="18"/>
      <c r="CU102" s="18"/>
      <c r="CW102" s="18"/>
      <c r="DH102" s="18"/>
    </row>
    <row r="103" spans="1:112" x14ac:dyDescent="0.3">
      <c r="A103">
        <v>104</v>
      </c>
      <c r="B103" t="s">
        <v>397</v>
      </c>
      <c r="C103" s="25"/>
      <c r="D103" s="12"/>
      <c r="E103" s="14"/>
      <c r="H103" s="16"/>
      <c r="I103" s="11"/>
      <c r="J103" s="39"/>
      <c r="K103" s="39"/>
      <c r="L103" s="39"/>
      <c r="M103" s="39"/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/>
      <c r="AC103" s="8"/>
      <c r="AP103" s="8"/>
      <c r="AR103" s="31"/>
      <c r="AU103" s="31"/>
      <c r="AV103" s="21"/>
      <c r="AW103" s="23"/>
      <c r="BJ103" s="18"/>
      <c r="BL103" s="54"/>
      <c r="BN103" s="54"/>
      <c r="BP103" s="18"/>
      <c r="BR103" s="18"/>
      <c r="BS103" s="18"/>
      <c r="BZ103" s="18"/>
      <c r="CC103" s="18"/>
      <c r="CH103" s="18"/>
      <c r="CM103" s="18"/>
      <c r="CO103" s="18"/>
      <c r="CS103" s="18"/>
      <c r="CU103" s="18"/>
      <c r="CW103" s="18"/>
      <c r="DH103" s="18"/>
    </row>
    <row r="104" spans="1:112" x14ac:dyDescent="0.3">
      <c r="A104">
        <v>105</v>
      </c>
      <c r="B104" t="s">
        <v>397</v>
      </c>
      <c r="C104" s="25"/>
      <c r="D104" s="12"/>
      <c r="E104" s="14"/>
      <c r="H104" s="16"/>
      <c r="I104" s="11"/>
      <c r="J104" s="39"/>
      <c r="K104" s="39"/>
      <c r="L104" s="39"/>
      <c r="M104" s="39"/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/>
      <c r="AC104" s="8"/>
      <c r="AP104" s="8"/>
      <c r="AR104" s="31"/>
      <c r="AU104" s="31"/>
      <c r="AV104" s="21"/>
      <c r="AW104" s="23"/>
      <c r="BJ104" s="18"/>
      <c r="BL104" s="54"/>
      <c r="BN104" s="54"/>
      <c r="BP104" s="18"/>
      <c r="BR104" s="18"/>
      <c r="BS104" s="18"/>
      <c r="BZ104" s="18"/>
      <c r="CC104" s="18"/>
      <c r="CH104" s="18"/>
      <c r="CM104" s="18"/>
      <c r="CO104" s="18"/>
      <c r="CS104" s="18"/>
      <c r="CU104" s="18"/>
      <c r="CW104" s="18"/>
      <c r="DH104" s="18"/>
    </row>
    <row r="105" spans="1:112" x14ac:dyDescent="0.3">
      <c r="A105">
        <v>106</v>
      </c>
      <c r="B105" t="s">
        <v>397</v>
      </c>
      <c r="C105" s="25"/>
      <c r="D105" s="12"/>
      <c r="E105" s="14"/>
      <c r="H105" s="16"/>
      <c r="I105" s="11"/>
      <c r="J105" s="39"/>
      <c r="K105" s="39"/>
      <c r="L105" s="39"/>
      <c r="M105" s="39"/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/>
      <c r="AC105" s="8"/>
      <c r="AP105" s="8"/>
      <c r="AR105" s="31"/>
      <c r="AU105" s="31"/>
      <c r="AV105" s="21"/>
      <c r="AW105" s="23"/>
      <c r="BJ105" s="18"/>
      <c r="BL105" s="54"/>
      <c r="BN105" s="54"/>
      <c r="BP105" s="18"/>
      <c r="BR105" s="18"/>
      <c r="BS105" s="18"/>
      <c r="BZ105" s="18"/>
      <c r="CC105" s="18"/>
      <c r="CH105" s="18"/>
      <c r="CM105" s="18"/>
      <c r="CO105" s="18"/>
      <c r="CS105" s="18"/>
      <c r="CU105" s="18"/>
      <c r="CW105" s="18"/>
      <c r="DH105" s="18"/>
    </row>
    <row r="106" spans="1:112" x14ac:dyDescent="0.3">
      <c r="A106">
        <v>107</v>
      </c>
      <c r="B106" t="s">
        <v>397</v>
      </c>
      <c r="C106" s="25"/>
      <c r="D106" s="12"/>
      <c r="E106" s="14"/>
      <c r="H106" s="16"/>
      <c r="I106" s="11"/>
      <c r="J106" s="39"/>
      <c r="K106" s="39"/>
      <c r="L106" s="39"/>
      <c r="M106" s="39"/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/>
      <c r="AC106" s="8"/>
      <c r="AP106" s="8"/>
      <c r="AR106" s="31"/>
      <c r="AU106" s="31"/>
      <c r="AV106" s="21"/>
      <c r="AW106" s="23"/>
      <c r="BJ106" s="18"/>
      <c r="BL106" s="54"/>
      <c r="BN106" s="54"/>
      <c r="BP106" s="18"/>
      <c r="BR106" s="18"/>
      <c r="BS106" s="18"/>
      <c r="BZ106" s="18"/>
      <c r="CC106" s="18"/>
      <c r="CH106" s="18"/>
      <c r="CM106" s="18"/>
      <c r="CO106" s="18"/>
      <c r="CS106" s="18"/>
      <c r="CU106" s="18"/>
      <c r="CW106" s="18"/>
      <c r="DH106" s="18"/>
    </row>
    <row r="107" spans="1:112" x14ac:dyDescent="0.3">
      <c r="A107">
        <v>108</v>
      </c>
      <c r="B107" t="s">
        <v>397</v>
      </c>
      <c r="C107" s="25"/>
      <c r="D107" s="12"/>
      <c r="E107" s="14"/>
      <c r="H107" s="16"/>
      <c r="I107" s="11"/>
      <c r="J107" s="39"/>
      <c r="K107" s="39"/>
      <c r="L107" s="39"/>
      <c r="M107" s="39"/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/>
      <c r="AC107" s="8"/>
      <c r="AP107" s="8"/>
      <c r="AR107" s="31"/>
      <c r="AU107" s="31"/>
      <c r="AV107" s="21"/>
      <c r="AW107" s="23"/>
      <c r="BJ107" s="18"/>
      <c r="BL107" s="54"/>
      <c r="BN107" s="54"/>
      <c r="BP107" s="18"/>
      <c r="BR107" s="18"/>
      <c r="BS107" s="18"/>
      <c r="BZ107" s="18"/>
      <c r="CC107" s="18"/>
      <c r="CH107" s="18"/>
      <c r="CM107" s="18"/>
      <c r="CO107" s="18"/>
      <c r="CS107" s="18"/>
      <c r="CU107" s="18"/>
      <c r="CW107" s="18"/>
      <c r="DH107" s="18"/>
    </row>
    <row r="108" spans="1:112" x14ac:dyDescent="0.3">
      <c r="A108">
        <v>109</v>
      </c>
      <c r="B108" t="s">
        <v>397</v>
      </c>
      <c r="C108" s="25"/>
      <c r="D108" s="12"/>
      <c r="E108" s="14"/>
      <c r="H108" s="16"/>
      <c r="I108" s="11"/>
      <c r="J108" s="39"/>
      <c r="K108" s="39"/>
      <c r="L108" s="39"/>
      <c r="M108" s="39"/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/>
      <c r="AC108" s="8"/>
      <c r="AP108" s="8"/>
      <c r="AR108" s="31"/>
      <c r="AU108" s="31"/>
      <c r="AV108" s="21"/>
      <c r="AW108" s="23"/>
      <c r="BJ108" s="18"/>
      <c r="BL108" s="54"/>
      <c r="BN108" s="54"/>
      <c r="BP108" s="18"/>
      <c r="BR108" s="18"/>
      <c r="BS108" s="18"/>
      <c r="BZ108" s="18"/>
      <c r="CC108" s="18"/>
      <c r="CH108" s="18"/>
      <c r="CM108" s="18"/>
      <c r="CO108" s="18"/>
      <c r="CS108" s="18"/>
      <c r="CU108" s="18"/>
      <c r="CW108" s="18"/>
      <c r="DH108" s="18"/>
    </row>
    <row r="109" spans="1:112" x14ac:dyDescent="0.3">
      <c r="A109">
        <v>110</v>
      </c>
      <c r="B109" t="s">
        <v>397</v>
      </c>
      <c r="C109" s="25"/>
      <c r="D109" s="12"/>
      <c r="E109" s="14"/>
      <c r="H109" s="16"/>
      <c r="I109" s="11"/>
      <c r="J109" s="39"/>
      <c r="K109" s="39"/>
      <c r="L109" s="39"/>
      <c r="M109" s="39"/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/>
      <c r="AC109" s="8"/>
      <c r="AP109" s="8"/>
      <c r="AR109" s="31"/>
      <c r="AU109" s="31"/>
      <c r="AV109" s="21"/>
      <c r="AW109" s="23"/>
      <c r="BJ109" s="18"/>
      <c r="BL109" s="54"/>
      <c r="BN109" s="54"/>
      <c r="BP109" s="18"/>
      <c r="BR109" s="18"/>
      <c r="BS109" s="18"/>
      <c r="BZ109" s="18"/>
      <c r="CC109" s="18"/>
      <c r="CH109" s="18"/>
      <c r="CM109" s="18"/>
      <c r="CO109" s="18"/>
      <c r="CS109" s="18"/>
      <c r="CU109" s="18"/>
      <c r="CW109" s="18"/>
      <c r="DH109" s="18"/>
    </row>
    <row r="110" spans="1:112" x14ac:dyDescent="0.3">
      <c r="A110">
        <v>111</v>
      </c>
      <c r="B110" t="s">
        <v>397</v>
      </c>
      <c r="C110" s="25"/>
      <c r="D110" s="12"/>
      <c r="E110" s="14"/>
      <c r="H110" s="16"/>
      <c r="I110" s="11"/>
      <c r="J110" s="39"/>
      <c r="K110" s="39"/>
      <c r="L110" s="39"/>
      <c r="M110" s="39"/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/>
      <c r="AC110" s="8"/>
      <c r="AP110" s="8"/>
      <c r="AR110" s="31"/>
      <c r="AU110" s="31"/>
      <c r="AV110" s="21"/>
      <c r="AW110" s="23"/>
      <c r="BJ110" s="18"/>
      <c r="BL110" s="54"/>
      <c r="BN110" s="54"/>
      <c r="BP110" s="18"/>
      <c r="BR110" s="18"/>
      <c r="BS110" s="18"/>
      <c r="BZ110" s="18"/>
      <c r="CC110" s="18"/>
      <c r="CH110" s="18"/>
      <c r="CM110" s="18"/>
      <c r="CO110" s="18"/>
      <c r="CS110" s="18"/>
      <c r="CU110" s="18"/>
      <c r="CW110" s="18"/>
      <c r="DH110" s="18"/>
    </row>
    <row r="111" spans="1:112" x14ac:dyDescent="0.3">
      <c r="A111">
        <v>112</v>
      </c>
      <c r="B111" t="s">
        <v>397</v>
      </c>
      <c r="C111" s="25"/>
      <c r="D111" s="12"/>
      <c r="E111" s="14"/>
      <c r="H111" s="16"/>
      <c r="I111" s="11"/>
      <c r="J111" s="39"/>
      <c r="K111" s="39"/>
      <c r="L111" s="39"/>
      <c r="M111" s="39"/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/>
      <c r="AC111" s="8"/>
      <c r="AP111" s="8"/>
      <c r="AR111" s="31"/>
      <c r="AU111" s="31"/>
      <c r="AV111" s="21"/>
      <c r="AW111" s="23"/>
      <c r="BJ111" s="18"/>
      <c r="BL111" s="54"/>
      <c r="BN111" s="54"/>
      <c r="BP111" s="18"/>
      <c r="BR111" s="18"/>
      <c r="BS111" s="18"/>
      <c r="BZ111" s="18"/>
      <c r="CC111" s="18"/>
      <c r="CH111" s="18"/>
      <c r="CM111" s="18"/>
      <c r="CO111" s="18"/>
      <c r="CS111" s="18"/>
      <c r="CU111" s="18"/>
      <c r="CW111" s="18"/>
      <c r="DH111" s="18"/>
    </row>
    <row r="112" spans="1:112" x14ac:dyDescent="0.3">
      <c r="A112">
        <v>113</v>
      </c>
      <c r="B112" t="s">
        <v>397</v>
      </c>
      <c r="C112" s="25"/>
      <c r="D112" s="12"/>
      <c r="E112" s="14"/>
      <c r="H112" s="16"/>
      <c r="I112" s="11"/>
      <c r="J112" s="39"/>
      <c r="K112" s="39"/>
      <c r="L112" s="39"/>
      <c r="M112" s="39"/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/>
      <c r="AC112" s="8"/>
      <c r="AP112" s="8"/>
      <c r="AR112" s="31"/>
      <c r="AU112" s="31"/>
      <c r="AV112" s="21"/>
      <c r="AW112" s="23"/>
      <c r="BJ112" s="18"/>
      <c r="BL112" s="54"/>
      <c r="BN112" s="54"/>
      <c r="BP112" s="18"/>
      <c r="BR112" s="18"/>
      <c r="BS112" s="18"/>
      <c r="BZ112" s="18"/>
      <c r="CC112" s="18"/>
      <c r="CH112" s="18"/>
      <c r="CM112" s="18"/>
      <c r="CO112" s="18"/>
      <c r="CS112" s="18"/>
      <c r="CU112" s="18"/>
      <c r="CW112" s="18"/>
      <c r="DH112" s="18"/>
    </row>
    <row r="113" spans="1:112" x14ac:dyDescent="0.3">
      <c r="A113">
        <v>114</v>
      </c>
      <c r="B113" t="s">
        <v>397</v>
      </c>
      <c r="C113" s="25"/>
      <c r="D113" s="12"/>
      <c r="E113" s="14"/>
      <c r="H113" s="16"/>
      <c r="I113" s="11"/>
      <c r="J113" s="39"/>
      <c r="K113" s="39"/>
      <c r="L113" s="39"/>
      <c r="M113" s="39"/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/>
      <c r="AC113" s="8"/>
      <c r="AP113" s="8"/>
      <c r="AR113" s="31"/>
      <c r="AU113" s="31"/>
      <c r="AV113" s="21"/>
      <c r="AW113" s="23"/>
      <c r="BJ113" s="18"/>
      <c r="BL113" s="54"/>
      <c r="BN113" s="54"/>
      <c r="BP113" s="18"/>
      <c r="BR113" s="18"/>
      <c r="BS113" s="18"/>
      <c r="BZ113" s="18"/>
      <c r="CC113" s="18"/>
      <c r="CH113" s="18"/>
      <c r="CM113" s="18"/>
      <c r="CO113" s="18"/>
      <c r="CS113" s="18"/>
      <c r="CU113" s="18"/>
      <c r="CW113" s="18"/>
      <c r="DH113" s="18"/>
    </row>
    <row r="114" spans="1:112" x14ac:dyDescent="0.3">
      <c r="A114">
        <v>115</v>
      </c>
      <c r="B114" t="s">
        <v>397</v>
      </c>
      <c r="C114" s="25"/>
      <c r="D114" s="12"/>
      <c r="E114" s="14"/>
      <c r="H114" s="16"/>
      <c r="I114" s="11"/>
      <c r="J114" s="39"/>
      <c r="K114" s="39"/>
      <c r="L114" s="39"/>
      <c r="M114" s="39"/>
      <c r="N114" s="42"/>
      <c r="O114" s="8"/>
      <c r="P114" s="9"/>
      <c r="Q114" s="9"/>
      <c r="R114" s="8"/>
      <c r="S114" s="9"/>
      <c r="T114" s="9"/>
      <c r="U114" s="8"/>
      <c r="V114" s="9"/>
      <c r="W114" s="9"/>
      <c r="X114" s="9"/>
      <c r="Y114" s="8"/>
      <c r="Z114" s="9"/>
      <c r="AA114" s="8"/>
      <c r="AC114" s="8"/>
      <c r="AP114" s="8"/>
      <c r="AR114" s="31"/>
      <c r="AU114" s="31"/>
      <c r="AV114" s="21"/>
      <c r="AW114" s="23"/>
      <c r="BJ114" s="18"/>
      <c r="BL114" s="54"/>
      <c r="BN114" s="54"/>
      <c r="BP114" s="18"/>
      <c r="BR114" s="18"/>
      <c r="BS114" s="18"/>
      <c r="BZ114" s="18"/>
      <c r="CC114" s="18"/>
      <c r="CH114" s="18"/>
      <c r="CM114" s="18"/>
      <c r="CO114" s="18"/>
      <c r="CS114" s="18"/>
      <c r="CU114" s="18"/>
      <c r="CW114" s="18"/>
      <c r="DH114" s="18"/>
    </row>
    <row r="115" spans="1:112" x14ac:dyDescent="0.3">
      <c r="A115">
        <v>116</v>
      </c>
      <c r="B115" t="s">
        <v>397</v>
      </c>
      <c r="C115" s="25"/>
      <c r="D115" s="12"/>
      <c r="E115" s="14"/>
      <c r="H115" s="16"/>
      <c r="I115" s="11"/>
      <c r="J115" s="39"/>
      <c r="K115" s="39"/>
      <c r="L115" s="39"/>
      <c r="M115" s="39"/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/>
      <c r="AC115" s="8"/>
      <c r="AP115" s="8"/>
      <c r="AR115" s="31"/>
      <c r="AU115" s="31"/>
      <c r="AV115" s="21"/>
      <c r="AW115" s="23"/>
      <c r="BJ115" s="18"/>
      <c r="BL115" s="54"/>
      <c r="BN115" s="54"/>
      <c r="BP115" s="18"/>
      <c r="BR115" s="18"/>
      <c r="BS115" s="18"/>
      <c r="BZ115" s="18"/>
      <c r="CC115" s="18"/>
      <c r="CH115" s="18"/>
      <c r="CM115" s="18"/>
      <c r="CO115" s="18"/>
      <c r="CS115" s="18"/>
      <c r="CU115" s="18"/>
      <c r="CW115" s="18"/>
      <c r="DH115" s="18"/>
    </row>
    <row r="116" spans="1:112" x14ac:dyDescent="0.3">
      <c r="A116">
        <v>117</v>
      </c>
      <c r="B116" t="s">
        <v>397</v>
      </c>
      <c r="C116" s="25"/>
      <c r="D116" s="12"/>
      <c r="E116" s="14"/>
      <c r="H116" s="16"/>
      <c r="I116" s="11"/>
      <c r="J116" s="39"/>
      <c r="K116" s="39"/>
      <c r="L116" s="39"/>
      <c r="M116" s="39"/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/>
      <c r="AC116" s="8"/>
      <c r="AP116" s="8"/>
      <c r="AR116" s="31"/>
      <c r="AU116" s="31"/>
      <c r="AV116" s="21"/>
      <c r="AW116" s="23"/>
      <c r="BJ116" s="18"/>
      <c r="BL116" s="54"/>
      <c r="BN116" s="54"/>
      <c r="BP116" s="18"/>
      <c r="BR116" s="18"/>
      <c r="BS116" s="18"/>
      <c r="BZ116" s="18"/>
      <c r="CC116" s="18"/>
      <c r="CH116" s="18"/>
      <c r="CM116" s="18"/>
      <c r="CO116" s="18"/>
      <c r="CS116" s="18"/>
      <c r="CU116" s="18"/>
      <c r="CW116" s="18"/>
      <c r="DH116" s="18"/>
    </row>
    <row r="117" spans="1:112" x14ac:dyDescent="0.3">
      <c r="A117">
        <v>118</v>
      </c>
      <c r="B117" t="s">
        <v>397</v>
      </c>
      <c r="C117" s="25"/>
      <c r="D117" s="12"/>
      <c r="E117" s="14"/>
      <c r="H117" s="16"/>
      <c r="I117" s="11"/>
      <c r="J117" s="39"/>
      <c r="K117" s="39"/>
      <c r="L117" s="39"/>
      <c r="M117" s="39"/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/>
      <c r="AC117" s="8"/>
      <c r="AP117" s="8"/>
      <c r="AR117" s="31"/>
      <c r="AU117" s="31"/>
      <c r="AV117" s="21"/>
      <c r="AW117" s="23"/>
      <c r="BJ117" s="18"/>
      <c r="BL117" s="54"/>
      <c r="BN117" s="54"/>
      <c r="BP117" s="18"/>
      <c r="BR117" s="18"/>
      <c r="BS117" s="18"/>
      <c r="BZ117" s="18"/>
      <c r="CC117" s="18"/>
      <c r="CH117" s="18"/>
      <c r="CM117" s="18"/>
      <c r="CO117" s="18"/>
      <c r="CS117" s="18"/>
      <c r="CU117" s="18"/>
      <c r="CW117" s="18"/>
      <c r="DH117" s="18"/>
    </row>
    <row r="118" spans="1:112" x14ac:dyDescent="0.3">
      <c r="A118">
        <v>119</v>
      </c>
      <c r="B118" t="s">
        <v>397</v>
      </c>
      <c r="C118" s="25"/>
      <c r="D118" s="12"/>
      <c r="E118" s="14"/>
      <c r="H118" s="16"/>
      <c r="I118" s="11"/>
      <c r="J118" s="39"/>
      <c r="K118" s="39"/>
      <c r="L118" s="39"/>
      <c r="M118" s="39"/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/>
      <c r="AC118" s="8"/>
      <c r="AP118" s="8"/>
      <c r="AR118" s="31"/>
      <c r="AU118" s="31"/>
      <c r="AV118" s="21"/>
      <c r="AW118" s="23"/>
      <c r="BJ118" s="18"/>
      <c r="BL118" s="54"/>
      <c r="BN118" s="54"/>
      <c r="BP118" s="18"/>
      <c r="BR118" s="18"/>
      <c r="BS118" s="18"/>
      <c r="BZ118" s="18"/>
      <c r="CC118" s="18"/>
      <c r="CH118" s="18"/>
      <c r="CM118" s="18"/>
      <c r="CO118" s="18"/>
      <c r="CS118" s="18"/>
      <c r="CU118" s="18"/>
      <c r="CW118" s="18"/>
      <c r="DH118" s="18"/>
    </row>
    <row r="119" spans="1:112" x14ac:dyDescent="0.3">
      <c r="A119">
        <v>120</v>
      </c>
      <c r="B119" t="s">
        <v>397</v>
      </c>
      <c r="C119" s="25"/>
      <c r="D119" s="12"/>
      <c r="E119" s="14"/>
      <c r="H119" s="16"/>
      <c r="I119" s="11"/>
      <c r="J119" s="39"/>
      <c r="K119" s="39"/>
      <c r="L119" s="39"/>
      <c r="M119" s="39"/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/>
      <c r="AC119" s="8"/>
      <c r="AP119" s="8"/>
      <c r="AR119" s="31"/>
      <c r="AU119" s="31"/>
      <c r="AV119" s="21"/>
      <c r="AW119" s="23"/>
      <c r="BJ119" s="18"/>
      <c r="BL119" s="54"/>
      <c r="BN119" s="54"/>
      <c r="BP119" s="18"/>
      <c r="BR119" s="18"/>
      <c r="BS119" s="18"/>
      <c r="BZ119" s="18"/>
      <c r="CC119" s="18"/>
      <c r="CH119" s="18"/>
      <c r="CM119" s="18"/>
      <c r="CO119" s="18"/>
      <c r="CS119" s="18"/>
      <c r="CU119" s="18"/>
      <c r="CW119" s="18"/>
      <c r="DH119" s="18"/>
    </row>
    <row r="120" spans="1:112" x14ac:dyDescent="0.3">
      <c r="A120">
        <v>121</v>
      </c>
      <c r="B120" t="s">
        <v>397</v>
      </c>
      <c r="C120" s="25"/>
      <c r="D120" s="12"/>
      <c r="E120" s="14"/>
      <c r="H120" s="16"/>
      <c r="I120" s="11"/>
      <c r="J120" s="39"/>
      <c r="K120" s="39"/>
      <c r="L120" s="39"/>
      <c r="M120" s="39"/>
      <c r="N120" s="42"/>
      <c r="O120" s="8"/>
      <c r="P120" s="9"/>
      <c r="Q120" s="9"/>
      <c r="R120" s="8"/>
      <c r="S120" s="9"/>
      <c r="T120" s="9"/>
      <c r="U120" s="8"/>
      <c r="V120" s="9"/>
      <c r="W120" s="9"/>
      <c r="X120" s="9"/>
      <c r="Y120" s="8"/>
      <c r="Z120" s="9"/>
      <c r="AA120" s="8"/>
      <c r="AC120" s="8"/>
      <c r="AP120" s="8"/>
      <c r="AR120" s="31"/>
      <c r="AU120" s="31"/>
      <c r="AV120" s="21"/>
      <c r="AW120" s="23"/>
      <c r="BJ120" s="18"/>
      <c r="BL120" s="54"/>
      <c r="BN120" s="54"/>
      <c r="BP120" s="18"/>
      <c r="BR120" s="18"/>
      <c r="BS120" s="18"/>
      <c r="BZ120" s="18"/>
      <c r="CC120" s="18"/>
      <c r="CH120" s="18"/>
      <c r="CM120" s="18"/>
      <c r="CO120" s="18"/>
      <c r="CS120" s="18"/>
      <c r="CU120" s="18"/>
      <c r="CW120" s="18"/>
      <c r="DH120" s="18"/>
    </row>
    <row r="121" spans="1:112" x14ac:dyDescent="0.3">
      <c r="A121">
        <v>122</v>
      </c>
      <c r="B121" t="s">
        <v>397</v>
      </c>
      <c r="C121" s="25"/>
      <c r="D121" s="12"/>
      <c r="E121" s="14"/>
      <c r="H121" s="16"/>
      <c r="I121" s="11"/>
      <c r="J121" s="39"/>
      <c r="K121" s="39"/>
      <c r="L121" s="39"/>
      <c r="M121" s="39"/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/>
      <c r="AC121" s="8"/>
      <c r="AP121" s="8"/>
      <c r="AR121" s="31"/>
      <c r="AU121" s="31"/>
      <c r="AV121" s="21"/>
      <c r="AW121" s="23"/>
      <c r="BJ121" s="18"/>
      <c r="BL121" s="54"/>
      <c r="BN121" s="54"/>
      <c r="BP121" s="18"/>
      <c r="BR121" s="18"/>
      <c r="BS121" s="18"/>
      <c r="BZ121" s="18"/>
      <c r="CC121" s="18"/>
      <c r="CH121" s="18"/>
      <c r="CM121" s="18"/>
      <c r="CO121" s="18"/>
      <c r="CS121" s="18"/>
      <c r="CU121" s="18"/>
      <c r="CW121" s="18"/>
      <c r="DH121" s="18"/>
    </row>
    <row r="122" spans="1:112" x14ac:dyDescent="0.3">
      <c r="A122">
        <v>123</v>
      </c>
      <c r="B122" t="s">
        <v>397</v>
      </c>
      <c r="C122" s="25"/>
      <c r="D122" s="12"/>
      <c r="E122" s="14"/>
      <c r="H122" s="16"/>
      <c r="I122" s="11"/>
      <c r="J122" s="39"/>
      <c r="K122" s="39"/>
      <c r="L122" s="39"/>
      <c r="M122" s="39"/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/>
      <c r="AC122" s="8"/>
      <c r="AP122" s="8"/>
      <c r="AR122" s="31"/>
      <c r="AU122" s="31"/>
      <c r="AV122" s="21"/>
      <c r="AW122" s="23"/>
      <c r="BJ122" s="18"/>
      <c r="BL122" s="54"/>
      <c r="BN122" s="54"/>
      <c r="BP122" s="18"/>
      <c r="BR122" s="18"/>
      <c r="BS122" s="18"/>
      <c r="BZ122" s="18"/>
      <c r="CC122" s="18"/>
      <c r="CH122" s="18"/>
      <c r="CM122" s="18"/>
      <c r="CO122" s="18"/>
      <c r="CS122" s="18"/>
      <c r="CU122" s="18"/>
      <c r="CW122" s="18"/>
      <c r="DH122" s="18"/>
    </row>
    <row r="123" spans="1:112" x14ac:dyDescent="0.3">
      <c r="A123">
        <v>124</v>
      </c>
      <c r="B123" t="s">
        <v>397</v>
      </c>
      <c r="C123" s="25"/>
      <c r="D123" s="12"/>
      <c r="E123" s="14"/>
      <c r="H123" s="16"/>
      <c r="I123" s="11"/>
      <c r="J123" s="39"/>
      <c r="K123" s="39"/>
      <c r="L123" s="39"/>
      <c r="M123" s="39"/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/>
      <c r="AC123" s="8"/>
      <c r="AP123" s="8"/>
      <c r="AR123" s="31"/>
      <c r="AU123" s="31"/>
      <c r="AV123" s="21"/>
      <c r="AW123" s="23"/>
      <c r="BJ123" s="18"/>
      <c r="BL123" s="54"/>
      <c r="BN123" s="54"/>
      <c r="BP123" s="18"/>
      <c r="BR123" s="18"/>
      <c r="BS123" s="18"/>
      <c r="BZ123" s="18"/>
      <c r="CC123" s="18"/>
      <c r="CH123" s="18"/>
      <c r="CM123" s="18"/>
      <c r="CO123" s="18"/>
      <c r="CS123" s="18"/>
      <c r="CU123" s="18"/>
      <c r="CW123" s="18"/>
      <c r="DH123" s="18"/>
    </row>
    <row r="124" spans="1:112" x14ac:dyDescent="0.3">
      <c r="A124">
        <v>125</v>
      </c>
      <c r="B124" t="s">
        <v>397</v>
      </c>
      <c r="C124" s="25"/>
      <c r="D124" s="12"/>
      <c r="E124" s="14"/>
      <c r="H124" s="16"/>
      <c r="I124" s="11"/>
      <c r="J124" s="39"/>
      <c r="K124" s="39"/>
      <c r="L124" s="39"/>
      <c r="M124" s="39"/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/>
      <c r="AC124" s="8"/>
      <c r="AP124" s="8"/>
      <c r="AR124" s="31"/>
      <c r="AU124" s="31"/>
      <c r="AV124" s="21"/>
      <c r="AW124" s="23"/>
      <c r="BJ124" s="18"/>
      <c r="BL124" s="54"/>
      <c r="BN124" s="54"/>
      <c r="BP124" s="18"/>
      <c r="BR124" s="18"/>
      <c r="BS124" s="18"/>
      <c r="BZ124" s="18"/>
      <c r="CC124" s="18"/>
      <c r="CH124" s="18"/>
      <c r="CM124" s="18"/>
      <c r="CO124" s="18"/>
      <c r="CS124" s="18"/>
      <c r="CU124" s="18"/>
      <c r="CW124" s="18"/>
      <c r="DH124" s="18"/>
    </row>
    <row r="125" spans="1:112" x14ac:dyDescent="0.3">
      <c r="A125">
        <v>126</v>
      </c>
      <c r="B125" t="s">
        <v>397</v>
      </c>
      <c r="C125" s="25"/>
      <c r="D125" s="12"/>
      <c r="E125" s="14"/>
      <c r="H125" s="16"/>
      <c r="I125" s="11"/>
      <c r="J125" s="39"/>
      <c r="K125" s="39"/>
      <c r="L125" s="39"/>
      <c r="M125" s="39"/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/>
      <c r="AC125" s="8"/>
      <c r="AP125" s="8"/>
      <c r="AR125" s="31"/>
      <c r="AU125" s="31"/>
      <c r="AV125" s="21"/>
      <c r="AW125" s="23"/>
      <c r="BJ125" s="18"/>
      <c r="BL125" s="54"/>
      <c r="BN125" s="54"/>
      <c r="BP125" s="18"/>
      <c r="BR125" s="18"/>
      <c r="BS125" s="18"/>
      <c r="BZ125" s="18"/>
      <c r="CC125" s="18"/>
      <c r="CH125" s="18"/>
      <c r="CM125" s="18"/>
      <c r="CO125" s="18"/>
      <c r="CS125" s="18"/>
      <c r="CU125" s="18"/>
      <c r="CW125" s="18"/>
      <c r="DH125" s="18"/>
    </row>
    <row r="126" spans="1:112" x14ac:dyDescent="0.3">
      <c r="A126">
        <v>127</v>
      </c>
      <c r="B126" t="s">
        <v>397</v>
      </c>
      <c r="C126" s="25"/>
      <c r="D126" s="12"/>
      <c r="E126" s="14"/>
      <c r="H126" s="16"/>
      <c r="I126" s="11"/>
      <c r="J126" s="39"/>
      <c r="K126" s="39"/>
      <c r="L126" s="39"/>
      <c r="M126" s="39"/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/>
      <c r="AC126" s="8"/>
      <c r="AP126" s="8"/>
      <c r="AR126" s="31"/>
      <c r="AU126" s="31"/>
      <c r="AV126" s="21"/>
      <c r="AW126" s="23"/>
      <c r="BJ126" s="18"/>
      <c r="BL126" s="54"/>
      <c r="BN126" s="54"/>
      <c r="BP126" s="18"/>
      <c r="BR126" s="18"/>
      <c r="BS126" s="18"/>
      <c r="BZ126" s="18"/>
      <c r="CC126" s="18"/>
      <c r="CH126" s="18"/>
      <c r="CM126" s="18"/>
      <c r="CO126" s="18"/>
      <c r="CS126" s="18"/>
      <c r="CU126" s="18"/>
      <c r="CW126" s="18"/>
      <c r="DH126" s="18"/>
    </row>
    <row r="127" spans="1:112" x14ac:dyDescent="0.3">
      <c r="A127">
        <v>128</v>
      </c>
      <c r="B127" t="s">
        <v>397</v>
      </c>
      <c r="C127" s="25"/>
      <c r="D127" s="12"/>
      <c r="E127" s="14"/>
      <c r="H127" s="16"/>
      <c r="I127" s="11"/>
      <c r="J127" s="39"/>
      <c r="K127" s="39"/>
      <c r="L127" s="39"/>
      <c r="M127" s="39"/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/>
      <c r="AC127" s="8"/>
      <c r="AP127" s="8"/>
      <c r="AR127" s="31"/>
      <c r="AU127" s="31"/>
      <c r="AV127" s="21"/>
      <c r="AW127" s="23"/>
      <c r="BJ127" s="18"/>
      <c r="BL127" s="54"/>
      <c r="BN127" s="54"/>
      <c r="BP127" s="18"/>
      <c r="BR127" s="18"/>
      <c r="BS127" s="18"/>
      <c r="BZ127" s="18"/>
      <c r="CC127" s="18"/>
      <c r="CH127" s="18"/>
      <c r="CM127" s="18"/>
      <c r="CO127" s="18"/>
      <c r="CS127" s="18"/>
      <c r="CU127" s="18"/>
      <c r="CW127" s="18"/>
      <c r="DH127" s="18"/>
    </row>
    <row r="128" spans="1:112" x14ac:dyDescent="0.3">
      <c r="A128">
        <v>129</v>
      </c>
      <c r="B128" t="s">
        <v>397</v>
      </c>
      <c r="C128" s="25"/>
      <c r="D128" s="12"/>
      <c r="E128" s="14"/>
      <c r="H128" s="16"/>
      <c r="I128" s="11"/>
      <c r="J128" s="39"/>
      <c r="K128" s="39"/>
      <c r="L128" s="39"/>
      <c r="M128" s="39"/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/>
      <c r="AC128" s="8"/>
      <c r="AP128" s="8"/>
      <c r="AR128" s="31"/>
      <c r="AU128" s="31"/>
      <c r="AV128" s="21"/>
      <c r="AW128" s="23"/>
      <c r="BJ128" s="18"/>
      <c r="BL128" s="54"/>
      <c r="BN128" s="54"/>
      <c r="BP128" s="18"/>
      <c r="BR128" s="18"/>
      <c r="BS128" s="18"/>
      <c r="BZ128" s="18"/>
      <c r="CC128" s="18"/>
      <c r="CH128" s="18"/>
      <c r="CM128" s="18"/>
      <c r="CO128" s="18"/>
      <c r="CS128" s="18"/>
      <c r="CU128" s="18"/>
      <c r="CW128" s="18"/>
      <c r="DH128" s="18"/>
    </row>
    <row r="129" spans="1:112" x14ac:dyDescent="0.3">
      <c r="A129">
        <v>130</v>
      </c>
      <c r="B129" t="s">
        <v>397</v>
      </c>
      <c r="C129" s="25"/>
      <c r="D129" s="12"/>
      <c r="E129" s="14"/>
      <c r="H129" s="16"/>
      <c r="I129" s="11"/>
      <c r="J129" s="39"/>
      <c r="K129" s="39"/>
      <c r="L129" s="39"/>
      <c r="M129" s="39"/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/>
      <c r="AC129" s="8"/>
      <c r="AP129" s="8"/>
      <c r="AR129" s="31"/>
      <c r="AU129" s="31"/>
      <c r="AV129" s="21"/>
      <c r="AW129" s="23"/>
      <c r="BJ129" s="18"/>
      <c r="BL129" s="54"/>
      <c r="BN129" s="54"/>
      <c r="BP129" s="18"/>
      <c r="BR129" s="18"/>
      <c r="BS129" s="18"/>
      <c r="BZ129" s="18"/>
      <c r="CC129" s="18"/>
      <c r="CH129" s="18"/>
      <c r="CM129" s="18"/>
      <c r="CO129" s="18"/>
      <c r="CS129" s="18"/>
      <c r="CU129" s="18"/>
      <c r="CW129" s="18"/>
      <c r="DH129" s="18"/>
    </row>
    <row r="130" spans="1:112" x14ac:dyDescent="0.3">
      <c r="A130">
        <v>131</v>
      </c>
      <c r="B130" t="s">
        <v>397</v>
      </c>
      <c r="C130" s="25"/>
      <c r="D130" s="12"/>
      <c r="E130" s="14"/>
      <c r="H130" s="16"/>
      <c r="I130" s="11"/>
      <c r="J130" s="39"/>
      <c r="K130" s="39"/>
      <c r="L130" s="39"/>
      <c r="M130" s="39"/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/>
      <c r="AC130" s="8"/>
      <c r="AP130" s="8"/>
      <c r="AR130" s="31"/>
      <c r="AU130" s="31"/>
      <c r="AV130" s="21"/>
      <c r="AW130" s="23"/>
      <c r="BJ130" s="18"/>
      <c r="BL130" s="54"/>
      <c r="BN130" s="54"/>
      <c r="BP130" s="18"/>
      <c r="BR130" s="18"/>
      <c r="BS130" s="18"/>
      <c r="BZ130" s="18"/>
      <c r="CC130" s="18"/>
      <c r="CH130" s="18"/>
      <c r="CM130" s="18"/>
      <c r="CO130" s="18"/>
      <c r="CS130" s="18"/>
      <c r="CU130" s="18"/>
      <c r="CW130" s="18"/>
      <c r="DH130" s="18"/>
    </row>
    <row r="131" spans="1:112" x14ac:dyDescent="0.3">
      <c r="A131">
        <v>132</v>
      </c>
      <c r="B131" t="s">
        <v>397</v>
      </c>
      <c r="C131" s="25"/>
      <c r="D131" s="12"/>
      <c r="E131" s="14"/>
      <c r="H131" s="16"/>
      <c r="I131" s="11"/>
      <c r="J131" s="39"/>
      <c r="K131" s="39"/>
      <c r="L131" s="39"/>
      <c r="M131" s="39"/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/>
      <c r="AC131" s="8"/>
      <c r="AP131" s="8"/>
      <c r="AR131" s="31"/>
      <c r="AU131" s="31"/>
      <c r="AV131" s="21"/>
      <c r="AW131" s="23"/>
      <c r="BJ131" s="18"/>
      <c r="BL131" s="54"/>
      <c r="BN131" s="54"/>
      <c r="BP131" s="18"/>
      <c r="BR131" s="18"/>
      <c r="BS131" s="18"/>
      <c r="BZ131" s="18"/>
      <c r="CC131" s="18"/>
      <c r="CH131" s="18"/>
      <c r="CM131" s="18"/>
      <c r="CO131" s="18"/>
      <c r="CS131" s="18"/>
      <c r="CU131" s="18"/>
      <c r="CW131" s="18"/>
      <c r="DH131" s="18"/>
    </row>
    <row r="132" spans="1:112" x14ac:dyDescent="0.3">
      <c r="A132">
        <v>133</v>
      </c>
      <c r="B132" t="s">
        <v>397</v>
      </c>
      <c r="C132" s="25"/>
      <c r="D132" s="12"/>
      <c r="E132" s="14"/>
      <c r="H132" s="16"/>
      <c r="I132" s="11"/>
      <c r="J132" s="39"/>
      <c r="K132" s="39"/>
      <c r="L132" s="39"/>
      <c r="M132" s="39"/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/>
      <c r="AC132" s="8"/>
      <c r="AP132" s="8"/>
      <c r="AR132" s="31"/>
      <c r="AU132" s="31"/>
      <c r="AV132" s="21"/>
      <c r="AW132" s="23"/>
      <c r="BJ132" s="18"/>
      <c r="BL132" s="54"/>
      <c r="BN132" s="54"/>
      <c r="BP132" s="18"/>
      <c r="BR132" s="18"/>
      <c r="BS132" s="18"/>
      <c r="BZ132" s="18"/>
      <c r="CC132" s="18"/>
      <c r="CH132" s="18"/>
      <c r="CM132" s="18"/>
      <c r="CO132" s="18"/>
      <c r="CS132" s="18"/>
      <c r="CU132" s="18"/>
      <c r="CW132" s="18"/>
      <c r="DH132" s="18"/>
    </row>
    <row r="133" spans="1:112" x14ac:dyDescent="0.3">
      <c r="A133">
        <v>134</v>
      </c>
      <c r="B133" t="s">
        <v>397</v>
      </c>
      <c r="C133" s="25"/>
      <c r="D133" s="12"/>
      <c r="E133" s="14"/>
      <c r="H133" s="16"/>
      <c r="I133" s="11"/>
      <c r="J133" s="39"/>
      <c r="K133" s="39"/>
      <c r="L133" s="39"/>
      <c r="M133" s="39"/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/>
      <c r="AC133" s="8"/>
      <c r="AP133" s="8"/>
      <c r="AR133" s="31"/>
      <c r="AU133" s="31"/>
      <c r="AV133" s="21"/>
      <c r="AW133" s="23"/>
      <c r="BJ133" s="18"/>
      <c r="BL133" s="54"/>
      <c r="BN133" s="54"/>
      <c r="BP133" s="18"/>
      <c r="BR133" s="18"/>
      <c r="BS133" s="18"/>
      <c r="BZ133" s="18"/>
      <c r="CC133" s="18"/>
      <c r="CH133" s="18"/>
      <c r="CM133" s="18"/>
      <c r="CO133" s="18"/>
      <c r="CS133" s="18"/>
      <c r="CU133" s="18"/>
      <c r="CW133" s="18"/>
      <c r="DH133" s="18"/>
    </row>
    <row r="134" spans="1:112" x14ac:dyDescent="0.3">
      <c r="A134">
        <v>135</v>
      </c>
      <c r="B134" t="s">
        <v>397</v>
      </c>
      <c r="C134" s="25"/>
      <c r="D134" s="12"/>
      <c r="E134" s="14"/>
      <c r="H134" s="16"/>
      <c r="I134" s="11"/>
      <c r="J134" s="39"/>
      <c r="K134" s="39"/>
      <c r="L134" s="39"/>
      <c r="M134" s="39"/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/>
      <c r="AC134" s="8"/>
      <c r="AP134" s="8"/>
      <c r="AR134" s="31"/>
      <c r="AU134" s="31"/>
      <c r="AV134" s="21"/>
      <c r="AW134" s="23"/>
      <c r="BJ134" s="18"/>
      <c r="BL134" s="54"/>
      <c r="BN134" s="54"/>
      <c r="BP134" s="18"/>
      <c r="BR134" s="18"/>
      <c r="BS134" s="18"/>
      <c r="BZ134" s="18"/>
      <c r="CC134" s="18"/>
      <c r="CH134" s="18"/>
      <c r="CM134" s="18"/>
      <c r="CO134" s="18"/>
      <c r="CS134" s="18"/>
      <c r="CU134" s="18"/>
      <c r="CW134" s="18"/>
      <c r="DH134" s="18"/>
    </row>
    <row r="135" spans="1:112" x14ac:dyDescent="0.3">
      <c r="A135">
        <v>136</v>
      </c>
      <c r="B135" t="s">
        <v>397</v>
      </c>
      <c r="C135" s="25"/>
      <c r="D135" s="12"/>
      <c r="E135" s="14"/>
      <c r="H135" s="16"/>
      <c r="I135" s="11"/>
      <c r="J135" s="39"/>
      <c r="K135" s="39"/>
      <c r="L135" s="39"/>
      <c r="M135" s="39"/>
      <c r="N135" s="42"/>
      <c r="O135" s="8"/>
      <c r="P135" s="9"/>
      <c r="Q135" s="9"/>
      <c r="R135" s="8"/>
      <c r="S135" s="9"/>
      <c r="T135" s="9"/>
      <c r="U135" s="8"/>
      <c r="V135" s="9"/>
      <c r="W135" s="9"/>
      <c r="X135" s="9"/>
      <c r="Y135" s="8"/>
      <c r="Z135" s="9"/>
      <c r="AA135" s="8"/>
      <c r="AC135" s="8"/>
      <c r="AP135" s="8"/>
      <c r="AR135" s="31"/>
      <c r="AU135" s="31"/>
      <c r="AV135" s="21"/>
      <c r="AW135" s="23"/>
      <c r="BJ135" s="18"/>
      <c r="BL135" s="54"/>
      <c r="BN135" s="54"/>
      <c r="BP135" s="18"/>
      <c r="BR135" s="18"/>
      <c r="BS135" s="18"/>
      <c r="BZ135" s="18"/>
      <c r="CC135" s="18"/>
      <c r="CH135" s="18"/>
      <c r="CM135" s="18"/>
      <c r="CO135" s="18"/>
      <c r="CS135" s="18"/>
      <c r="CU135" s="18"/>
      <c r="CW135" s="18"/>
      <c r="DH135" s="18"/>
    </row>
    <row r="136" spans="1:112" x14ac:dyDescent="0.3">
      <c r="A136">
        <v>137</v>
      </c>
      <c r="B136" t="s">
        <v>397</v>
      </c>
      <c r="C136" s="25"/>
      <c r="D136" s="12"/>
      <c r="E136" s="14"/>
      <c r="H136" s="16"/>
      <c r="I136" s="11"/>
      <c r="J136" s="39"/>
      <c r="K136" s="39"/>
      <c r="L136" s="39"/>
      <c r="M136" s="39"/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/>
      <c r="AC136" s="8"/>
      <c r="AP136" s="8"/>
      <c r="AR136" s="31"/>
      <c r="AU136" s="31"/>
      <c r="AV136" s="21"/>
      <c r="AW136" s="23"/>
      <c r="BJ136" s="18"/>
      <c r="BL136" s="54"/>
      <c r="BN136" s="54"/>
      <c r="BP136" s="18"/>
      <c r="BR136" s="18"/>
      <c r="BS136" s="18"/>
      <c r="BZ136" s="18"/>
      <c r="CC136" s="18"/>
      <c r="CH136" s="18"/>
      <c r="CM136" s="18"/>
      <c r="CO136" s="18"/>
      <c r="CS136" s="18"/>
      <c r="CU136" s="18"/>
      <c r="CW136" s="18"/>
      <c r="DH136" s="18"/>
    </row>
    <row r="137" spans="1:112" x14ac:dyDescent="0.3">
      <c r="A137">
        <v>138</v>
      </c>
      <c r="B137" t="s">
        <v>397</v>
      </c>
      <c r="C137" s="25"/>
      <c r="D137" s="12"/>
      <c r="E137" s="14"/>
      <c r="H137" s="16"/>
      <c r="I137" s="11"/>
      <c r="J137" s="39"/>
      <c r="K137" s="39"/>
      <c r="L137" s="39"/>
      <c r="M137" s="39"/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/>
      <c r="AC137" s="8"/>
      <c r="AP137" s="8"/>
      <c r="AR137" s="31"/>
      <c r="AU137" s="31"/>
      <c r="AV137" s="21"/>
      <c r="AW137" s="23"/>
      <c r="BJ137" s="18"/>
      <c r="BL137" s="54"/>
      <c r="BN137" s="54"/>
      <c r="BP137" s="18"/>
      <c r="BR137" s="18"/>
      <c r="BS137" s="18"/>
      <c r="BZ137" s="18"/>
      <c r="CC137" s="18"/>
      <c r="CH137" s="18"/>
      <c r="CM137" s="18"/>
      <c r="CO137" s="18"/>
      <c r="CS137" s="18"/>
      <c r="CU137" s="18"/>
      <c r="CW137" s="18"/>
      <c r="DH137" s="18"/>
    </row>
    <row r="138" spans="1:112" x14ac:dyDescent="0.3">
      <c r="A138">
        <v>139</v>
      </c>
      <c r="B138" t="s">
        <v>397</v>
      </c>
      <c r="C138" s="25"/>
      <c r="D138" s="12"/>
      <c r="E138" s="14"/>
      <c r="H138" s="16"/>
      <c r="I138" s="11"/>
      <c r="J138" s="39"/>
      <c r="K138" s="39"/>
      <c r="L138" s="39"/>
      <c r="M138" s="39"/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/>
      <c r="AC138" s="8"/>
      <c r="AP138" s="8"/>
      <c r="AR138" s="31"/>
      <c r="AU138" s="31"/>
      <c r="AV138" s="21"/>
      <c r="AW138" s="23"/>
      <c r="BJ138" s="18"/>
      <c r="BL138" s="54"/>
      <c r="BN138" s="54"/>
      <c r="BP138" s="18"/>
      <c r="BR138" s="18"/>
      <c r="BS138" s="18"/>
      <c r="BZ138" s="18"/>
      <c r="CC138" s="18"/>
      <c r="CH138" s="18"/>
      <c r="CM138" s="18"/>
      <c r="CO138" s="18"/>
      <c r="CS138" s="18"/>
      <c r="CU138" s="18"/>
      <c r="CW138" s="18"/>
      <c r="DH138" s="18"/>
    </row>
    <row r="139" spans="1:112" x14ac:dyDescent="0.3">
      <c r="A139">
        <v>140</v>
      </c>
      <c r="B139" t="s">
        <v>397</v>
      </c>
      <c r="C139" s="25"/>
      <c r="D139" s="12"/>
      <c r="E139" s="14"/>
      <c r="H139" s="16"/>
      <c r="I139" s="11"/>
      <c r="J139" s="39"/>
      <c r="K139" s="39"/>
      <c r="L139" s="39"/>
      <c r="M139" s="39"/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/>
      <c r="AC139" s="8"/>
      <c r="AP139" s="8"/>
      <c r="AR139" s="31"/>
      <c r="AU139" s="31"/>
      <c r="AV139" s="21"/>
      <c r="AW139" s="23"/>
      <c r="BJ139" s="18"/>
      <c r="BL139" s="54"/>
      <c r="BN139" s="54"/>
      <c r="BP139" s="18"/>
      <c r="BR139" s="18"/>
      <c r="BS139" s="18"/>
      <c r="BZ139" s="18"/>
      <c r="CC139" s="18"/>
      <c r="CH139" s="18"/>
      <c r="CM139" s="18"/>
      <c r="CO139" s="18"/>
      <c r="CS139" s="18"/>
      <c r="CU139" s="18"/>
      <c r="CW139" s="18"/>
      <c r="DH139" s="18"/>
    </row>
    <row r="140" spans="1:112" x14ac:dyDescent="0.3">
      <c r="A140">
        <v>141</v>
      </c>
      <c r="B140" t="s">
        <v>397</v>
      </c>
      <c r="C140" s="25"/>
      <c r="D140" s="12"/>
      <c r="E140" s="14"/>
      <c r="H140" s="16"/>
      <c r="I140" s="11"/>
      <c r="J140" s="39"/>
      <c r="K140" s="39"/>
      <c r="L140" s="39"/>
      <c r="M140" s="39"/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/>
      <c r="AC140" s="8"/>
      <c r="AP140" s="8"/>
      <c r="AR140" s="31"/>
      <c r="AU140" s="31"/>
      <c r="AV140" s="21"/>
      <c r="AW140" s="23"/>
      <c r="BJ140" s="18"/>
      <c r="BL140" s="54"/>
      <c r="BN140" s="54"/>
      <c r="BP140" s="18"/>
      <c r="BR140" s="18"/>
      <c r="BS140" s="18"/>
      <c r="BZ140" s="18"/>
      <c r="CC140" s="18"/>
      <c r="CH140" s="18"/>
      <c r="CM140" s="18"/>
      <c r="CO140" s="18"/>
      <c r="CS140" s="18"/>
      <c r="CU140" s="18"/>
      <c r="CW140" s="18"/>
      <c r="DH140" s="18"/>
    </row>
    <row r="141" spans="1:112" x14ac:dyDescent="0.3">
      <c r="A141">
        <v>142</v>
      </c>
      <c r="B141" t="s">
        <v>397</v>
      </c>
      <c r="C141" s="25"/>
      <c r="D141" s="12"/>
      <c r="E141" s="14"/>
      <c r="H141" s="16"/>
      <c r="I141" s="11"/>
      <c r="J141" s="39"/>
      <c r="K141" s="39"/>
      <c r="L141" s="39"/>
      <c r="M141" s="39"/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/>
      <c r="AC141" s="8"/>
      <c r="AP141" s="8"/>
      <c r="AR141" s="31"/>
      <c r="AU141" s="31"/>
      <c r="AV141" s="21"/>
      <c r="AW141" s="23"/>
      <c r="BJ141" s="18"/>
      <c r="BL141" s="54"/>
      <c r="BN141" s="54"/>
      <c r="BP141" s="18"/>
      <c r="BR141" s="18"/>
      <c r="BS141" s="18"/>
      <c r="BZ141" s="18"/>
      <c r="CC141" s="18"/>
      <c r="CH141" s="18"/>
      <c r="CM141" s="18"/>
      <c r="CO141" s="18"/>
      <c r="CS141" s="18"/>
      <c r="CU141" s="18"/>
      <c r="CW141" s="18"/>
      <c r="DH141" s="18"/>
    </row>
    <row r="142" spans="1:112" x14ac:dyDescent="0.3">
      <c r="A142">
        <v>143</v>
      </c>
      <c r="B142" t="s">
        <v>397</v>
      </c>
      <c r="C142" s="25"/>
      <c r="D142" s="12"/>
      <c r="E142" s="14"/>
      <c r="H142" s="16"/>
      <c r="I142" s="11"/>
      <c r="J142" s="39"/>
      <c r="K142" s="39"/>
      <c r="L142" s="39"/>
      <c r="M142" s="39"/>
      <c r="N142" s="42"/>
      <c r="O142" s="8"/>
      <c r="P142" s="9"/>
      <c r="Q142" s="9"/>
      <c r="R142" s="8"/>
      <c r="S142" s="9"/>
      <c r="T142" s="9"/>
      <c r="U142" s="8"/>
      <c r="V142" s="9"/>
      <c r="W142" s="9"/>
      <c r="X142" s="9"/>
      <c r="Y142" s="8"/>
      <c r="Z142" s="9"/>
      <c r="AA142" s="8"/>
      <c r="AC142" s="8"/>
      <c r="AP142" s="8"/>
      <c r="AR142" s="31"/>
      <c r="AU142" s="31"/>
      <c r="AV142" s="21"/>
      <c r="AW142" s="23"/>
      <c r="BJ142" s="18"/>
      <c r="BL142" s="54"/>
      <c r="BN142" s="54"/>
      <c r="BP142" s="18"/>
      <c r="BR142" s="18"/>
      <c r="BS142" s="18"/>
      <c r="BZ142" s="18"/>
      <c r="CC142" s="18"/>
      <c r="CH142" s="18"/>
      <c r="CM142" s="18"/>
      <c r="CO142" s="18"/>
      <c r="CS142" s="18"/>
      <c r="CU142" s="18"/>
      <c r="CW142" s="18"/>
      <c r="DH142" s="18"/>
    </row>
    <row r="143" spans="1:112" x14ac:dyDescent="0.3">
      <c r="A143">
        <v>144</v>
      </c>
      <c r="B143" t="s">
        <v>397</v>
      </c>
      <c r="C143" s="25"/>
      <c r="D143" s="12"/>
      <c r="E143" s="14"/>
      <c r="H143" s="16"/>
      <c r="I143" s="11"/>
      <c r="J143" s="39"/>
      <c r="K143" s="39"/>
      <c r="L143" s="39"/>
      <c r="M143" s="39"/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/>
      <c r="AC143" s="8"/>
      <c r="AP143" s="8"/>
      <c r="AR143" s="31"/>
      <c r="AU143" s="31"/>
      <c r="AV143" s="21"/>
      <c r="AW143" s="23"/>
      <c r="BJ143" s="18"/>
      <c r="BL143" s="54"/>
      <c r="BN143" s="54"/>
      <c r="BP143" s="18"/>
      <c r="BR143" s="18"/>
      <c r="BS143" s="18"/>
      <c r="BZ143" s="18"/>
      <c r="CC143" s="18"/>
      <c r="CH143" s="18"/>
      <c r="CM143" s="18"/>
      <c r="CO143" s="18"/>
      <c r="CS143" s="18"/>
      <c r="CU143" s="18"/>
      <c r="CW143" s="18"/>
      <c r="DH143" s="18"/>
    </row>
    <row r="144" spans="1:112" x14ac:dyDescent="0.3">
      <c r="A144">
        <v>145</v>
      </c>
      <c r="B144" t="s">
        <v>397</v>
      </c>
      <c r="C144" s="25"/>
      <c r="D144" s="12"/>
      <c r="E144" s="14"/>
      <c r="H144" s="16"/>
      <c r="I144" s="11"/>
      <c r="J144" s="39"/>
      <c r="K144" s="39"/>
      <c r="L144" s="39"/>
      <c r="M144" s="39"/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/>
      <c r="AC144" s="8"/>
      <c r="AP144" s="8"/>
      <c r="AR144" s="31"/>
      <c r="AU144" s="31"/>
      <c r="AV144" s="21"/>
      <c r="AW144" s="23"/>
      <c r="BJ144" s="18"/>
      <c r="BL144" s="54"/>
      <c r="BN144" s="54"/>
      <c r="BP144" s="18"/>
      <c r="BR144" s="18"/>
      <c r="BS144" s="18"/>
      <c r="BZ144" s="18"/>
      <c r="CC144" s="18"/>
      <c r="CH144" s="18"/>
      <c r="CM144" s="18"/>
      <c r="CO144" s="18"/>
      <c r="CS144" s="18"/>
      <c r="CU144" s="18"/>
      <c r="CW144" s="18"/>
      <c r="DH144" s="18"/>
    </row>
    <row r="145" spans="1:112" x14ac:dyDescent="0.3">
      <c r="A145">
        <v>146</v>
      </c>
      <c r="B145" t="s">
        <v>397</v>
      </c>
      <c r="C145" s="25"/>
      <c r="D145" s="12"/>
      <c r="E145" s="14"/>
      <c r="H145" s="16"/>
      <c r="I145" s="11"/>
      <c r="J145" s="39"/>
      <c r="K145" s="39"/>
      <c r="L145" s="39"/>
      <c r="M145" s="39"/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/>
      <c r="AC145" s="8"/>
      <c r="AP145" s="8"/>
      <c r="AR145" s="31"/>
      <c r="AU145" s="31"/>
      <c r="AV145" s="21"/>
      <c r="AW145" s="23"/>
      <c r="BJ145" s="18"/>
      <c r="BL145" s="54"/>
      <c r="BN145" s="54"/>
      <c r="BP145" s="18"/>
      <c r="BR145" s="18"/>
      <c r="BS145" s="18"/>
      <c r="BZ145" s="18"/>
      <c r="CC145" s="18"/>
      <c r="CH145" s="18"/>
      <c r="CM145" s="18"/>
      <c r="CO145" s="18"/>
      <c r="CS145" s="18"/>
      <c r="CU145" s="18"/>
      <c r="CW145" s="18"/>
      <c r="DH145" s="18"/>
    </row>
    <row r="146" spans="1:112" x14ac:dyDescent="0.3">
      <c r="A146">
        <v>147</v>
      </c>
      <c r="B146" t="s">
        <v>397</v>
      </c>
      <c r="C146" s="25"/>
      <c r="D146" s="12"/>
      <c r="E146" s="14"/>
      <c r="H146" s="16"/>
      <c r="I146" s="11"/>
      <c r="J146" s="39"/>
      <c r="K146" s="39"/>
      <c r="L146" s="39"/>
      <c r="M146" s="39"/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/>
      <c r="AC146" s="8"/>
      <c r="AP146" s="8"/>
      <c r="AR146" s="31"/>
      <c r="AU146" s="31"/>
      <c r="AV146" s="21"/>
      <c r="AW146" s="23"/>
      <c r="BJ146" s="18"/>
      <c r="BL146" s="54"/>
      <c r="BN146" s="54"/>
      <c r="BP146" s="18"/>
      <c r="BR146" s="18"/>
      <c r="BS146" s="18"/>
      <c r="BZ146" s="18"/>
      <c r="CC146" s="18"/>
      <c r="CH146" s="18"/>
      <c r="CM146" s="18"/>
      <c r="CO146" s="18"/>
      <c r="CS146" s="18"/>
      <c r="CU146" s="18"/>
      <c r="CW146" s="18"/>
      <c r="DH146" s="18"/>
    </row>
    <row r="147" spans="1:112" x14ac:dyDescent="0.3">
      <c r="A147">
        <v>148</v>
      </c>
      <c r="B147" t="s">
        <v>397</v>
      </c>
      <c r="C147" s="25"/>
      <c r="D147" s="12"/>
      <c r="E147" s="14"/>
      <c r="H147" s="16"/>
      <c r="I147" s="11"/>
      <c r="J147" s="39"/>
      <c r="K147" s="39"/>
      <c r="L147" s="39"/>
      <c r="M147" s="39"/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/>
      <c r="AC147" s="8"/>
      <c r="AP147" s="8"/>
      <c r="AR147" s="31"/>
      <c r="AU147" s="31"/>
      <c r="AV147" s="21"/>
      <c r="AW147" s="23"/>
      <c r="BJ147" s="18"/>
      <c r="BL147" s="54"/>
      <c r="BN147" s="54"/>
      <c r="BP147" s="18"/>
      <c r="BR147" s="18"/>
      <c r="BS147" s="18"/>
      <c r="BZ147" s="18"/>
      <c r="CC147" s="18"/>
      <c r="CH147" s="18"/>
      <c r="CM147" s="18"/>
      <c r="CO147" s="18"/>
      <c r="CS147" s="18"/>
      <c r="CU147" s="18"/>
      <c r="CW147" s="18"/>
      <c r="DH147" s="18"/>
    </row>
    <row r="148" spans="1:112" x14ac:dyDescent="0.3">
      <c r="A148">
        <v>149</v>
      </c>
      <c r="B148" t="s">
        <v>397</v>
      </c>
      <c r="C148" s="25"/>
      <c r="D148" s="12"/>
      <c r="E148" s="14"/>
      <c r="H148" s="16"/>
      <c r="I148" s="11"/>
      <c r="J148" s="39"/>
      <c r="K148" s="39"/>
      <c r="L148" s="39"/>
      <c r="M148" s="39"/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/>
      <c r="AC148" s="8"/>
      <c r="AP148" s="8"/>
      <c r="AR148" s="31"/>
      <c r="AU148" s="31"/>
      <c r="AV148" s="21"/>
      <c r="AW148" s="23"/>
      <c r="BJ148" s="18"/>
      <c r="BL148" s="54"/>
      <c r="BN148" s="54"/>
      <c r="BP148" s="18"/>
      <c r="BR148" s="18"/>
      <c r="BS148" s="18"/>
      <c r="BZ148" s="18"/>
      <c r="CC148" s="18"/>
      <c r="CH148" s="18"/>
      <c r="CM148" s="18"/>
      <c r="CO148" s="18"/>
      <c r="CS148" s="18"/>
      <c r="CU148" s="18"/>
      <c r="CW148" s="18"/>
      <c r="DH148" s="18"/>
    </row>
    <row r="149" spans="1:112" x14ac:dyDescent="0.3">
      <c r="A149">
        <v>150</v>
      </c>
      <c r="B149" t="s">
        <v>397</v>
      </c>
      <c r="C149" s="25"/>
      <c r="D149" s="12"/>
      <c r="E149" s="14"/>
      <c r="H149" s="16"/>
      <c r="I149" s="11"/>
      <c r="J149" s="39"/>
      <c r="K149" s="39"/>
      <c r="L149" s="39"/>
      <c r="M149" s="39"/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/>
      <c r="AC149" s="8"/>
      <c r="AP149" s="8"/>
      <c r="AR149" s="31"/>
      <c r="AU149" s="31"/>
      <c r="AV149" s="21"/>
      <c r="AW149" s="23"/>
      <c r="BJ149" s="18"/>
      <c r="BL149" s="54"/>
      <c r="BN149" s="54"/>
      <c r="BP149" s="18"/>
      <c r="BR149" s="18"/>
      <c r="BS149" s="18"/>
      <c r="BZ149" s="18"/>
      <c r="CC149" s="18"/>
      <c r="CH149" s="18"/>
      <c r="CM149" s="18"/>
      <c r="CO149" s="18"/>
      <c r="CS149" s="18"/>
      <c r="CU149" s="18"/>
      <c r="CW149" s="18"/>
      <c r="DH149" s="18"/>
    </row>
    <row r="150" spans="1:112" x14ac:dyDescent="0.3">
      <c r="A150">
        <v>151</v>
      </c>
      <c r="B150" t="s">
        <v>397</v>
      </c>
      <c r="C150" s="25"/>
      <c r="D150" s="12"/>
      <c r="E150" s="14"/>
      <c r="H150" s="16"/>
      <c r="I150" s="11"/>
      <c r="J150" s="39"/>
      <c r="K150" s="39"/>
      <c r="L150" s="39"/>
      <c r="M150" s="39"/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/>
      <c r="AC150" s="8"/>
      <c r="AP150" s="8"/>
      <c r="AR150" s="31"/>
      <c r="AU150" s="31"/>
      <c r="AV150" s="21"/>
      <c r="AW150" s="23"/>
      <c r="BJ150" s="18"/>
      <c r="BL150" s="54"/>
      <c r="BN150" s="54"/>
      <c r="BP150" s="18"/>
      <c r="BR150" s="18"/>
      <c r="BS150" s="18"/>
      <c r="BZ150" s="18"/>
      <c r="CC150" s="18"/>
      <c r="CH150" s="18"/>
      <c r="CM150" s="18"/>
      <c r="CO150" s="18"/>
      <c r="CS150" s="18"/>
      <c r="CU150" s="18"/>
      <c r="CW150" s="18"/>
      <c r="DH150" s="18"/>
    </row>
    <row r="151" spans="1:112" x14ac:dyDescent="0.3">
      <c r="A151">
        <v>152</v>
      </c>
      <c r="B151" t="s">
        <v>397</v>
      </c>
      <c r="C151" s="25"/>
      <c r="D151" s="12"/>
      <c r="E151" s="14"/>
      <c r="H151" s="16"/>
      <c r="I151" s="11"/>
      <c r="J151" s="39"/>
      <c r="K151" s="39"/>
      <c r="L151" s="39"/>
      <c r="M151" s="39"/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/>
      <c r="AC151" s="8"/>
      <c r="AP151" s="8"/>
      <c r="AR151" s="31"/>
      <c r="AU151" s="31"/>
      <c r="AV151" s="21"/>
      <c r="AW151" s="23"/>
      <c r="BJ151" s="18"/>
      <c r="BL151" s="54"/>
      <c r="BN151" s="54"/>
      <c r="BP151" s="18"/>
      <c r="BR151" s="18"/>
      <c r="BS151" s="18"/>
      <c r="BZ151" s="18"/>
      <c r="CC151" s="18"/>
      <c r="CH151" s="18"/>
      <c r="CM151" s="18"/>
      <c r="CO151" s="18"/>
      <c r="CS151" s="18"/>
      <c r="CU151" s="18"/>
      <c r="CW151" s="18"/>
      <c r="DH151" s="18"/>
    </row>
    <row r="152" spans="1:112" x14ac:dyDescent="0.3">
      <c r="A152">
        <v>153</v>
      </c>
      <c r="B152" t="s">
        <v>397</v>
      </c>
      <c r="C152" s="25"/>
      <c r="D152" s="12"/>
      <c r="E152" s="14"/>
      <c r="H152" s="16"/>
      <c r="I152" s="11"/>
      <c r="J152" s="39"/>
      <c r="K152" s="39"/>
      <c r="L152" s="39"/>
      <c r="M152" s="39"/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/>
      <c r="AC152" s="8"/>
      <c r="AP152" s="8"/>
      <c r="AR152" s="31"/>
      <c r="AU152" s="31"/>
      <c r="AV152" s="21"/>
      <c r="AW152" s="23"/>
      <c r="BJ152" s="18"/>
      <c r="BL152" s="54"/>
      <c r="BN152" s="54"/>
      <c r="BP152" s="18"/>
      <c r="BR152" s="18"/>
      <c r="BS152" s="18"/>
      <c r="BZ152" s="18"/>
      <c r="CC152" s="18"/>
      <c r="CH152" s="18"/>
      <c r="CM152" s="18"/>
      <c r="CO152" s="18"/>
      <c r="CS152" s="18"/>
      <c r="CU152" s="18"/>
      <c r="CW152" s="18"/>
      <c r="DH152" s="18"/>
    </row>
    <row r="153" spans="1:112" x14ac:dyDescent="0.3">
      <c r="A153">
        <v>154</v>
      </c>
      <c r="B153" t="s">
        <v>397</v>
      </c>
      <c r="C153" s="25"/>
      <c r="D153" s="12"/>
      <c r="E153" s="14"/>
      <c r="H153" s="16"/>
      <c r="I153" s="11"/>
      <c r="J153" s="39"/>
      <c r="K153" s="39"/>
      <c r="L153" s="39"/>
      <c r="M153" s="39"/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/>
      <c r="AC153" s="8"/>
      <c r="AP153" s="8"/>
      <c r="AR153" s="31"/>
      <c r="AU153" s="31"/>
      <c r="AV153" s="21"/>
      <c r="AW153" s="23"/>
      <c r="BJ153" s="18"/>
      <c r="BL153" s="54"/>
      <c r="BN153" s="54"/>
      <c r="BP153" s="18"/>
      <c r="BR153" s="18"/>
      <c r="BS153" s="18"/>
      <c r="BZ153" s="18"/>
      <c r="CC153" s="18"/>
      <c r="CH153" s="18"/>
      <c r="CM153" s="18"/>
      <c r="CO153" s="18"/>
      <c r="CS153" s="18"/>
      <c r="CU153" s="18"/>
      <c r="CW153" s="18"/>
      <c r="DH153" s="18"/>
    </row>
    <row r="154" spans="1:112" x14ac:dyDescent="0.3">
      <c r="A154">
        <v>155</v>
      </c>
      <c r="B154" t="s">
        <v>397</v>
      </c>
      <c r="C154" s="25"/>
      <c r="D154" s="12"/>
      <c r="E154" s="14"/>
      <c r="H154" s="16"/>
      <c r="I154" s="11"/>
      <c r="J154" s="39"/>
      <c r="K154" s="39"/>
      <c r="L154" s="39"/>
      <c r="M154" s="39"/>
      <c r="N154" s="42"/>
      <c r="O154" s="8"/>
      <c r="P154" s="9"/>
      <c r="Q154" s="9"/>
      <c r="R154" s="8"/>
      <c r="S154" s="9"/>
      <c r="T154" s="9"/>
      <c r="U154" s="8"/>
      <c r="V154" s="9"/>
      <c r="W154" s="9"/>
      <c r="X154" s="9"/>
      <c r="Y154" s="8"/>
      <c r="Z154" s="9"/>
      <c r="AA154" s="8"/>
      <c r="AC154" s="8"/>
      <c r="AP154" s="8"/>
      <c r="AR154" s="31"/>
      <c r="AU154" s="31"/>
      <c r="AV154" s="21"/>
      <c r="AW154" s="23"/>
      <c r="BJ154" s="18"/>
      <c r="BL154" s="54"/>
      <c r="BN154" s="54"/>
      <c r="BP154" s="18"/>
      <c r="BR154" s="18"/>
      <c r="BS154" s="18"/>
      <c r="BZ154" s="18"/>
      <c r="CC154" s="18"/>
      <c r="CH154" s="18"/>
      <c r="CM154" s="18"/>
      <c r="CO154" s="18"/>
      <c r="CS154" s="18"/>
      <c r="CU154" s="18"/>
      <c r="CW154" s="18"/>
      <c r="DH154" s="18"/>
    </row>
    <row r="155" spans="1:112" x14ac:dyDescent="0.3">
      <c r="A155">
        <v>156</v>
      </c>
      <c r="B155" t="s">
        <v>397</v>
      </c>
      <c r="C155" s="25"/>
      <c r="D155" s="12"/>
      <c r="E155" s="14"/>
      <c r="H155" s="16"/>
      <c r="I155" s="11"/>
      <c r="J155" s="39"/>
      <c r="K155" s="39"/>
      <c r="L155" s="39"/>
      <c r="M155" s="39"/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/>
      <c r="AC155" s="8"/>
      <c r="AP155" s="8"/>
      <c r="AR155" s="31"/>
      <c r="AU155" s="31"/>
      <c r="AV155" s="21"/>
      <c r="AW155" s="23"/>
      <c r="BJ155" s="18"/>
      <c r="BL155" s="54"/>
      <c r="BN155" s="54"/>
      <c r="BP155" s="18"/>
      <c r="BR155" s="18"/>
      <c r="BS155" s="18"/>
      <c r="BZ155" s="18"/>
      <c r="CC155" s="18"/>
      <c r="CH155" s="18"/>
      <c r="CM155" s="18"/>
      <c r="CO155" s="18"/>
      <c r="CS155" s="18"/>
      <c r="CU155" s="18"/>
      <c r="CW155" s="18"/>
      <c r="DH155" s="18"/>
    </row>
    <row r="156" spans="1:112" x14ac:dyDescent="0.3">
      <c r="A156">
        <v>157</v>
      </c>
      <c r="B156" t="s">
        <v>397</v>
      </c>
      <c r="C156" s="25"/>
      <c r="D156" s="12"/>
      <c r="E156" s="14"/>
      <c r="H156" s="16"/>
      <c r="I156" s="11"/>
      <c r="J156" s="39"/>
      <c r="K156" s="39"/>
      <c r="L156" s="39"/>
      <c r="M156" s="39"/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/>
      <c r="AC156" s="8"/>
      <c r="AP156" s="8"/>
      <c r="AR156" s="31"/>
      <c r="AU156" s="31"/>
      <c r="AV156" s="21"/>
      <c r="AW156" s="23"/>
      <c r="BJ156" s="18"/>
      <c r="BL156" s="54"/>
      <c r="BN156" s="54"/>
      <c r="BP156" s="18"/>
      <c r="BR156" s="18"/>
      <c r="BS156" s="18"/>
      <c r="BZ156" s="18"/>
      <c r="CC156" s="18"/>
      <c r="CH156" s="18"/>
      <c r="CM156" s="18"/>
      <c r="CO156" s="18"/>
      <c r="CS156" s="18"/>
      <c r="CU156" s="18"/>
      <c r="CW156" s="18"/>
      <c r="DH156" s="18"/>
    </row>
    <row r="157" spans="1:112" x14ac:dyDescent="0.3">
      <c r="A157">
        <v>158</v>
      </c>
      <c r="B157" t="s">
        <v>397</v>
      </c>
      <c r="C157" s="25"/>
      <c r="D157" s="12"/>
      <c r="E157" s="14"/>
      <c r="H157" s="16"/>
      <c r="I157" s="11"/>
      <c r="J157" s="39"/>
      <c r="K157" s="39"/>
      <c r="L157" s="39"/>
      <c r="M157" s="39"/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/>
      <c r="AC157" s="8"/>
      <c r="AP157" s="8"/>
      <c r="AR157" s="31"/>
      <c r="AU157" s="31"/>
      <c r="AV157" s="21"/>
      <c r="AW157" s="23"/>
      <c r="BJ157" s="18"/>
      <c r="BL157" s="54"/>
      <c r="BN157" s="54"/>
      <c r="BP157" s="18"/>
      <c r="BR157" s="18"/>
      <c r="BS157" s="18"/>
      <c r="BZ157" s="18"/>
      <c r="CC157" s="18"/>
      <c r="CH157" s="18"/>
      <c r="CM157" s="18"/>
      <c r="CO157" s="18"/>
      <c r="CS157" s="18"/>
      <c r="CU157" s="18"/>
      <c r="CW157" s="18"/>
      <c r="DH157" s="18"/>
    </row>
    <row r="158" spans="1:112" x14ac:dyDescent="0.3">
      <c r="A158">
        <v>159</v>
      </c>
      <c r="B158" t="s">
        <v>397</v>
      </c>
      <c r="C158" s="25"/>
      <c r="D158" s="12"/>
      <c r="E158" s="14"/>
      <c r="H158" s="16"/>
      <c r="I158" s="11"/>
      <c r="J158" s="39"/>
      <c r="K158" s="39"/>
      <c r="L158" s="39"/>
      <c r="M158" s="39"/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/>
      <c r="AC158" s="8"/>
      <c r="AP158" s="8"/>
      <c r="AR158" s="31"/>
      <c r="AU158" s="31"/>
      <c r="AV158" s="21"/>
      <c r="AW158" s="23"/>
      <c r="BJ158" s="18"/>
      <c r="BL158" s="54"/>
      <c r="BN158" s="54"/>
      <c r="BP158" s="18"/>
      <c r="BR158" s="18"/>
      <c r="BS158" s="18"/>
      <c r="BZ158" s="18"/>
      <c r="CC158" s="18"/>
      <c r="CH158" s="18"/>
      <c r="CM158" s="18"/>
      <c r="CO158" s="18"/>
      <c r="CS158" s="18"/>
      <c r="CU158" s="18"/>
      <c r="CW158" s="18"/>
      <c r="DH158" s="18"/>
    </row>
    <row r="159" spans="1:112" x14ac:dyDescent="0.3">
      <c r="A159">
        <v>160</v>
      </c>
      <c r="B159" t="s">
        <v>397</v>
      </c>
      <c r="C159" s="25"/>
      <c r="D159" s="12"/>
      <c r="E159" s="14"/>
      <c r="H159" s="16"/>
      <c r="I159" s="11"/>
      <c r="J159" s="39"/>
      <c r="K159" s="39"/>
      <c r="L159" s="39"/>
      <c r="M159" s="39"/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/>
      <c r="AC159" s="8"/>
      <c r="AP159" s="8"/>
      <c r="AR159" s="31"/>
      <c r="AU159" s="31"/>
      <c r="AV159" s="21"/>
      <c r="AW159" s="23"/>
      <c r="BJ159" s="18"/>
      <c r="BL159" s="54"/>
      <c r="BN159" s="54"/>
      <c r="BP159" s="18"/>
      <c r="BR159" s="18"/>
      <c r="BS159" s="18"/>
      <c r="BZ159" s="18"/>
      <c r="CC159" s="18"/>
      <c r="CH159" s="18"/>
      <c r="CM159" s="18"/>
      <c r="CO159" s="18"/>
      <c r="CS159" s="18"/>
      <c r="CU159" s="18"/>
      <c r="CW159" s="18"/>
      <c r="DH159" s="18"/>
    </row>
    <row r="160" spans="1:112" x14ac:dyDescent="0.3">
      <c r="A160">
        <v>161</v>
      </c>
      <c r="B160" t="s">
        <v>397</v>
      </c>
      <c r="C160" s="25"/>
      <c r="D160" s="12"/>
      <c r="E160" s="14"/>
      <c r="H160" s="16"/>
      <c r="I160" s="11"/>
      <c r="J160" s="39"/>
      <c r="K160" s="39"/>
      <c r="L160" s="39"/>
      <c r="M160" s="39"/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/>
      <c r="AC160" s="8"/>
      <c r="AP160" s="8"/>
      <c r="AR160" s="31"/>
      <c r="AU160" s="31"/>
      <c r="AV160" s="21"/>
      <c r="AW160" s="23"/>
      <c r="BJ160" s="18"/>
      <c r="BL160" s="54"/>
      <c r="BN160" s="54"/>
      <c r="BP160" s="18"/>
      <c r="BR160" s="18"/>
      <c r="BS160" s="18"/>
      <c r="BZ160" s="18"/>
      <c r="CC160" s="18"/>
      <c r="CH160" s="18"/>
      <c r="CM160" s="18"/>
      <c r="CO160" s="18"/>
      <c r="CS160" s="18"/>
      <c r="CU160" s="18"/>
      <c r="CW160" s="18"/>
      <c r="DH160" s="18"/>
    </row>
    <row r="161" spans="1:112" x14ac:dyDescent="0.3">
      <c r="A161">
        <v>162</v>
      </c>
      <c r="B161" t="s">
        <v>397</v>
      </c>
      <c r="C161" s="25"/>
      <c r="D161" s="12"/>
      <c r="E161" s="14"/>
      <c r="H161" s="16"/>
      <c r="I161" s="11"/>
      <c r="J161" s="39"/>
      <c r="K161" s="39"/>
      <c r="L161" s="39"/>
      <c r="M161" s="39"/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/>
      <c r="AC161" s="8"/>
      <c r="AP161" s="8"/>
      <c r="AR161" s="31"/>
      <c r="AU161" s="31"/>
      <c r="AV161" s="21"/>
      <c r="AW161" s="23"/>
      <c r="BJ161" s="18"/>
      <c r="BL161" s="54"/>
      <c r="BN161" s="54"/>
      <c r="BP161" s="18"/>
      <c r="BR161" s="18"/>
      <c r="BS161" s="18"/>
      <c r="BZ161" s="18"/>
      <c r="CC161" s="18"/>
      <c r="CH161" s="18"/>
      <c r="CM161" s="18"/>
      <c r="CO161" s="18"/>
      <c r="CS161" s="18"/>
      <c r="CU161" s="18"/>
      <c r="CW161" s="18"/>
      <c r="DH161" s="18"/>
    </row>
    <row r="162" spans="1:112" x14ac:dyDescent="0.3">
      <c r="A162">
        <v>163</v>
      </c>
      <c r="B162" t="s">
        <v>397</v>
      </c>
      <c r="C162" s="25"/>
      <c r="D162" s="12"/>
      <c r="E162" s="14"/>
      <c r="H162" s="16"/>
      <c r="I162" s="11"/>
      <c r="J162" s="39"/>
      <c r="K162" s="39"/>
      <c r="L162" s="39"/>
      <c r="M162" s="39"/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/>
      <c r="AC162" s="8"/>
      <c r="AP162" s="8"/>
      <c r="AR162" s="31"/>
      <c r="AU162" s="31"/>
      <c r="AV162" s="21"/>
      <c r="AW162" s="23"/>
      <c r="BJ162" s="18"/>
      <c r="BL162" s="54"/>
      <c r="BN162" s="54"/>
      <c r="BP162" s="18"/>
      <c r="BR162" s="18"/>
      <c r="BS162" s="18"/>
      <c r="BZ162" s="18"/>
      <c r="CC162" s="18"/>
      <c r="CH162" s="18"/>
      <c r="CM162" s="18"/>
      <c r="CO162" s="18"/>
      <c r="CS162" s="18"/>
      <c r="CU162" s="18"/>
      <c r="CW162" s="18"/>
      <c r="DH162" s="18"/>
    </row>
    <row r="163" spans="1:112" x14ac:dyDescent="0.3">
      <c r="A163">
        <v>164</v>
      </c>
      <c r="B163" t="s">
        <v>397</v>
      </c>
      <c r="C163" s="25"/>
      <c r="D163" s="12"/>
      <c r="E163" s="14"/>
      <c r="H163" s="16"/>
      <c r="I163" s="11"/>
      <c r="J163" s="39"/>
      <c r="K163" s="39"/>
      <c r="L163" s="39"/>
      <c r="M163" s="39"/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/>
      <c r="AC163" s="8"/>
      <c r="AP163" s="8"/>
      <c r="AR163" s="31"/>
      <c r="AU163" s="31"/>
      <c r="AV163" s="21"/>
      <c r="AW163" s="23"/>
      <c r="BJ163" s="18"/>
      <c r="BL163" s="54"/>
      <c r="BN163" s="54"/>
      <c r="BP163" s="18"/>
      <c r="BR163" s="18"/>
      <c r="BS163" s="18"/>
      <c r="BZ163" s="18"/>
      <c r="CC163" s="18"/>
      <c r="CH163" s="18"/>
      <c r="CM163" s="18"/>
      <c r="CO163" s="18"/>
      <c r="CS163" s="18"/>
      <c r="CU163" s="18"/>
      <c r="CW163" s="18"/>
      <c r="DH163" s="18"/>
    </row>
    <row r="164" spans="1:112" x14ac:dyDescent="0.3">
      <c r="A164">
        <v>165</v>
      </c>
      <c r="B164" t="s">
        <v>397</v>
      </c>
      <c r="C164" s="25"/>
      <c r="D164" s="12"/>
      <c r="E164" s="14"/>
      <c r="H164" s="16"/>
      <c r="I164" s="11"/>
      <c r="J164" s="39"/>
      <c r="K164" s="39"/>
      <c r="L164" s="39"/>
      <c r="M164" s="39"/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/>
      <c r="AC164" s="8"/>
      <c r="AP164" s="8"/>
      <c r="AR164" s="31"/>
      <c r="AU164" s="31"/>
      <c r="AV164" s="21"/>
      <c r="AW164" s="23"/>
      <c r="BJ164" s="18"/>
      <c r="BL164" s="54"/>
      <c r="BN164" s="54"/>
      <c r="BP164" s="18"/>
      <c r="BR164" s="18"/>
      <c r="BS164" s="18"/>
      <c r="BZ164" s="18"/>
      <c r="CC164" s="18"/>
      <c r="CH164" s="18"/>
      <c r="CM164" s="18"/>
      <c r="CO164" s="18"/>
      <c r="CS164" s="18"/>
      <c r="CU164" s="18"/>
      <c r="CW164" s="18"/>
      <c r="DH164" s="18"/>
    </row>
    <row r="165" spans="1:112" x14ac:dyDescent="0.3">
      <c r="A165">
        <v>166</v>
      </c>
      <c r="B165" t="s">
        <v>397</v>
      </c>
      <c r="C165" s="25"/>
      <c r="D165" s="12"/>
      <c r="E165" s="14"/>
      <c r="H165" s="16"/>
      <c r="I165" s="11"/>
      <c r="J165" s="39"/>
      <c r="K165" s="39"/>
      <c r="L165" s="39"/>
      <c r="M165" s="39"/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/>
      <c r="AC165" s="8"/>
      <c r="AP165" s="8"/>
      <c r="AR165" s="31"/>
      <c r="AU165" s="31"/>
      <c r="AV165" s="21"/>
      <c r="AW165" s="23"/>
      <c r="BJ165" s="18"/>
      <c r="BL165" s="54"/>
      <c r="BN165" s="54"/>
      <c r="BP165" s="18"/>
      <c r="BR165" s="18"/>
      <c r="BS165" s="18"/>
      <c r="BZ165" s="18"/>
      <c r="CC165" s="18"/>
      <c r="CH165" s="18"/>
      <c r="CM165" s="18"/>
      <c r="CO165" s="18"/>
      <c r="CS165" s="18"/>
      <c r="CU165" s="18"/>
      <c r="CW165" s="18"/>
      <c r="DH165" s="18"/>
    </row>
    <row r="166" spans="1:112" x14ac:dyDescent="0.3">
      <c r="A166">
        <v>167</v>
      </c>
      <c r="B166" t="s">
        <v>397</v>
      </c>
      <c r="C166" s="25"/>
      <c r="D166" s="12"/>
      <c r="E166" s="14"/>
      <c r="H166" s="16"/>
      <c r="I166" s="11"/>
      <c r="J166" s="39"/>
      <c r="K166" s="39"/>
      <c r="L166" s="39"/>
      <c r="M166" s="39"/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/>
      <c r="AC166" s="8"/>
      <c r="AP166" s="8"/>
      <c r="AR166" s="31"/>
      <c r="AU166" s="31"/>
      <c r="AV166" s="21"/>
      <c r="AW166" s="23"/>
      <c r="BJ166" s="18"/>
      <c r="BL166" s="54"/>
      <c r="BN166" s="54"/>
      <c r="BP166" s="18"/>
      <c r="BR166" s="18"/>
      <c r="BS166" s="18"/>
      <c r="BZ166" s="18"/>
      <c r="CC166" s="18"/>
      <c r="CH166" s="18"/>
      <c r="CM166" s="18"/>
      <c r="CO166" s="18"/>
      <c r="CS166" s="18"/>
      <c r="CU166" s="18"/>
      <c r="CW166" s="18"/>
      <c r="DH166" s="18"/>
    </row>
    <row r="167" spans="1:112" x14ac:dyDescent="0.3">
      <c r="A167">
        <v>168</v>
      </c>
      <c r="B167" t="s">
        <v>397</v>
      </c>
      <c r="C167" s="25"/>
      <c r="D167" s="12"/>
      <c r="E167" s="14"/>
      <c r="H167" s="16"/>
      <c r="I167" s="11"/>
      <c r="J167" s="39"/>
      <c r="K167" s="39"/>
      <c r="L167" s="39"/>
      <c r="M167" s="39"/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/>
      <c r="AC167" s="8"/>
      <c r="AP167" s="8"/>
      <c r="AR167" s="31"/>
      <c r="AU167" s="31"/>
      <c r="AV167" s="21"/>
      <c r="AW167" s="23"/>
      <c r="BJ167" s="18"/>
      <c r="BL167" s="54"/>
      <c r="BN167" s="54"/>
      <c r="BP167" s="18"/>
      <c r="BR167" s="18"/>
      <c r="BS167" s="18"/>
      <c r="BZ167" s="18"/>
      <c r="CC167" s="18"/>
      <c r="CH167" s="18"/>
      <c r="CM167" s="18"/>
      <c r="CO167" s="18"/>
      <c r="CS167" s="18"/>
      <c r="CU167" s="18"/>
      <c r="CW167" s="18"/>
      <c r="DH167" s="18"/>
    </row>
    <row r="168" spans="1:112" x14ac:dyDescent="0.3">
      <c r="A168">
        <v>169</v>
      </c>
      <c r="B168" t="s">
        <v>397</v>
      </c>
      <c r="C168" s="25"/>
      <c r="D168" s="12"/>
      <c r="E168" s="14"/>
      <c r="H168" s="16"/>
      <c r="I168" s="11"/>
      <c r="J168" s="39"/>
      <c r="K168" s="39"/>
      <c r="L168" s="39"/>
      <c r="M168" s="39"/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/>
      <c r="AC168" s="8"/>
      <c r="AP168" s="8"/>
      <c r="AR168" s="31"/>
      <c r="AU168" s="31"/>
      <c r="AV168" s="21"/>
      <c r="AW168" s="23"/>
      <c r="BJ168" s="18"/>
      <c r="BL168" s="54"/>
      <c r="BN168" s="54"/>
      <c r="BP168" s="18"/>
      <c r="BR168" s="18"/>
      <c r="BS168" s="18"/>
      <c r="BZ168" s="18"/>
      <c r="CC168" s="18"/>
      <c r="CH168" s="18"/>
      <c r="CM168" s="18"/>
      <c r="CO168" s="18"/>
      <c r="CS168" s="18"/>
      <c r="CU168" s="18"/>
      <c r="CW168" s="18"/>
      <c r="DH168" s="18"/>
    </row>
    <row r="169" spans="1:112" x14ac:dyDescent="0.3">
      <c r="A169">
        <v>170</v>
      </c>
      <c r="B169" t="s">
        <v>397</v>
      </c>
      <c r="C169" s="25"/>
      <c r="D169" s="12"/>
      <c r="E169" s="14"/>
      <c r="H169" s="16"/>
      <c r="I169" s="11"/>
      <c r="J169" s="39"/>
      <c r="K169" s="39"/>
      <c r="L169" s="39"/>
      <c r="M169" s="39"/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/>
      <c r="AC169" s="8"/>
      <c r="AP169" s="8"/>
      <c r="AR169" s="31"/>
      <c r="AU169" s="31"/>
      <c r="AV169" s="21"/>
      <c r="AW169" s="23"/>
      <c r="BJ169" s="18"/>
      <c r="BL169" s="54"/>
      <c r="BN169" s="54"/>
      <c r="BP169" s="18"/>
      <c r="BR169" s="18"/>
      <c r="BS169" s="18"/>
      <c r="BZ169" s="18"/>
      <c r="CC169" s="18"/>
      <c r="CH169" s="18"/>
      <c r="CM169" s="18"/>
      <c r="CO169" s="18"/>
      <c r="CS169" s="18"/>
      <c r="CU169" s="18"/>
      <c r="CW169" s="18"/>
      <c r="DH169" s="18"/>
    </row>
    <row r="170" spans="1:112" x14ac:dyDescent="0.3">
      <c r="A170">
        <v>171</v>
      </c>
      <c r="B170" t="s">
        <v>397</v>
      </c>
      <c r="C170" s="25"/>
      <c r="D170" s="12"/>
      <c r="E170" s="14"/>
      <c r="H170" s="16"/>
      <c r="I170" s="11"/>
      <c r="J170" s="39"/>
      <c r="K170" s="39"/>
      <c r="L170" s="39"/>
      <c r="M170" s="39"/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/>
      <c r="AC170" s="8"/>
      <c r="AP170" s="8"/>
      <c r="AR170" s="31"/>
      <c r="AU170" s="31"/>
      <c r="AV170" s="21"/>
      <c r="AW170" s="23"/>
      <c r="BJ170" s="18"/>
      <c r="BL170" s="54"/>
      <c r="BN170" s="54"/>
      <c r="BP170" s="18"/>
      <c r="BR170" s="18"/>
      <c r="BS170" s="18"/>
      <c r="BZ170" s="18"/>
      <c r="CC170" s="18"/>
      <c r="CH170" s="18"/>
      <c r="CM170" s="18"/>
      <c r="CO170" s="18"/>
      <c r="CS170" s="18"/>
      <c r="CU170" s="18"/>
      <c r="CW170" s="18"/>
      <c r="DH170" s="18"/>
    </row>
    <row r="171" spans="1:112" x14ac:dyDescent="0.3">
      <c r="A171">
        <v>172</v>
      </c>
      <c r="B171" t="s">
        <v>397</v>
      </c>
      <c r="C171" s="25"/>
      <c r="D171" s="12"/>
      <c r="E171" s="14"/>
      <c r="H171" s="16"/>
      <c r="I171" s="11"/>
      <c r="J171" s="39"/>
      <c r="K171" s="39"/>
      <c r="L171" s="39"/>
      <c r="M171" s="39"/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/>
      <c r="AC171" s="8"/>
      <c r="AP171" s="8"/>
      <c r="AR171" s="31"/>
      <c r="AU171" s="31"/>
      <c r="AV171" s="21"/>
      <c r="AW171" s="23"/>
      <c r="BJ171" s="18"/>
      <c r="BL171" s="54"/>
      <c r="BN171" s="54"/>
      <c r="BP171" s="18"/>
      <c r="BR171" s="18"/>
      <c r="BS171" s="18"/>
      <c r="BZ171" s="18"/>
      <c r="CC171" s="18"/>
      <c r="CH171" s="18"/>
      <c r="CM171" s="18"/>
      <c r="CO171" s="18"/>
      <c r="CS171" s="18"/>
      <c r="CU171" s="18"/>
      <c r="CW171" s="18"/>
      <c r="DH171" s="18"/>
    </row>
    <row r="172" spans="1:112" x14ac:dyDescent="0.3">
      <c r="A172">
        <v>173</v>
      </c>
      <c r="B172" t="s">
        <v>397</v>
      </c>
      <c r="C172" s="25"/>
      <c r="D172" s="12"/>
      <c r="E172" s="14"/>
      <c r="H172" s="16"/>
      <c r="I172" s="11"/>
      <c r="J172" s="39"/>
      <c r="K172" s="39"/>
      <c r="L172" s="39"/>
      <c r="M172" s="39"/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/>
      <c r="AC172" s="8"/>
      <c r="AP172" s="8"/>
      <c r="AR172" s="31"/>
      <c r="AU172" s="31"/>
      <c r="AV172" s="21"/>
      <c r="AW172" s="23"/>
      <c r="BJ172" s="18"/>
      <c r="BL172" s="54"/>
      <c r="BN172" s="54"/>
      <c r="BP172" s="18"/>
      <c r="BR172" s="18"/>
      <c r="BS172" s="18"/>
      <c r="BZ172" s="18"/>
      <c r="CC172" s="18"/>
      <c r="CH172" s="18"/>
      <c r="CM172" s="18"/>
      <c r="CO172" s="18"/>
      <c r="CS172" s="18"/>
      <c r="CU172" s="18"/>
      <c r="CW172" s="18"/>
      <c r="DH172" s="18"/>
    </row>
    <row r="173" spans="1:112" x14ac:dyDescent="0.3">
      <c r="A173">
        <v>174</v>
      </c>
      <c r="B173" t="s">
        <v>397</v>
      </c>
      <c r="C173" s="25"/>
      <c r="D173" s="12"/>
      <c r="E173" s="14"/>
      <c r="H173" s="16"/>
      <c r="I173" s="11"/>
      <c r="J173" s="39"/>
      <c r="K173" s="39"/>
      <c r="L173" s="39"/>
      <c r="M173" s="39"/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/>
      <c r="AC173" s="8"/>
      <c r="AP173" s="8"/>
      <c r="AR173" s="31"/>
      <c r="AU173" s="31"/>
      <c r="AV173" s="21"/>
      <c r="AW173" s="23"/>
      <c r="BJ173" s="18"/>
      <c r="BL173" s="54"/>
      <c r="BN173" s="54"/>
      <c r="BP173" s="18"/>
      <c r="BR173" s="18"/>
      <c r="BS173" s="18"/>
      <c r="BZ173" s="18"/>
      <c r="CC173" s="18"/>
      <c r="CH173" s="18"/>
      <c r="CM173" s="18"/>
      <c r="CO173" s="18"/>
      <c r="CS173" s="18"/>
      <c r="CU173" s="18"/>
      <c r="CW173" s="18"/>
      <c r="DH173" s="18"/>
    </row>
    <row r="174" spans="1:112" x14ac:dyDescent="0.3">
      <c r="A174">
        <v>175</v>
      </c>
      <c r="B174" t="s">
        <v>397</v>
      </c>
      <c r="C174" s="25"/>
      <c r="D174" s="12"/>
      <c r="E174" s="14"/>
      <c r="H174" s="16"/>
      <c r="I174" s="11"/>
      <c r="J174" s="39"/>
      <c r="K174" s="39"/>
      <c r="L174" s="39"/>
      <c r="M174" s="39"/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/>
      <c r="AC174" s="8"/>
      <c r="AP174" s="8"/>
      <c r="AR174" s="31"/>
      <c r="AU174" s="31"/>
      <c r="AV174" s="21"/>
      <c r="AW174" s="23"/>
      <c r="BJ174" s="18"/>
      <c r="BL174" s="54"/>
      <c r="BN174" s="54"/>
      <c r="BP174" s="18"/>
      <c r="BR174" s="18"/>
      <c r="BS174" s="18"/>
      <c r="BZ174" s="18"/>
      <c r="CC174" s="18"/>
      <c r="CH174" s="18"/>
      <c r="CM174" s="18"/>
      <c r="CO174" s="18"/>
      <c r="CS174" s="18"/>
      <c r="CU174" s="18"/>
      <c r="CW174" s="18"/>
      <c r="DH174" s="18"/>
    </row>
    <row r="175" spans="1:112" x14ac:dyDescent="0.3">
      <c r="A175">
        <v>176</v>
      </c>
      <c r="B175" t="s">
        <v>397</v>
      </c>
      <c r="C175" s="25"/>
      <c r="D175" s="12"/>
      <c r="E175" s="14"/>
      <c r="H175" s="16"/>
      <c r="I175" s="11"/>
      <c r="J175" s="39"/>
      <c r="K175" s="39"/>
      <c r="L175" s="39"/>
      <c r="M175" s="39"/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/>
      <c r="AC175" s="8"/>
      <c r="AP175" s="8"/>
      <c r="AR175" s="31"/>
      <c r="AU175" s="31"/>
      <c r="AV175" s="21"/>
      <c r="AW175" s="23"/>
      <c r="BJ175" s="18"/>
      <c r="BL175" s="54"/>
      <c r="BN175" s="54"/>
      <c r="BP175" s="18"/>
      <c r="BR175" s="18"/>
      <c r="BS175" s="18"/>
      <c r="BZ175" s="18"/>
      <c r="CC175" s="18"/>
      <c r="CH175" s="18"/>
      <c r="CM175" s="18"/>
      <c r="CO175" s="18"/>
      <c r="CS175" s="18"/>
      <c r="CU175" s="18"/>
      <c r="CW175" s="18"/>
      <c r="DH175" s="18"/>
    </row>
    <row r="176" spans="1:112" x14ac:dyDescent="0.3">
      <c r="A176">
        <v>177</v>
      </c>
      <c r="B176" t="s">
        <v>397</v>
      </c>
      <c r="C176" s="25"/>
      <c r="D176" s="12"/>
      <c r="E176" s="14"/>
      <c r="H176" s="16"/>
      <c r="I176" s="11"/>
      <c r="J176" s="39"/>
      <c r="K176" s="39"/>
      <c r="L176" s="39"/>
      <c r="M176" s="39"/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/>
      <c r="AC176" s="8"/>
      <c r="AP176" s="8"/>
      <c r="AR176" s="31"/>
      <c r="AU176" s="31"/>
      <c r="AV176" s="21"/>
      <c r="AW176" s="23"/>
      <c r="BJ176" s="18"/>
      <c r="BL176" s="54"/>
      <c r="BN176" s="54"/>
      <c r="BP176" s="18"/>
      <c r="BR176" s="18"/>
      <c r="BS176" s="18"/>
      <c r="BZ176" s="18"/>
      <c r="CC176" s="18"/>
      <c r="CH176" s="18"/>
      <c r="CM176" s="18"/>
      <c r="CO176" s="18"/>
      <c r="CS176" s="18"/>
      <c r="CU176" s="18"/>
      <c r="CW176" s="18"/>
      <c r="DH176" s="18"/>
    </row>
    <row r="177" spans="1:112" x14ac:dyDescent="0.3">
      <c r="A177">
        <v>178</v>
      </c>
      <c r="B177" t="s">
        <v>397</v>
      </c>
      <c r="C177" s="25"/>
      <c r="D177" s="12"/>
      <c r="E177" s="14"/>
      <c r="H177" s="16"/>
      <c r="I177" s="11"/>
      <c r="J177" s="39"/>
      <c r="K177" s="39"/>
      <c r="L177" s="39"/>
      <c r="M177" s="39"/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/>
      <c r="AC177" s="8"/>
      <c r="AP177" s="8"/>
      <c r="AR177" s="31"/>
      <c r="AU177" s="31"/>
      <c r="AV177" s="21"/>
      <c r="AW177" s="23"/>
      <c r="BJ177" s="18"/>
      <c r="BL177" s="54"/>
      <c r="BN177" s="54"/>
      <c r="BP177" s="18"/>
      <c r="BR177" s="18"/>
      <c r="BS177" s="18"/>
      <c r="BZ177" s="18"/>
      <c r="CC177" s="18"/>
      <c r="CH177" s="18"/>
      <c r="CM177" s="18"/>
      <c r="CO177" s="18"/>
      <c r="CS177" s="18"/>
      <c r="CU177" s="18"/>
      <c r="CW177" s="18"/>
      <c r="DH177" s="18"/>
    </row>
    <row r="178" spans="1:112" x14ac:dyDescent="0.3">
      <c r="A178">
        <v>179</v>
      </c>
      <c r="B178" t="s">
        <v>397</v>
      </c>
      <c r="C178" s="25"/>
      <c r="D178" s="12"/>
      <c r="E178" s="14"/>
      <c r="H178" s="16"/>
      <c r="I178" s="11"/>
      <c r="J178" s="39"/>
      <c r="K178" s="39"/>
      <c r="L178" s="39"/>
      <c r="M178" s="39"/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/>
      <c r="AC178" s="8"/>
      <c r="AP178" s="8"/>
      <c r="AR178" s="31"/>
      <c r="AU178" s="31"/>
      <c r="AV178" s="21"/>
      <c r="AW178" s="23"/>
      <c r="BJ178" s="18"/>
      <c r="BL178" s="54"/>
      <c r="BN178" s="54"/>
      <c r="BP178" s="18"/>
      <c r="BR178" s="18"/>
      <c r="BS178" s="18"/>
      <c r="BZ178" s="18"/>
      <c r="CC178" s="18"/>
      <c r="CH178" s="18"/>
      <c r="CM178" s="18"/>
      <c r="CO178" s="18"/>
      <c r="CS178" s="18"/>
      <c r="CU178" s="18"/>
      <c r="CW178" s="18"/>
      <c r="DH178" s="18"/>
    </row>
    <row r="179" spans="1:112" x14ac:dyDescent="0.3">
      <c r="A179">
        <v>180</v>
      </c>
      <c r="B179" t="s">
        <v>397</v>
      </c>
      <c r="C179" s="25"/>
      <c r="D179" s="12"/>
      <c r="E179" s="14"/>
      <c r="H179" s="16"/>
      <c r="I179" s="11"/>
      <c r="J179" s="39"/>
      <c r="K179" s="39"/>
      <c r="L179" s="39"/>
      <c r="M179" s="39"/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/>
      <c r="AC179" s="8"/>
      <c r="AP179" s="8"/>
      <c r="AR179" s="31"/>
      <c r="AU179" s="31"/>
      <c r="AV179" s="21"/>
      <c r="AW179" s="23"/>
      <c r="BJ179" s="18"/>
      <c r="BL179" s="54"/>
      <c r="BN179" s="54"/>
      <c r="BP179" s="18"/>
      <c r="BR179" s="18"/>
      <c r="BS179" s="18"/>
      <c r="BZ179" s="18"/>
      <c r="CC179" s="18"/>
      <c r="CH179" s="18"/>
      <c r="CM179" s="18"/>
      <c r="CO179" s="18"/>
      <c r="CS179" s="18"/>
      <c r="CU179" s="18"/>
      <c r="CW179" s="18"/>
      <c r="DH179" s="18"/>
    </row>
    <row r="180" spans="1:112" x14ac:dyDescent="0.3">
      <c r="A180">
        <v>181</v>
      </c>
      <c r="B180" t="s">
        <v>397</v>
      </c>
      <c r="C180" s="25"/>
      <c r="D180" s="12"/>
      <c r="E180" s="14"/>
      <c r="H180" s="16"/>
      <c r="I180" s="11"/>
      <c r="J180" s="39"/>
      <c r="K180" s="39"/>
      <c r="L180" s="39"/>
      <c r="M180" s="39"/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/>
      <c r="AC180" s="8"/>
      <c r="AP180" s="8"/>
      <c r="AR180" s="31"/>
      <c r="AU180" s="31"/>
      <c r="AV180" s="21"/>
      <c r="AW180" s="23"/>
      <c r="BJ180" s="18"/>
      <c r="BL180" s="54"/>
      <c r="BN180" s="54"/>
      <c r="BP180" s="18"/>
      <c r="BR180" s="18"/>
      <c r="BS180" s="18"/>
      <c r="BZ180" s="18"/>
      <c r="CC180" s="18"/>
      <c r="CH180" s="18"/>
      <c r="CM180" s="18"/>
      <c r="CO180" s="18"/>
      <c r="CS180" s="18"/>
      <c r="CU180" s="18"/>
      <c r="CW180" s="18"/>
      <c r="DH180" s="18"/>
    </row>
    <row r="181" spans="1:112" x14ac:dyDescent="0.3">
      <c r="A181">
        <v>182</v>
      </c>
      <c r="B181" t="s">
        <v>397</v>
      </c>
      <c r="C181" s="25"/>
      <c r="D181" s="12"/>
      <c r="E181" s="14"/>
      <c r="H181" s="16"/>
      <c r="I181" s="11"/>
      <c r="J181" s="39"/>
      <c r="K181" s="39"/>
      <c r="L181" s="39"/>
      <c r="M181" s="39"/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/>
      <c r="AC181" s="8"/>
      <c r="AP181" s="8"/>
      <c r="AR181" s="31"/>
      <c r="AU181" s="31"/>
      <c r="AV181" s="21"/>
      <c r="AW181" s="23"/>
      <c r="BJ181" s="18"/>
      <c r="BL181" s="54"/>
      <c r="BN181" s="54"/>
      <c r="BP181" s="18"/>
      <c r="BR181" s="18"/>
      <c r="BS181" s="18"/>
      <c r="BZ181" s="18"/>
      <c r="CC181" s="18"/>
      <c r="CH181" s="18"/>
      <c r="CM181" s="18"/>
      <c r="CO181" s="18"/>
      <c r="CS181" s="18"/>
      <c r="CU181" s="18"/>
      <c r="CW181" s="18"/>
      <c r="DH181" s="18"/>
    </row>
    <row r="182" spans="1:112" x14ac:dyDescent="0.3">
      <c r="A182">
        <v>183</v>
      </c>
      <c r="B182" t="s">
        <v>397</v>
      </c>
      <c r="C182" s="25"/>
      <c r="D182" s="12"/>
      <c r="E182" s="14"/>
      <c r="H182" s="16"/>
      <c r="I182" s="11"/>
      <c r="J182" s="39"/>
      <c r="K182" s="39"/>
      <c r="L182" s="39"/>
      <c r="M182" s="39"/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/>
      <c r="AC182" s="8"/>
      <c r="AP182" s="8"/>
      <c r="AR182" s="31"/>
      <c r="AU182" s="31"/>
      <c r="AV182" s="21"/>
      <c r="AW182" s="23"/>
      <c r="BJ182" s="18"/>
      <c r="BL182" s="54"/>
      <c r="BN182" s="54"/>
      <c r="BP182" s="18"/>
      <c r="BR182" s="18"/>
      <c r="BS182" s="18"/>
      <c r="BZ182" s="18"/>
      <c r="CC182" s="18"/>
      <c r="CH182" s="18"/>
      <c r="CM182" s="18"/>
      <c r="CO182" s="18"/>
      <c r="CS182" s="18"/>
      <c r="CU182" s="18"/>
      <c r="CW182" s="18"/>
      <c r="DH182" s="18"/>
    </row>
    <row r="183" spans="1:112" x14ac:dyDescent="0.3">
      <c r="A183">
        <v>184</v>
      </c>
      <c r="B183" t="s">
        <v>397</v>
      </c>
      <c r="C183" s="25"/>
      <c r="D183" s="12"/>
      <c r="E183" s="14"/>
      <c r="H183" s="16"/>
      <c r="I183" s="11"/>
      <c r="J183" s="39"/>
      <c r="K183" s="39"/>
      <c r="L183" s="39"/>
      <c r="M183" s="39"/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/>
      <c r="AC183" s="8"/>
      <c r="AP183" s="8"/>
      <c r="AR183" s="31"/>
      <c r="AU183" s="31"/>
      <c r="AV183" s="21"/>
      <c r="AW183" s="23"/>
      <c r="BJ183" s="18"/>
      <c r="BL183" s="54"/>
      <c r="BN183" s="54"/>
      <c r="BP183" s="18"/>
      <c r="BR183" s="18"/>
      <c r="BS183" s="18"/>
      <c r="BZ183" s="18"/>
      <c r="CC183" s="18"/>
      <c r="CH183" s="18"/>
      <c r="CM183" s="18"/>
      <c r="CO183" s="18"/>
      <c r="CS183" s="18"/>
      <c r="CU183" s="18"/>
      <c r="CW183" s="18"/>
      <c r="DH183" s="18"/>
    </row>
    <row r="184" spans="1:112" x14ac:dyDescent="0.3">
      <c r="A184">
        <v>185</v>
      </c>
      <c r="B184" t="s">
        <v>397</v>
      </c>
      <c r="C184" s="25"/>
      <c r="D184" s="12"/>
      <c r="E184" s="14"/>
      <c r="H184" s="16"/>
      <c r="I184" s="11"/>
      <c r="J184" s="39"/>
      <c r="K184" s="39"/>
      <c r="L184" s="39"/>
      <c r="M184" s="39"/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/>
      <c r="AC184" s="8"/>
      <c r="AP184" s="8"/>
      <c r="AR184" s="31"/>
      <c r="AU184" s="31"/>
      <c r="AV184" s="21"/>
      <c r="AW184" s="23"/>
      <c r="BJ184" s="18"/>
      <c r="BL184" s="54"/>
      <c r="BN184" s="54"/>
      <c r="BP184" s="18"/>
      <c r="BR184" s="18"/>
      <c r="BS184" s="18"/>
      <c r="BZ184" s="18"/>
      <c r="CC184" s="18"/>
      <c r="CH184" s="18"/>
      <c r="CM184" s="18"/>
      <c r="CO184" s="18"/>
      <c r="CS184" s="18"/>
      <c r="CU184" s="18"/>
      <c r="CW184" s="18"/>
      <c r="DH184" s="18"/>
    </row>
    <row r="185" spans="1:112" x14ac:dyDescent="0.3">
      <c r="A185">
        <v>186</v>
      </c>
      <c r="B185" t="s">
        <v>397</v>
      </c>
      <c r="C185" s="25"/>
      <c r="D185" s="12"/>
      <c r="E185" s="14"/>
      <c r="H185" s="16"/>
      <c r="I185" s="11"/>
      <c r="J185" s="39"/>
      <c r="K185" s="39"/>
      <c r="L185" s="39"/>
      <c r="M185" s="39"/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/>
      <c r="AC185" s="8"/>
      <c r="AP185" s="8"/>
      <c r="AR185" s="31"/>
      <c r="AU185" s="31"/>
      <c r="AV185" s="21"/>
      <c r="AW185" s="23"/>
      <c r="BJ185" s="18"/>
      <c r="BL185" s="54"/>
      <c r="BN185" s="54"/>
      <c r="BP185" s="18"/>
      <c r="BR185" s="18"/>
      <c r="BS185" s="18"/>
      <c r="BZ185" s="18"/>
      <c r="CC185" s="18"/>
      <c r="CH185" s="18"/>
      <c r="CM185" s="18"/>
      <c r="CO185" s="18"/>
      <c r="CS185" s="18"/>
      <c r="CU185" s="18"/>
      <c r="CW185" s="18"/>
      <c r="DH185" s="18"/>
    </row>
    <row r="186" spans="1:112" x14ac:dyDescent="0.3">
      <c r="A186">
        <v>187</v>
      </c>
      <c r="B186" t="s">
        <v>397</v>
      </c>
      <c r="C186" s="25"/>
      <c r="D186" s="12"/>
      <c r="E186" s="14"/>
      <c r="H186" s="16"/>
      <c r="I186" s="11"/>
      <c r="J186" s="39"/>
      <c r="K186" s="39"/>
      <c r="L186" s="39"/>
      <c r="M186" s="39"/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/>
      <c r="AC186" s="8"/>
      <c r="AP186" s="8"/>
      <c r="AR186" s="31"/>
      <c r="AU186" s="31"/>
      <c r="AV186" s="21"/>
      <c r="AW186" s="23"/>
      <c r="BJ186" s="18"/>
      <c r="BL186" s="54"/>
      <c r="BN186" s="54"/>
      <c r="BP186" s="18"/>
      <c r="BR186" s="18"/>
      <c r="BS186" s="18"/>
      <c r="BZ186" s="18"/>
      <c r="CC186" s="18"/>
      <c r="CH186" s="18"/>
      <c r="CM186" s="18"/>
      <c r="CO186" s="18"/>
      <c r="CS186" s="18"/>
      <c r="CU186" s="18"/>
      <c r="CW186" s="18"/>
      <c r="DH186" s="18"/>
    </row>
    <row r="187" spans="1:112" x14ac:dyDescent="0.3">
      <c r="A187">
        <v>188</v>
      </c>
      <c r="B187" t="s">
        <v>397</v>
      </c>
      <c r="C187" s="25"/>
      <c r="D187" s="12"/>
      <c r="E187" s="14"/>
      <c r="H187" s="16"/>
      <c r="I187" s="11"/>
      <c r="J187" s="39"/>
      <c r="K187" s="39"/>
      <c r="L187" s="39"/>
      <c r="M187" s="39"/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/>
      <c r="AC187" s="8"/>
      <c r="AP187" s="8"/>
      <c r="AR187" s="31"/>
      <c r="AU187" s="31"/>
      <c r="AV187" s="21"/>
      <c r="AW187" s="23"/>
      <c r="BJ187" s="18"/>
      <c r="BL187" s="54"/>
      <c r="BN187" s="54"/>
      <c r="BP187" s="18"/>
      <c r="BR187" s="18"/>
      <c r="BS187" s="18"/>
      <c r="BZ187" s="18"/>
      <c r="CC187" s="18"/>
      <c r="CH187" s="18"/>
      <c r="CM187" s="18"/>
      <c r="CO187" s="18"/>
      <c r="CS187" s="18"/>
      <c r="CU187" s="18"/>
      <c r="CW187" s="18"/>
      <c r="DH187" s="18"/>
    </row>
    <row r="188" spans="1:112" x14ac:dyDescent="0.3">
      <c r="A188">
        <v>189</v>
      </c>
      <c r="B188" t="s">
        <v>397</v>
      </c>
      <c r="C188" s="25"/>
      <c r="D188" s="12"/>
      <c r="E188" s="14"/>
      <c r="H188" s="16"/>
      <c r="I188" s="11"/>
      <c r="J188" s="39"/>
      <c r="K188" s="39"/>
      <c r="L188" s="39"/>
      <c r="M188" s="39"/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/>
      <c r="AC188" s="8"/>
      <c r="AP188" s="8"/>
      <c r="AR188" s="31"/>
      <c r="AU188" s="31"/>
      <c r="AV188" s="21"/>
      <c r="AW188" s="23"/>
      <c r="BJ188" s="18"/>
      <c r="BL188" s="54"/>
      <c r="BN188" s="54"/>
      <c r="BP188" s="18"/>
      <c r="BR188" s="18"/>
      <c r="BS188" s="18"/>
      <c r="BZ188" s="18"/>
      <c r="CC188" s="18"/>
      <c r="CH188" s="18"/>
      <c r="CM188" s="18"/>
      <c r="CO188" s="18"/>
      <c r="CS188" s="18"/>
      <c r="CU188" s="18"/>
      <c r="CW188" s="18"/>
      <c r="DH188" s="18"/>
    </row>
    <row r="189" spans="1:112" x14ac:dyDescent="0.3">
      <c r="A189">
        <v>190</v>
      </c>
      <c r="B189" t="s">
        <v>397</v>
      </c>
      <c r="C189" s="25"/>
      <c r="D189" s="12"/>
      <c r="E189" s="14"/>
      <c r="H189" s="16"/>
      <c r="I189" s="11"/>
      <c r="J189" s="39"/>
      <c r="K189" s="39"/>
      <c r="L189" s="39"/>
      <c r="M189" s="39"/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/>
      <c r="AC189" s="8"/>
      <c r="AP189" s="8"/>
      <c r="AR189" s="31"/>
      <c r="AU189" s="31"/>
      <c r="AV189" s="21"/>
      <c r="AW189" s="23"/>
      <c r="BJ189" s="18"/>
      <c r="BL189" s="54"/>
      <c r="BN189" s="54"/>
      <c r="BP189" s="18"/>
      <c r="BR189" s="18"/>
      <c r="BS189" s="18"/>
      <c r="BZ189" s="18"/>
      <c r="CC189" s="18"/>
      <c r="CH189" s="18"/>
      <c r="CM189" s="18"/>
      <c r="CO189" s="18"/>
      <c r="CS189" s="18"/>
      <c r="CU189" s="18"/>
      <c r="CW189" s="18"/>
      <c r="DH189" s="18"/>
    </row>
    <row r="190" spans="1:112" x14ac:dyDescent="0.3">
      <c r="A190">
        <v>191</v>
      </c>
      <c r="B190" t="s">
        <v>397</v>
      </c>
      <c r="C190" s="25"/>
      <c r="D190" s="12"/>
      <c r="E190" s="14"/>
      <c r="H190" s="16"/>
      <c r="I190" s="11"/>
      <c r="J190" s="39"/>
      <c r="K190" s="39"/>
      <c r="L190" s="39"/>
      <c r="M190" s="39"/>
      <c r="N190" s="42"/>
      <c r="O190" s="8"/>
      <c r="P190" s="9"/>
      <c r="Q190" s="9"/>
      <c r="R190" s="8"/>
      <c r="S190" s="9"/>
      <c r="T190" s="9"/>
      <c r="U190" s="8"/>
      <c r="V190" s="9"/>
      <c r="W190" s="9"/>
      <c r="X190" s="9"/>
      <c r="Y190" s="8"/>
      <c r="Z190" s="9"/>
      <c r="AA190" s="8"/>
      <c r="AC190" s="8"/>
      <c r="AP190" s="8"/>
      <c r="AR190" s="31"/>
      <c r="AU190" s="31"/>
      <c r="AV190" s="21"/>
      <c r="AW190" s="23"/>
      <c r="BJ190" s="18"/>
      <c r="BL190" s="54"/>
      <c r="BN190" s="54"/>
      <c r="BP190" s="18"/>
      <c r="BR190" s="18"/>
      <c r="BS190" s="18"/>
      <c r="BZ190" s="18"/>
      <c r="CC190" s="18"/>
      <c r="CH190" s="18"/>
      <c r="CM190" s="18"/>
      <c r="CO190" s="18"/>
      <c r="CS190" s="18"/>
      <c r="CU190" s="18"/>
      <c r="CW190" s="18"/>
      <c r="DH190" s="18"/>
    </row>
    <row r="191" spans="1:112" x14ac:dyDescent="0.3">
      <c r="A191">
        <v>192</v>
      </c>
      <c r="B191" t="s">
        <v>397</v>
      </c>
      <c r="C191" s="25"/>
      <c r="D191" s="12"/>
      <c r="E191" s="14"/>
      <c r="H191" s="16"/>
      <c r="I191" s="11"/>
      <c r="J191" s="39"/>
      <c r="K191" s="39"/>
      <c r="L191" s="39"/>
      <c r="M191" s="39"/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/>
      <c r="AC191" s="8"/>
      <c r="AP191" s="8"/>
      <c r="AR191" s="31"/>
      <c r="AU191" s="31"/>
      <c r="AV191" s="21"/>
      <c r="AW191" s="23"/>
      <c r="BJ191" s="18"/>
      <c r="BL191" s="54"/>
      <c r="BN191" s="54"/>
      <c r="BP191" s="18"/>
      <c r="BR191" s="18"/>
      <c r="BS191" s="18"/>
      <c r="BZ191" s="18"/>
      <c r="CC191" s="18"/>
      <c r="CH191" s="18"/>
      <c r="CM191" s="18"/>
      <c r="CO191" s="18"/>
      <c r="CS191" s="18"/>
      <c r="CU191" s="18"/>
      <c r="CW191" s="18"/>
      <c r="DH191" s="18"/>
    </row>
    <row r="192" spans="1:112" x14ac:dyDescent="0.3">
      <c r="A192">
        <v>193</v>
      </c>
      <c r="B192" t="s">
        <v>397</v>
      </c>
      <c r="C192" s="25"/>
      <c r="D192" s="12"/>
      <c r="E192" s="14"/>
      <c r="H192" s="16"/>
      <c r="I192" s="11"/>
      <c r="J192" s="39"/>
      <c r="K192" s="39"/>
      <c r="L192" s="39"/>
      <c r="M192" s="39"/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/>
      <c r="AC192" s="8"/>
      <c r="AP192" s="8"/>
      <c r="AR192" s="31"/>
      <c r="AU192" s="31"/>
      <c r="AV192" s="21"/>
      <c r="AW192" s="23"/>
      <c r="BJ192" s="18"/>
      <c r="BL192" s="54"/>
      <c r="BN192" s="54"/>
      <c r="BP192" s="18"/>
      <c r="BR192" s="18"/>
      <c r="BS192" s="18"/>
      <c r="BZ192" s="18"/>
      <c r="CC192" s="18"/>
      <c r="CH192" s="18"/>
      <c r="CM192" s="18"/>
      <c r="CO192" s="18"/>
      <c r="CS192" s="18"/>
      <c r="CU192" s="18"/>
      <c r="CW192" s="18"/>
      <c r="DH192" s="18"/>
    </row>
    <row r="193" spans="1:112" x14ac:dyDescent="0.3">
      <c r="A193">
        <v>194</v>
      </c>
      <c r="B193" t="s">
        <v>397</v>
      </c>
      <c r="C193" s="25"/>
      <c r="D193" s="12"/>
      <c r="E193" s="14"/>
      <c r="H193" s="16"/>
      <c r="I193" s="11"/>
      <c r="J193" s="39"/>
      <c r="K193" s="39"/>
      <c r="L193" s="39"/>
      <c r="M193" s="39"/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/>
      <c r="AC193" s="8"/>
      <c r="AP193" s="8"/>
      <c r="AR193" s="31"/>
      <c r="AU193" s="31"/>
      <c r="AV193" s="21"/>
      <c r="AW193" s="23"/>
      <c r="BJ193" s="18"/>
      <c r="BL193" s="54"/>
      <c r="BN193" s="54"/>
      <c r="BP193" s="18"/>
      <c r="BR193" s="18"/>
      <c r="BS193" s="18"/>
      <c r="BZ193" s="18"/>
      <c r="CC193" s="18"/>
      <c r="CH193" s="18"/>
      <c r="CM193" s="18"/>
      <c r="CO193" s="18"/>
      <c r="CS193" s="18"/>
      <c r="CU193" s="18"/>
      <c r="CW193" s="18"/>
      <c r="DH193" s="18"/>
    </row>
    <row r="194" spans="1:112" x14ac:dyDescent="0.3">
      <c r="A194">
        <v>195</v>
      </c>
      <c r="B194" t="s">
        <v>397</v>
      </c>
      <c r="C194" s="25"/>
      <c r="D194" s="12"/>
      <c r="E194" s="14"/>
      <c r="H194" s="16"/>
      <c r="I194" s="11"/>
      <c r="J194" s="39"/>
      <c r="K194" s="39"/>
      <c r="L194" s="39"/>
      <c r="M194" s="39"/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/>
      <c r="AC194" s="8"/>
      <c r="AP194" s="8"/>
      <c r="AR194" s="31"/>
      <c r="AU194" s="31"/>
      <c r="AV194" s="21"/>
      <c r="AW194" s="23"/>
      <c r="BJ194" s="18"/>
      <c r="BL194" s="54"/>
      <c r="BN194" s="54"/>
      <c r="BP194" s="18"/>
      <c r="BR194" s="18"/>
      <c r="BS194" s="18"/>
      <c r="BZ194" s="18"/>
      <c r="CC194" s="18"/>
      <c r="CH194" s="18"/>
      <c r="CM194" s="18"/>
      <c r="CO194" s="18"/>
      <c r="CS194" s="18"/>
      <c r="CU194" s="18"/>
      <c r="CW194" s="18"/>
      <c r="DH194" s="18"/>
    </row>
    <row r="195" spans="1:112" x14ac:dyDescent="0.3">
      <c r="A195">
        <v>196</v>
      </c>
      <c r="B195" t="s">
        <v>397</v>
      </c>
      <c r="C195" s="25"/>
      <c r="D195" s="12"/>
      <c r="E195" s="14"/>
      <c r="H195" s="16"/>
      <c r="I195" s="11"/>
      <c r="J195" s="39"/>
      <c r="K195" s="39"/>
      <c r="L195" s="39"/>
      <c r="M195" s="39"/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/>
      <c r="AC195" s="8"/>
      <c r="AP195" s="8"/>
      <c r="AR195" s="31"/>
      <c r="AU195" s="31"/>
      <c r="AV195" s="21"/>
      <c r="AW195" s="23"/>
      <c r="BJ195" s="18"/>
      <c r="BL195" s="54"/>
      <c r="BN195" s="54"/>
      <c r="BP195" s="18"/>
      <c r="BR195" s="18"/>
      <c r="BS195" s="18"/>
      <c r="BZ195" s="18"/>
      <c r="CC195" s="18"/>
      <c r="CH195" s="18"/>
      <c r="CM195" s="18"/>
      <c r="CO195" s="18"/>
      <c r="CS195" s="18"/>
      <c r="CU195" s="18"/>
      <c r="CW195" s="18"/>
      <c r="DH195" s="18"/>
    </row>
    <row r="196" spans="1:112" x14ac:dyDescent="0.3">
      <c r="A196">
        <v>197</v>
      </c>
      <c r="B196" t="s">
        <v>397</v>
      </c>
      <c r="C196" s="25"/>
      <c r="D196" s="12"/>
      <c r="E196" s="14"/>
      <c r="H196" s="16"/>
      <c r="I196" s="11"/>
      <c r="J196" s="39"/>
      <c r="K196" s="39"/>
      <c r="L196" s="39"/>
      <c r="M196" s="39"/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/>
      <c r="AC196" s="8"/>
      <c r="AP196" s="8"/>
      <c r="AR196" s="31"/>
      <c r="AU196" s="31"/>
      <c r="AV196" s="21"/>
      <c r="AW196" s="23"/>
      <c r="BJ196" s="18"/>
      <c r="BL196" s="54"/>
      <c r="BN196" s="54"/>
      <c r="BP196" s="18"/>
      <c r="BR196" s="18"/>
      <c r="BS196" s="18"/>
      <c r="BZ196" s="18"/>
      <c r="CC196" s="18"/>
      <c r="CH196" s="18"/>
      <c r="CM196" s="18"/>
      <c r="CO196" s="18"/>
      <c r="CS196" s="18"/>
      <c r="CU196" s="18"/>
      <c r="CW196" s="18"/>
      <c r="DH196" s="18"/>
    </row>
    <row r="197" spans="1:112" x14ac:dyDescent="0.3">
      <c r="A197">
        <v>198</v>
      </c>
      <c r="B197" t="s">
        <v>397</v>
      </c>
      <c r="C197" s="25"/>
      <c r="D197" s="12"/>
      <c r="E197" s="14"/>
      <c r="H197" s="16"/>
      <c r="I197" s="11"/>
      <c r="J197" s="39"/>
      <c r="K197" s="39"/>
      <c r="L197" s="39"/>
      <c r="M197" s="39"/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/>
      <c r="AC197" s="8"/>
      <c r="AP197" s="8"/>
      <c r="AR197" s="31"/>
      <c r="AU197" s="31"/>
      <c r="AV197" s="21"/>
      <c r="AW197" s="23"/>
      <c r="BJ197" s="18"/>
      <c r="BL197" s="54"/>
      <c r="BN197" s="54"/>
      <c r="BP197" s="18"/>
      <c r="BR197" s="18"/>
      <c r="BS197" s="18"/>
      <c r="BZ197" s="18"/>
      <c r="CC197" s="18"/>
      <c r="CH197" s="18"/>
      <c r="CM197" s="18"/>
      <c r="CO197" s="18"/>
      <c r="CS197" s="18"/>
      <c r="CU197" s="18"/>
      <c r="CW197" s="18"/>
      <c r="DH197" s="18"/>
    </row>
    <row r="198" spans="1:112" x14ac:dyDescent="0.3">
      <c r="A198">
        <v>199</v>
      </c>
      <c r="B198" t="s">
        <v>397</v>
      </c>
      <c r="C198" s="25"/>
      <c r="D198" s="12"/>
      <c r="E198" s="14"/>
      <c r="H198" s="16"/>
      <c r="I198" s="11"/>
      <c r="J198" s="39"/>
      <c r="K198" s="39"/>
      <c r="L198" s="39"/>
      <c r="M198" s="39"/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/>
      <c r="AC198" s="8"/>
      <c r="AP198" s="8"/>
      <c r="AR198" s="31"/>
      <c r="AU198" s="31"/>
      <c r="AV198" s="21"/>
      <c r="AW198" s="23"/>
      <c r="BJ198" s="18"/>
      <c r="BL198" s="54"/>
      <c r="BN198" s="54"/>
      <c r="BP198" s="18"/>
      <c r="BR198" s="18"/>
      <c r="BS198" s="18"/>
      <c r="BZ198" s="18"/>
      <c r="CC198" s="18"/>
      <c r="CH198" s="18"/>
      <c r="CM198" s="18"/>
      <c r="CO198" s="18"/>
      <c r="CS198" s="18"/>
      <c r="CU198" s="18"/>
      <c r="CW198" s="18"/>
      <c r="DH198" s="18"/>
    </row>
    <row r="199" spans="1:112" x14ac:dyDescent="0.3">
      <c r="A199">
        <v>200</v>
      </c>
      <c r="B199" t="s">
        <v>397</v>
      </c>
      <c r="C199" s="25"/>
      <c r="D199" s="12"/>
      <c r="E199" s="14"/>
      <c r="H199" s="16"/>
      <c r="I199" s="11"/>
      <c r="J199" s="39"/>
      <c r="K199" s="39"/>
      <c r="L199" s="39"/>
      <c r="M199" s="39"/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/>
      <c r="AC199" s="8"/>
      <c r="AP199" s="8"/>
      <c r="AR199" s="31"/>
      <c r="AU199" s="31"/>
      <c r="AV199" s="21"/>
      <c r="AW199" s="23"/>
      <c r="BJ199" s="18"/>
      <c r="BL199" s="54"/>
      <c r="BN199" s="54"/>
      <c r="BP199" s="18"/>
      <c r="BR199" s="18"/>
      <c r="BS199" s="18"/>
      <c r="BZ199" s="18"/>
      <c r="CC199" s="18"/>
      <c r="CH199" s="18"/>
      <c r="CM199" s="18"/>
      <c r="CO199" s="18"/>
      <c r="CS199" s="18"/>
      <c r="CU199" s="18"/>
      <c r="CW199" s="18"/>
      <c r="DH199" s="18"/>
    </row>
    <row r="200" spans="1:112" x14ac:dyDescent="0.3">
      <c r="A200">
        <v>201</v>
      </c>
      <c r="B200" t="s">
        <v>397</v>
      </c>
      <c r="C200" s="25"/>
      <c r="D200" s="12"/>
      <c r="E200" s="14"/>
      <c r="H200" s="16"/>
      <c r="I200" s="11"/>
      <c r="J200" s="39"/>
      <c r="K200" s="39"/>
      <c r="L200" s="39"/>
      <c r="M200" s="39"/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/>
      <c r="AC200" s="8"/>
      <c r="AP200" s="8"/>
      <c r="AR200" s="31"/>
      <c r="AU200" s="31"/>
      <c r="AV200" s="21"/>
      <c r="AW200" s="23"/>
      <c r="BJ200" s="18"/>
      <c r="BL200" s="54"/>
      <c r="BN200" s="54"/>
      <c r="BP200" s="18"/>
      <c r="BR200" s="18"/>
      <c r="BS200" s="18"/>
      <c r="BZ200" s="18"/>
      <c r="CC200" s="18"/>
      <c r="CH200" s="18"/>
      <c r="CM200" s="18"/>
      <c r="CO200" s="18"/>
      <c r="CS200" s="18"/>
      <c r="CU200" s="18"/>
      <c r="CW200" s="18"/>
      <c r="DH200" s="18"/>
    </row>
    <row r="201" spans="1:112" x14ac:dyDescent="0.3">
      <c r="A201">
        <v>202</v>
      </c>
      <c r="B201" t="s">
        <v>397</v>
      </c>
      <c r="C201" s="25"/>
      <c r="D201" s="12"/>
      <c r="E201" s="14"/>
      <c r="H201" s="16"/>
      <c r="I201" s="11"/>
      <c r="J201" s="39"/>
      <c r="K201" s="39"/>
      <c r="L201" s="39"/>
      <c r="M201" s="39"/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/>
      <c r="AC201" s="8"/>
      <c r="AP201" s="8"/>
      <c r="AR201" s="31"/>
      <c r="AU201" s="31"/>
      <c r="AV201" s="21"/>
      <c r="AW201" s="23"/>
      <c r="BJ201" s="18"/>
      <c r="BL201" s="54"/>
      <c r="BN201" s="54"/>
      <c r="BP201" s="18"/>
      <c r="BR201" s="18"/>
      <c r="BS201" s="18"/>
      <c r="BZ201" s="18"/>
      <c r="CC201" s="18"/>
      <c r="CH201" s="18"/>
      <c r="CM201" s="18"/>
      <c r="CO201" s="18"/>
      <c r="CS201" s="18"/>
      <c r="CU201" s="18"/>
      <c r="CW201" s="18"/>
      <c r="DH201" s="18"/>
    </row>
    <row r="202" spans="1:112" x14ac:dyDescent="0.3">
      <c r="A202">
        <v>203</v>
      </c>
      <c r="B202" t="s">
        <v>397</v>
      </c>
      <c r="C202" s="25"/>
      <c r="D202" s="12"/>
      <c r="E202" s="14"/>
      <c r="H202" s="16"/>
      <c r="I202" s="11"/>
      <c r="J202" s="39"/>
      <c r="K202" s="39"/>
      <c r="L202" s="39"/>
      <c r="M202" s="39"/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/>
      <c r="AC202" s="8"/>
      <c r="AP202" s="8"/>
      <c r="AR202" s="31"/>
      <c r="AU202" s="31"/>
      <c r="AV202" s="21"/>
      <c r="AW202" s="23"/>
      <c r="BJ202" s="18"/>
      <c r="BL202" s="54"/>
      <c r="BN202" s="54"/>
      <c r="BP202" s="18"/>
      <c r="BR202" s="18"/>
      <c r="BS202" s="18"/>
      <c r="BZ202" s="18"/>
      <c r="CC202" s="18"/>
      <c r="CH202" s="18"/>
      <c r="CM202" s="18"/>
      <c r="CO202" s="18"/>
      <c r="CS202" s="18"/>
      <c r="CU202" s="18"/>
      <c r="CW202" s="18"/>
      <c r="DH202" s="18"/>
    </row>
    <row r="203" spans="1:112" x14ac:dyDescent="0.3">
      <c r="A203">
        <v>204</v>
      </c>
      <c r="B203" t="s">
        <v>397</v>
      </c>
      <c r="C203" s="25"/>
      <c r="D203" s="12"/>
      <c r="E203" s="14"/>
      <c r="H203" s="16"/>
      <c r="I203" s="11"/>
      <c r="J203" s="39"/>
      <c r="K203" s="39"/>
      <c r="L203" s="39"/>
      <c r="M203" s="39"/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/>
      <c r="AC203" s="8"/>
      <c r="AP203" s="8"/>
      <c r="AR203" s="31"/>
      <c r="AU203" s="31"/>
      <c r="AV203" s="21"/>
      <c r="AW203" s="23"/>
      <c r="BJ203" s="18"/>
      <c r="BL203" s="54"/>
      <c r="BN203" s="54"/>
      <c r="BP203" s="18"/>
      <c r="BR203" s="18"/>
      <c r="BS203" s="18"/>
      <c r="BZ203" s="18"/>
      <c r="CC203" s="18"/>
      <c r="CH203" s="18"/>
      <c r="CM203" s="18"/>
      <c r="CO203" s="18"/>
      <c r="CS203" s="18"/>
      <c r="CU203" s="18"/>
      <c r="CW203" s="18"/>
      <c r="DH203" s="18"/>
    </row>
    <row r="204" spans="1:112" x14ac:dyDescent="0.3">
      <c r="A204">
        <v>205</v>
      </c>
      <c r="B204" t="s">
        <v>397</v>
      </c>
      <c r="C204" s="25"/>
      <c r="D204" s="12"/>
      <c r="E204" s="14"/>
      <c r="H204" s="16"/>
      <c r="I204" s="11"/>
      <c r="J204" s="39"/>
      <c r="K204" s="39"/>
      <c r="L204" s="39"/>
      <c r="M204" s="39"/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/>
      <c r="AC204" s="8"/>
      <c r="AP204" s="8"/>
      <c r="AR204" s="31"/>
      <c r="AU204" s="31"/>
      <c r="AV204" s="21"/>
      <c r="AW204" s="23"/>
      <c r="BJ204" s="18"/>
      <c r="BL204" s="54"/>
      <c r="BN204" s="54"/>
      <c r="BP204" s="18"/>
      <c r="BR204" s="18"/>
      <c r="BS204" s="18"/>
      <c r="BZ204" s="18"/>
      <c r="CC204" s="18"/>
      <c r="CH204" s="18"/>
      <c r="CM204" s="18"/>
      <c r="CO204" s="18"/>
      <c r="CS204" s="18"/>
      <c r="CU204" s="18"/>
      <c r="CW204" s="18"/>
      <c r="DH204" s="18"/>
    </row>
    <row r="205" spans="1:112" x14ac:dyDescent="0.3">
      <c r="A205">
        <v>206</v>
      </c>
      <c r="B205" t="s">
        <v>397</v>
      </c>
      <c r="C205" s="25"/>
      <c r="D205" s="12"/>
      <c r="E205" s="14"/>
      <c r="H205" s="16"/>
      <c r="I205" s="11"/>
      <c r="J205" s="39"/>
      <c r="K205" s="39"/>
      <c r="L205" s="39"/>
      <c r="M205" s="39"/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/>
      <c r="AC205" s="8"/>
      <c r="AP205" s="8"/>
      <c r="AR205" s="31"/>
      <c r="AU205" s="31"/>
      <c r="AV205" s="21"/>
      <c r="AW205" s="23"/>
      <c r="BJ205" s="18"/>
      <c r="BL205" s="54"/>
      <c r="BN205" s="54"/>
      <c r="BP205" s="18"/>
      <c r="BR205" s="18"/>
      <c r="BS205" s="18"/>
      <c r="BZ205" s="18"/>
      <c r="CC205" s="18"/>
      <c r="CH205" s="18"/>
      <c r="CM205" s="18"/>
      <c r="CO205" s="18"/>
      <c r="CS205" s="18"/>
      <c r="CU205" s="18"/>
      <c r="CW205" s="18"/>
      <c r="DH205" s="18"/>
    </row>
    <row r="206" spans="1:112" x14ac:dyDescent="0.3">
      <c r="A206">
        <v>207</v>
      </c>
      <c r="B206" t="s">
        <v>397</v>
      </c>
      <c r="C206" s="25"/>
      <c r="D206" s="12"/>
      <c r="E206" s="14"/>
      <c r="H206" s="16"/>
      <c r="I206" s="11"/>
      <c r="J206" s="39"/>
      <c r="K206" s="39"/>
      <c r="L206" s="39"/>
      <c r="M206" s="39"/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/>
      <c r="AC206" s="8"/>
      <c r="AP206" s="8"/>
      <c r="AR206" s="31"/>
      <c r="AU206" s="31"/>
      <c r="AV206" s="21"/>
      <c r="AW206" s="23"/>
      <c r="BJ206" s="18"/>
      <c r="BL206" s="54"/>
      <c r="BN206" s="54"/>
      <c r="BP206" s="18"/>
      <c r="BR206" s="18"/>
      <c r="BS206" s="18"/>
      <c r="BZ206" s="18"/>
      <c r="CC206" s="18"/>
      <c r="CH206" s="18"/>
      <c r="CM206" s="18"/>
      <c r="CO206" s="18"/>
      <c r="CS206" s="18"/>
      <c r="CU206" s="18"/>
      <c r="CW206" s="18"/>
      <c r="DH206" s="18"/>
    </row>
    <row r="207" spans="1:112" x14ac:dyDescent="0.3">
      <c r="A207">
        <v>208</v>
      </c>
      <c r="B207" t="s">
        <v>397</v>
      </c>
      <c r="C207" s="25"/>
      <c r="D207" s="12"/>
      <c r="E207" s="14"/>
      <c r="H207" s="16"/>
      <c r="I207" s="11"/>
      <c r="J207" s="39"/>
      <c r="K207" s="39"/>
      <c r="L207" s="39"/>
      <c r="M207" s="39"/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/>
      <c r="AC207" s="8"/>
      <c r="AP207" s="8"/>
      <c r="AR207" s="31"/>
      <c r="AU207" s="31"/>
      <c r="AV207" s="21"/>
      <c r="AW207" s="23"/>
      <c r="BJ207" s="18"/>
      <c r="BL207" s="54"/>
      <c r="BN207" s="54"/>
      <c r="BP207" s="18"/>
      <c r="BR207" s="18"/>
      <c r="BS207" s="18"/>
      <c r="BZ207" s="18"/>
      <c r="CC207" s="18"/>
      <c r="CH207" s="18"/>
      <c r="CM207" s="18"/>
      <c r="CO207" s="18"/>
      <c r="CS207" s="18"/>
      <c r="CU207" s="18"/>
      <c r="CW207" s="18"/>
      <c r="DH207" s="18"/>
    </row>
    <row r="208" spans="1:112" x14ac:dyDescent="0.3">
      <c r="A208">
        <v>209</v>
      </c>
      <c r="B208" t="s">
        <v>397</v>
      </c>
      <c r="C208" s="25"/>
      <c r="D208" s="12"/>
      <c r="E208" s="14"/>
      <c r="H208" s="16"/>
      <c r="I208" s="11"/>
      <c r="J208" s="39"/>
      <c r="K208" s="39"/>
      <c r="L208" s="39"/>
      <c r="M208" s="39"/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/>
      <c r="AC208" s="8"/>
      <c r="AP208" s="8"/>
      <c r="AR208" s="31"/>
      <c r="AU208" s="31"/>
      <c r="AV208" s="21"/>
      <c r="AW208" s="23"/>
      <c r="BJ208" s="18"/>
      <c r="BL208" s="54"/>
      <c r="BN208" s="54"/>
      <c r="BP208" s="18"/>
      <c r="BR208" s="18"/>
      <c r="BS208" s="18"/>
      <c r="BZ208" s="18"/>
      <c r="CC208" s="18"/>
      <c r="CH208" s="18"/>
      <c r="CM208" s="18"/>
      <c r="CO208" s="18"/>
      <c r="CS208" s="18"/>
      <c r="CU208" s="18"/>
      <c r="CW208" s="18"/>
      <c r="DH208" s="18"/>
    </row>
    <row r="209" spans="1:112" x14ac:dyDescent="0.3">
      <c r="A209">
        <v>210</v>
      </c>
      <c r="B209" t="s">
        <v>397</v>
      </c>
      <c r="C209" s="25"/>
      <c r="D209" s="12"/>
      <c r="E209" s="14"/>
      <c r="H209" s="16"/>
      <c r="I209" s="11"/>
      <c r="J209" s="39"/>
      <c r="K209" s="39"/>
      <c r="L209" s="39"/>
      <c r="M209" s="39"/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/>
      <c r="AC209" s="8"/>
      <c r="AP209" s="8"/>
      <c r="AR209" s="31"/>
      <c r="AU209" s="31"/>
      <c r="AV209" s="21"/>
      <c r="AW209" s="23"/>
      <c r="BJ209" s="18"/>
      <c r="BL209" s="54"/>
      <c r="BN209" s="54"/>
      <c r="BP209" s="18"/>
      <c r="BR209" s="18"/>
      <c r="BS209" s="18"/>
      <c r="BZ209" s="18"/>
      <c r="CC209" s="18"/>
      <c r="CH209" s="18"/>
      <c r="CM209" s="18"/>
      <c r="CO209" s="18"/>
      <c r="CS209" s="18"/>
      <c r="CU209" s="18"/>
      <c r="CW209" s="18"/>
      <c r="DH209" s="18"/>
    </row>
    <row r="210" spans="1:112" x14ac:dyDescent="0.3">
      <c r="A210">
        <v>211</v>
      </c>
      <c r="B210" t="s">
        <v>397</v>
      </c>
      <c r="C210" s="25"/>
      <c r="D210" s="12"/>
      <c r="E210" s="14"/>
      <c r="H210" s="16"/>
      <c r="I210" s="11"/>
      <c r="J210" s="39"/>
      <c r="K210" s="39"/>
      <c r="L210" s="39"/>
      <c r="M210" s="39"/>
      <c r="N210" s="42"/>
      <c r="O210" s="8"/>
      <c r="P210" s="9"/>
      <c r="Q210" s="9"/>
      <c r="R210" s="8"/>
      <c r="S210" s="9"/>
      <c r="T210" s="9"/>
      <c r="U210" s="8"/>
      <c r="V210" s="9"/>
      <c r="W210" s="9"/>
      <c r="X210" s="9"/>
      <c r="Y210" s="8"/>
      <c r="Z210" s="9"/>
      <c r="AA210" s="8"/>
      <c r="AC210" s="8"/>
      <c r="AP210" s="8"/>
      <c r="AR210" s="31"/>
      <c r="AU210" s="31"/>
      <c r="AV210" s="21"/>
      <c r="AW210" s="23"/>
      <c r="BJ210" s="18"/>
      <c r="BL210" s="54"/>
      <c r="BN210" s="54"/>
      <c r="BP210" s="18"/>
      <c r="BR210" s="18"/>
      <c r="BS210" s="18"/>
      <c r="BZ210" s="18"/>
      <c r="CC210" s="18"/>
      <c r="CH210" s="18"/>
      <c r="CM210" s="18"/>
      <c r="CO210" s="18"/>
      <c r="CS210" s="18"/>
      <c r="CU210" s="18"/>
      <c r="CW210" s="18"/>
      <c r="DH210" s="18"/>
    </row>
    <row r="211" spans="1:112" x14ac:dyDescent="0.3">
      <c r="A211">
        <v>212</v>
      </c>
      <c r="B211" t="s">
        <v>397</v>
      </c>
      <c r="C211" s="25"/>
      <c r="D211" s="12"/>
      <c r="E211" s="14"/>
      <c r="H211" s="16"/>
      <c r="I211" s="11"/>
      <c r="J211" s="39"/>
      <c r="K211" s="39"/>
      <c r="L211" s="39"/>
      <c r="M211" s="39"/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/>
      <c r="AC211" s="8"/>
      <c r="AP211" s="8"/>
      <c r="AR211" s="31"/>
      <c r="AU211" s="31"/>
      <c r="AV211" s="21"/>
      <c r="AW211" s="23"/>
      <c r="BJ211" s="18"/>
      <c r="BL211" s="54"/>
      <c r="BN211" s="54"/>
      <c r="BP211" s="18"/>
      <c r="BR211" s="18"/>
      <c r="BS211" s="18"/>
      <c r="BZ211" s="18"/>
      <c r="CC211" s="18"/>
      <c r="CH211" s="18"/>
      <c r="CM211" s="18"/>
      <c r="CO211" s="18"/>
      <c r="CS211" s="18"/>
      <c r="CU211" s="18"/>
      <c r="CW211" s="18"/>
      <c r="DH211" s="18"/>
    </row>
    <row r="212" spans="1:112" x14ac:dyDescent="0.3">
      <c r="A212">
        <v>213</v>
      </c>
      <c r="B212" t="s">
        <v>397</v>
      </c>
      <c r="C212" s="25"/>
      <c r="D212" s="12"/>
      <c r="E212" s="14"/>
      <c r="H212" s="16"/>
      <c r="I212" s="11"/>
      <c r="J212" s="39"/>
      <c r="K212" s="39"/>
      <c r="L212" s="39"/>
      <c r="M212" s="39"/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/>
      <c r="AC212" s="8"/>
      <c r="AP212" s="8"/>
      <c r="AR212" s="31"/>
      <c r="AU212" s="31"/>
      <c r="AV212" s="21"/>
      <c r="AW212" s="23"/>
      <c r="BJ212" s="18"/>
      <c r="BL212" s="54"/>
      <c r="BN212" s="54"/>
      <c r="BP212" s="18"/>
      <c r="BR212" s="18"/>
      <c r="BS212" s="18"/>
      <c r="BZ212" s="18"/>
      <c r="CC212" s="18"/>
      <c r="CH212" s="18"/>
      <c r="CM212" s="18"/>
      <c r="CO212" s="18"/>
      <c r="CS212" s="18"/>
      <c r="CU212" s="18"/>
      <c r="CW212" s="18"/>
      <c r="DH212" s="18"/>
    </row>
    <row r="213" spans="1:112" x14ac:dyDescent="0.3">
      <c r="A213">
        <v>214</v>
      </c>
      <c r="B213" t="s">
        <v>397</v>
      </c>
      <c r="C213" s="25"/>
      <c r="D213" s="12"/>
      <c r="E213" s="14"/>
      <c r="H213" s="16"/>
      <c r="I213" s="11"/>
      <c r="J213" s="39"/>
      <c r="K213" s="39"/>
      <c r="L213" s="39"/>
      <c r="M213" s="39"/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/>
      <c r="AC213" s="8"/>
      <c r="AP213" s="8"/>
      <c r="AR213" s="31"/>
      <c r="AU213" s="31"/>
      <c r="AV213" s="21"/>
      <c r="AW213" s="23"/>
      <c r="BJ213" s="18"/>
      <c r="BL213" s="54"/>
      <c r="BN213" s="54"/>
      <c r="BP213" s="18"/>
      <c r="BR213" s="18"/>
      <c r="BS213" s="18"/>
      <c r="BZ213" s="18"/>
      <c r="CC213" s="18"/>
      <c r="CH213" s="18"/>
      <c r="CM213" s="18"/>
      <c r="CO213" s="18"/>
      <c r="CS213" s="18"/>
      <c r="CU213" s="18"/>
      <c r="CW213" s="18"/>
      <c r="DH213" s="18"/>
    </row>
    <row r="214" spans="1:112" x14ac:dyDescent="0.3">
      <c r="A214">
        <v>215</v>
      </c>
      <c r="B214" t="s">
        <v>397</v>
      </c>
      <c r="C214" s="25"/>
      <c r="D214" s="12"/>
      <c r="E214" s="14"/>
      <c r="H214" s="16"/>
      <c r="I214" s="11"/>
      <c r="J214" s="39"/>
      <c r="K214" s="39"/>
      <c r="L214" s="39"/>
      <c r="M214" s="39"/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/>
      <c r="AC214" s="8"/>
      <c r="AP214" s="8"/>
      <c r="AR214" s="31"/>
      <c r="AU214" s="31"/>
      <c r="AV214" s="21"/>
      <c r="AW214" s="23"/>
      <c r="BJ214" s="18"/>
      <c r="BL214" s="54"/>
      <c r="BN214" s="54"/>
      <c r="BP214" s="18"/>
      <c r="BR214" s="18"/>
      <c r="BS214" s="18"/>
      <c r="BZ214" s="18"/>
      <c r="CC214" s="18"/>
      <c r="CH214" s="18"/>
      <c r="CM214" s="18"/>
      <c r="CO214" s="18"/>
      <c r="CS214" s="18"/>
      <c r="CU214" s="18"/>
      <c r="CW214" s="18"/>
      <c r="DH214" s="18"/>
    </row>
    <row r="215" spans="1:112" x14ac:dyDescent="0.3">
      <c r="A215">
        <v>216</v>
      </c>
      <c r="B215" t="s">
        <v>397</v>
      </c>
      <c r="C215" s="25"/>
      <c r="D215" s="12"/>
      <c r="E215" s="14"/>
      <c r="H215" s="16"/>
      <c r="I215" s="11"/>
      <c r="J215" s="39"/>
      <c r="K215" s="39"/>
      <c r="L215" s="39"/>
      <c r="M215" s="39"/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/>
      <c r="AC215" s="8"/>
      <c r="AP215" s="8"/>
      <c r="AR215" s="31"/>
      <c r="AU215" s="31"/>
      <c r="AV215" s="21"/>
      <c r="AW215" s="23"/>
      <c r="BJ215" s="18"/>
      <c r="BL215" s="54"/>
      <c r="BN215" s="54"/>
      <c r="BP215" s="18"/>
      <c r="BR215" s="18"/>
      <c r="BS215" s="18"/>
      <c r="BZ215" s="18"/>
      <c r="CC215" s="18"/>
      <c r="CH215" s="18"/>
      <c r="CM215" s="18"/>
      <c r="CO215" s="18"/>
      <c r="CS215" s="18"/>
      <c r="CU215" s="18"/>
      <c r="CW215" s="18"/>
      <c r="DH215" s="18"/>
    </row>
    <row r="216" spans="1:112" x14ac:dyDescent="0.3">
      <c r="A216">
        <v>217</v>
      </c>
      <c r="B216" t="s">
        <v>397</v>
      </c>
      <c r="C216" s="25"/>
      <c r="D216" s="12"/>
      <c r="E216" s="14"/>
      <c r="H216" s="16"/>
      <c r="I216" s="11"/>
      <c r="J216" s="39"/>
      <c r="K216" s="39"/>
      <c r="L216" s="39"/>
      <c r="M216" s="39"/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/>
      <c r="AC216" s="8"/>
      <c r="AP216" s="8"/>
      <c r="AR216" s="31"/>
      <c r="AU216" s="31"/>
      <c r="AV216" s="21"/>
      <c r="AW216" s="23"/>
      <c r="BJ216" s="18"/>
      <c r="BL216" s="54"/>
      <c r="BN216" s="54"/>
      <c r="BP216" s="18"/>
      <c r="BR216" s="18"/>
      <c r="BS216" s="18"/>
      <c r="BZ216" s="18"/>
      <c r="CC216" s="18"/>
      <c r="CH216" s="18"/>
      <c r="CM216" s="18"/>
      <c r="CO216" s="18"/>
      <c r="CS216" s="18"/>
      <c r="CU216" s="18"/>
      <c r="CW216" s="18"/>
      <c r="DH216" s="18"/>
    </row>
    <row r="217" spans="1:112" x14ac:dyDescent="0.3">
      <c r="A217">
        <v>218</v>
      </c>
      <c r="B217" t="s">
        <v>397</v>
      </c>
      <c r="C217" s="25"/>
      <c r="D217" s="12"/>
      <c r="E217" s="14"/>
      <c r="H217" s="16"/>
      <c r="I217" s="11"/>
      <c r="J217" s="39"/>
      <c r="K217" s="39"/>
      <c r="L217" s="39"/>
      <c r="M217" s="39"/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/>
      <c r="AC217" s="8"/>
      <c r="AP217" s="8"/>
      <c r="AR217" s="31"/>
      <c r="AU217" s="31"/>
      <c r="AV217" s="21"/>
      <c r="AW217" s="23"/>
      <c r="BJ217" s="18"/>
      <c r="BL217" s="54"/>
      <c r="BN217" s="54"/>
      <c r="BP217" s="18"/>
      <c r="BR217" s="18"/>
      <c r="BS217" s="18"/>
      <c r="BZ217" s="18"/>
      <c r="CC217" s="18"/>
      <c r="CH217" s="18"/>
      <c r="CM217" s="18"/>
      <c r="CO217" s="18"/>
      <c r="CS217" s="18"/>
      <c r="CU217" s="18"/>
      <c r="CW217" s="18"/>
      <c r="DH217" s="18"/>
    </row>
    <row r="218" spans="1:112" x14ac:dyDescent="0.3">
      <c r="A218">
        <v>219</v>
      </c>
      <c r="B218" t="s">
        <v>397</v>
      </c>
      <c r="C218" s="25"/>
      <c r="D218" s="12"/>
      <c r="E218" s="14"/>
      <c r="H218" s="16"/>
      <c r="I218" s="11"/>
      <c r="J218" s="39"/>
      <c r="K218" s="39"/>
      <c r="L218" s="39"/>
      <c r="M218" s="39"/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/>
      <c r="AC218" s="8"/>
      <c r="AP218" s="8"/>
      <c r="AR218" s="31"/>
      <c r="AU218" s="31"/>
      <c r="AV218" s="21"/>
      <c r="AW218" s="23"/>
      <c r="BJ218" s="18"/>
      <c r="BL218" s="54"/>
      <c r="BN218" s="54"/>
      <c r="BP218" s="18"/>
      <c r="BR218" s="18"/>
      <c r="BS218" s="18"/>
      <c r="BZ218" s="18"/>
      <c r="CC218" s="18"/>
      <c r="CH218" s="18"/>
      <c r="CM218" s="18"/>
      <c r="CO218" s="18"/>
      <c r="CS218" s="18"/>
      <c r="CU218" s="18"/>
      <c r="CW218" s="18"/>
      <c r="DH218" s="18"/>
    </row>
    <row r="219" spans="1:112" x14ac:dyDescent="0.3">
      <c r="A219">
        <v>220</v>
      </c>
      <c r="B219" t="s">
        <v>397</v>
      </c>
      <c r="C219" s="25"/>
      <c r="D219" s="12"/>
      <c r="E219" s="14"/>
      <c r="H219" s="16"/>
      <c r="I219" s="11"/>
      <c r="J219" s="39"/>
      <c r="K219" s="39"/>
      <c r="L219" s="39"/>
      <c r="M219" s="39"/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/>
      <c r="AC219" s="8"/>
      <c r="AP219" s="8"/>
      <c r="AR219" s="31"/>
      <c r="AU219" s="31"/>
      <c r="AV219" s="21"/>
      <c r="AW219" s="23"/>
      <c r="BJ219" s="18"/>
      <c r="BL219" s="54"/>
      <c r="BN219" s="54"/>
      <c r="BP219" s="18"/>
      <c r="BR219" s="18"/>
      <c r="BS219" s="18"/>
      <c r="BZ219" s="18"/>
      <c r="CC219" s="18"/>
      <c r="CH219" s="18"/>
      <c r="CM219" s="18"/>
      <c r="CO219" s="18"/>
      <c r="CS219" s="18"/>
      <c r="CU219" s="18"/>
      <c r="CW219" s="18"/>
      <c r="DH219" s="18"/>
    </row>
    <row r="220" spans="1:112" x14ac:dyDescent="0.3">
      <c r="A220">
        <v>221</v>
      </c>
      <c r="B220" t="s">
        <v>397</v>
      </c>
      <c r="C220" s="25"/>
      <c r="D220" s="12"/>
      <c r="E220" s="14"/>
      <c r="H220" s="16"/>
      <c r="I220" s="11"/>
      <c r="J220" s="39"/>
      <c r="K220" s="39"/>
      <c r="L220" s="39"/>
      <c r="M220" s="39"/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/>
      <c r="AC220" s="8"/>
      <c r="AP220" s="8"/>
      <c r="AR220" s="31"/>
      <c r="AU220" s="31"/>
      <c r="AV220" s="21"/>
      <c r="AW220" s="23"/>
      <c r="BJ220" s="18"/>
      <c r="BL220" s="54"/>
      <c r="BN220" s="54"/>
      <c r="BP220" s="18"/>
      <c r="BR220" s="18"/>
      <c r="BS220" s="18"/>
      <c r="BZ220" s="18"/>
      <c r="CC220" s="18"/>
      <c r="CH220" s="18"/>
      <c r="CM220" s="18"/>
      <c r="CO220" s="18"/>
      <c r="CS220" s="18"/>
      <c r="CU220" s="18"/>
      <c r="CW220" s="18"/>
      <c r="DH220" s="18"/>
    </row>
    <row r="221" spans="1:112" x14ac:dyDescent="0.3">
      <c r="A221">
        <v>222</v>
      </c>
      <c r="B221" t="s">
        <v>397</v>
      </c>
      <c r="C221" s="25"/>
      <c r="D221" s="12"/>
      <c r="E221" s="14"/>
      <c r="H221" s="16"/>
      <c r="I221" s="11"/>
      <c r="J221" s="39"/>
      <c r="K221" s="39"/>
      <c r="L221" s="39"/>
      <c r="M221" s="39"/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/>
      <c r="AC221" s="8"/>
      <c r="AP221" s="8"/>
      <c r="AR221" s="31"/>
      <c r="AU221" s="31"/>
      <c r="AV221" s="21"/>
      <c r="AW221" s="23"/>
      <c r="BJ221" s="18"/>
      <c r="BL221" s="54"/>
      <c r="BN221" s="54"/>
      <c r="BP221" s="18"/>
      <c r="BR221" s="18"/>
      <c r="BS221" s="18"/>
      <c r="BZ221" s="18"/>
      <c r="CC221" s="18"/>
      <c r="CH221" s="18"/>
      <c r="CM221" s="18"/>
      <c r="CO221" s="18"/>
      <c r="CS221" s="18"/>
      <c r="CU221" s="18"/>
      <c r="CW221" s="18"/>
      <c r="DH221" s="18"/>
    </row>
    <row r="222" spans="1:112" x14ac:dyDescent="0.3">
      <c r="A222">
        <v>223</v>
      </c>
      <c r="B222" t="s">
        <v>397</v>
      </c>
      <c r="C222" s="25"/>
      <c r="D222" s="12"/>
      <c r="E222" s="14"/>
      <c r="H222" s="16"/>
      <c r="I222" s="11"/>
      <c r="J222" s="39"/>
      <c r="K222" s="39"/>
      <c r="L222" s="39"/>
      <c r="M222" s="39"/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/>
      <c r="AC222" s="8"/>
      <c r="AP222" s="8"/>
      <c r="AR222" s="31"/>
      <c r="AU222" s="31"/>
      <c r="AV222" s="21"/>
      <c r="AW222" s="23"/>
      <c r="BJ222" s="18"/>
      <c r="BL222" s="54"/>
      <c r="BN222" s="54"/>
      <c r="BP222" s="18"/>
      <c r="BR222" s="18"/>
      <c r="BS222" s="18"/>
      <c r="BZ222" s="18"/>
      <c r="CC222" s="18"/>
      <c r="CH222" s="18"/>
      <c r="CM222" s="18"/>
      <c r="CO222" s="18"/>
      <c r="CS222" s="18"/>
      <c r="CU222" s="18"/>
      <c r="CW222" s="18"/>
      <c r="DH222" s="18"/>
    </row>
    <row r="223" spans="1:112" x14ac:dyDescent="0.3">
      <c r="A223">
        <v>224</v>
      </c>
      <c r="B223" t="s">
        <v>397</v>
      </c>
      <c r="C223" s="25"/>
      <c r="D223" s="12"/>
      <c r="E223" s="14"/>
      <c r="H223" s="16"/>
      <c r="I223" s="11"/>
      <c r="J223" s="39"/>
      <c r="K223" s="39"/>
      <c r="L223" s="39"/>
      <c r="M223" s="39"/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/>
      <c r="AC223" s="8"/>
      <c r="AP223" s="8"/>
      <c r="AR223" s="31"/>
      <c r="AU223" s="31"/>
      <c r="AV223" s="21"/>
      <c r="AW223" s="23"/>
      <c r="BJ223" s="18"/>
      <c r="BL223" s="54"/>
      <c r="BN223" s="54"/>
      <c r="BP223" s="18"/>
      <c r="BR223" s="18"/>
      <c r="BS223" s="18"/>
      <c r="BZ223" s="18"/>
      <c r="CC223" s="18"/>
      <c r="CH223" s="18"/>
      <c r="CM223" s="18"/>
      <c r="CO223" s="18"/>
      <c r="CS223" s="18"/>
      <c r="CU223" s="18"/>
      <c r="CW223" s="18"/>
      <c r="DH223" s="18"/>
    </row>
    <row r="224" spans="1:112" x14ac:dyDescent="0.3">
      <c r="A224">
        <v>225</v>
      </c>
      <c r="B224" t="s">
        <v>397</v>
      </c>
      <c r="C224" s="25"/>
      <c r="D224" s="12"/>
      <c r="E224" s="14"/>
      <c r="H224" s="16"/>
      <c r="I224" s="11"/>
      <c r="J224" s="39"/>
      <c r="K224" s="39"/>
      <c r="L224" s="39"/>
      <c r="M224" s="39"/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/>
      <c r="AC224" s="8"/>
      <c r="AP224" s="8"/>
      <c r="AR224" s="31"/>
      <c r="AU224" s="31"/>
      <c r="AV224" s="21"/>
      <c r="AW224" s="23"/>
      <c r="BJ224" s="18"/>
      <c r="BL224" s="54"/>
      <c r="BN224" s="54"/>
      <c r="BP224" s="18"/>
      <c r="BR224" s="18"/>
      <c r="BS224" s="18"/>
      <c r="BZ224" s="18"/>
      <c r="CC224" s="18"/>
      <c r="CH224" s="18"/>
      <c r="CM224" s="18"/>
      <c r="CO224" s="18"/>
      <c r="CS224" s="18"/>
      <c r="CU224" s="18"/>
      <c r="CW224" s="18"/>
      <c r="DH224" s="18"/>
    </row>
    <row r="225" spans="1:112" x14ac:dyDescent="0.3">
      <c r="A225">
        <v>226</v>
      </c>
      <c r="B225" t="s">
        <v>397</v>
      </c>
      <c r="C225" s="25"/>
      <c r="D225" s="12"/>
      <c r="E225" s="14"/>
      <c r="H225" s="16"/>
      <c r="I225" s="11"/>
      <c r="J225" s="39"/>
      <c r="K225" s="39"/>
      <c r="L225" s="39"/>
      <c r="M225" s="39"/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/>
      <c r="AC225" s="8"/>
      <c r="AP225" s="8"/>
      <c r="AR225" s="31"/>
      <c r="AU225" s="31"/>
      <c r="AV225" s="21"/>
      <c r="AW225" s="23"/>
      <c r="BJ225" s="18"/>
      <c r="BL225" s="54"/>
      <c r="BN225" s="54"/>
      <c r="BP225" s="18"/>
      <c r="BR225" s="18"/>
      <c r="BS225" s="18"/>
      <c r="BZ225" s="18"/>
      <c r="CC225" s="18"/>
      <c r="CH225" s="18"/>
      <c r="CM225" s="18"/>
      <c r="CO225" s="18"/>
      <c r="CS225" s="18"/>
      <c r="CU225" s="18"/>
      <c r="CW225" s="18"/>
      <c r="DH225" s="18"/>
    </row>
    <row r="226" spans="1:112" x14ac:dyDescent="0.3">
      <c r="A226">
        <v>227</v>
      </c>
      <c r="B226" t="s">
        <v>397</v>
      </c>
      <c r="C226" s="25"/>
      <c r="D226" s="12"/>
      <c r="E226" s="14"/>
      <c r="H226" s="16"/>
      <c r="I226" s="11"/>
      <c r="J226" s="39"/>
      <c r="K226" s="39"/>
      <c r="L226" s="39"/>
      <c r="M226" s="39"/>
      <c r="N226" s="42"/>
      <c r="O226" s="8"/>
      <c r="P226" s="9"/>
      <c r="Q226" s="9"/>
      <c r="R226" s="8"/>
      <c r="S226" s="9"/>
      <c r="T226" s="9"/>
      <c r="U226" s="8"/>
      <c r="V226" s="9"/>
      <c r="W226" s="9"/>
      <c r="X226" s="9"/>
      <c r="Y226" s="8"/>
      <c r="Z226" s="9"/>
      <c r="AA226" s="8"/>
      <c r="AC226" s="8"/>
      <c r="AP226" s="8"/>
      <c r="AR226" s="31"/>
      <c r="AU226" s="31"/>
      <c r="AV226" s="21"/>
      <c r="AW226" s="23"/>
      <c r="BJ226" s="18"/>
      <c r="BL226" s="54"/>
      <c r="BN226" s="54"/>
      <c r="BP226" s="18"/>
      <c r="BR226" s="18"/>
      <c r="BS226" s="18"/>
      <c r="BZ226" s="18"/>
      <c r="CC226" s="18"/>
      <c r="CH226" s="18"/>
      <c r="CM226" s="18"/>
      <c r="CO226" s="18"/>
      <c r="CS226" s="18"/>
      <c r="CU226" s="18"/>
      <c r="CW226" s="18"/>
      <c r="DH226" s="18"/>
    </row>
    <row r="227" spans="1:112" x14ac:dyDescent="0.3">
      <c r="A227">
        <v>228</v>
      </c>
      <c r="B227" t="s">
        <v>397</v>
      </c>
      <c r="C227" s="25"/>
      <c r="D227" s="12"/>
      <c r="E227" s="14"/>
      <c r="H227" s="16"/>
      <c r="I227" s="11"/>
      <c r="J227" s="39"/>
      <c r="K227" s="39"/>
      <c r="L227" s="39"/>
      <c r="M227" s="39"/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/>
      <c r="AC227" s="8"/>
      <c r="AP227" s="8"/>
      <c r="AR227" s="31"/>
      <c r="AU227" s="31"/>
      <c r="AV227" s="21"/>
      <c r="AW227" s="23"/>
      <c r="BJ227" s="18"/>
      <c r="BL227" s="54"/>
      <c r="BN227" s="54"/>
      <c r="BP227" s="18"/>
      <c r="BR227" s="18"/>
      <c r="BS227" s="18"/>
      <c r="BZ227" s="18"/>
      <c r="CC227" s="18"/>
      <c r="CH227" s="18"/>
      <c r="CM227" s="18"/>
      <c r="CO227" s="18"/>
      <c r="CS227" s="18"/>
      <c r="CU227" s="18"/>
      <c r="CW227" s="18"/>
      <c r="DH227" s="18"/>
    </row>
    <row r="228" spans="1:112" x14ac:dyDescent="0.3">
      <c r="A228">
        <v>229</v>
      </c>
      <c r="B228" t="s">
        <v>397</v>
      </c>
      <c r="C228" s="25"/>
      <c r="D228" s="12"/>
      <c r="E228" s="14"/>
      <c r="H228" s="16"/>
      <c r="I228" s="11"/>
      <c r="J228" s="39"/>
      <c r="K228" s="39"/>
      <c r="L228" s="39"/>
      <c r="M228" s="39"/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/>
      <c r="AC228" s="8"/>
      <c r="AP228" s="8"/>
      <c r="AR228" s="31"/>
      <c r="AU228" s="31"/>
      <c r="AV228" s="21"/>
      <c r="AW228" s="23"/>
      <c r="BJ228" s="18"/>
      <c r="BL228" s="54"/>
      <c r="BN228" s="54"/>
      <c r="BP228" s="18"/>
      <c r="BR228" s="18"/>
      <c r="BS228" s="18"/>
      <c r="BZ228" s="18"/>
      <c r="CC228" s="18"/>
      <c r="CH228" s="18"/>
      <c r="CM228" s="18"/>
      <c r="CO228" s="18"/>
      <c r="CS228" s="18"/>
      <c r="CU228" s="18"/>
      <c r="CW228" s="18"/>
      <c r="DH228" s="18"/>
    </row>
    <row r="229" spans="1:112" x14ac:dyDescent="0.3">
      <c r="A229">
        <v>230</v>
      </c>
      <c r="B229" t="s">
        <v>397</v>
      </c>
      <c r="C229" s="25"/>
      <c r="D229" s="12"/>
      <c r="E229" s="14"/>
      <c r="H229" s="16"/>
      <c r="I229" s="11"/>
      <c r="J229" s="39"/>
      <c r="K229" s="39"/>
      <c r="L229" s="39"/>
      <c r="M229" s="39"/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/>
      <c r="AC229" s="8"/>
      <c r="AP229" s="8"/>
      <c r="AR229" s="31"/>
      <c r="AU229" s="31"/>
      <c r="AV229" s="21"/>
      <c r="AW229" s="23"/>
      <c r="BJ229" s="18"/>
      <c r="BL229" s="54"/>
      <c r="BN229" s="54"/>
      <c r="BP229" s="18"/>
      <c r="BR229" s="18"/>
      <c r="BS229" s="18"/>
      <c r="BZ229" s="18"/>
      <c r="CC229" s="18"/>
      <c r="CH229" s="18"/>
      <c r="CM229" s="18"/>
      <c r="CO229" s="18"/>
      <c r="CS229" s="18"/>
      <c r="CU229" s="18"/>
      <c r="CW229" s="18"/>
      <c r="DH229" s="18"/>
    </row>
    <row r="230" spans="1:112" x14ac:dyDescent="0.3">
      <c r="A230">
        <v>231</v>
      </c>
      <c r="B230" t="s">
        <v>397</v>
      </c>
      <c r="C230" s="25"/>
      <c r="D230" s="12"/>
      <c r="E230" s="14"/>
      <c r="H230" s="16"/>
      <c r="I230" s="11"/>
      <c r="J230" s="39"/>
      <c r="K230" s="39"/>
      <c r="L230" s="39"/>
      <c r="M230" s="39"/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/>
      <c r="AC230" s="8"/>
      <c r="AP230" s="8"/>
      <c r="AR230" s="31"/>
      <c r="AU230" s="31"/>
      <c r="AV230" s="21"/>
      <c r="AW230" s="23"/>
      <c r="BJ230" s="18"/>
      <c r="BL230" s="54"/>
      <c r="BN230" s="54"/>
      <c r="BP230" s="18"/>
      <c r="BR230" s="18"/>
      <c r="BS230" s="18"/>
      <c r="BZ230" s="18"/>
      <c r="CC230" s="18"/>
      <c r="CH230" s="18"/>
      <c r="CM230" s="18"/>
      <c r="CO230" s="18"/>
      <c r="CS230" s="18"/>
      <c r="CU230" s="18"/>
      <c r="CW230" s="18"/>
      <c r="DH230" s="18"/>
    </row>
    <row r="231" spans="1:112" x14ac:dyDescent="0.3">
      <c r="A231">
        <v>232</v>
      </c>
      <c r="B231" t="s">
        <v>397</v>
      </c>
      <c r="C231" s="25"/>
      <c r="D231" s="12"/>
      <c r="E231" s="14"/>
      <c r="H231" s="16"/>
      <c r="I231" s="11"/>
      <c r="J231" s="39"/>
      <c r="K231" s="39"/>
      <c r="L231" s="39"/>
      <c r="M231" s="39"/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/>
      <c r="AC231" s="8"/>
      <c r="AP231" s="8"/>
      <c r="AR231" s="31"/>
      <c r="AU231" s="31"/>
      <c r="AV231" s="21"/>
      <c r="AW231" s="23"/>
      <c r="BJ231" s="18"/>
      <c r="BL231" s="54"/>
      <c r="BN231" s="54"/>
      <c r="BP231" s="18"/>
      <c r="BR231" s="18"/>
      <c r="BS231" s="18"/>
      <c r="BZ231" s="18"/>
      <c r="CC231" s="18"/>
      <c r="CH231" s="18"/>
      <c r="CM231" s="18"/>
      <c r="CO231" s="18"/>
      <c r="CS231" s="18"/>
      <c r="CU231" s="18"/>
      <c r="CW231" s="18"/>
      <c r="DH231" s="18"/>
    </row>
    <row r="232" spans="1:112" x14ac:dyDescent="0.3">
      <c r="A232">
        <v>233</v>
      </c>
      <c r="B232" t="s">
        <v>397</v>
      </c>
      <c r="C232" s="25"/>
      <c r="D232" s="12"/>
      <c r="E232" s="14"/>
      <c r="H232" s="16"/>
      <c r="I232" s="11"/>
      <c r="J232" s="39"/>
      <c r="K232" s="39"/>
      <c r="L232" s="39"/>
      <c r="M232" s="39"/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/>
      <c r="AC232" s="8"/>
      <c r="AP232" s="8"/>
      <c r="AR232" s="31"/>
      <c r="AU232" s="31"/>
      <c r="AV232" s="21"/>
      <c r="AW232" s="23"/>
      <c r="BJ232" s="18"/>
      <c r="BL232" s="54"/>
      <c r="BN232" s="54"/>
      <c r="BP232" s="18"/>
      <c r="BR232" s="18"/>
      <c r="BS232" s="18"/>
      <c r="BZ232" s="18"/>
      <c r="CC232" s="18"/>
      <c r="CH232" s="18"/>
      <c r="CM232" s="18"/>
      <c r="CO232" s="18"/>
      <c r="CS232" s="18"/>
      <c r="CU232" s="18"/>
      <c r="CW232" s="18"/>
      <c r="DH232" s="18"/>
    </row>
    <row r="233" spans="1:112" x14ac:dyDescent="0.3">
      <c r="A233">
        <v>234</v>
      </c>
      <c r="B233" t="s">
        <v>397</v>
      </c>
      <c r="C233" s="25"/>
      <c r="D233" s="12"/>
      <c r="E233" s="14"/>
      <c r="H233" s="16"/>
      <c r="I233" s="11"/>
      <c r="J233" s="39"/>
      <c r="K233" s="39"/>
      <c r="L233" s="39"/>
      <c r="M233" s="39"/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/>
      <c r="AC233" s="8"/>
      <c r="AP233" s="8"/>
      <c r="AR233" s="31"/>
      <c r="AU233" s="31"/>
      <c r="AV233" s="21"/>
      <c r="AW233" s="23"/>
      <c r="BJ233" s="18"/>
      <c r="BL233" s="54"/>
      <c r="BN233" s="54"/>
      <c r="BP233" s="18"/>
      <c r="BR233" s="18"/>
      <c r="BS233" s="18"/>
      <c r="BZ233" s="18"/>
      <c r="CC233" s="18"/>
      <c r="CH233" s="18"/>
      <c r="CM233" s="18"/>
      <c r="CO233" s="18"/>
      <c r="CS233" s="18"/>
      <c r="CU233" s="18"/>
      <c r="CW233" s="18"/>
      <c r="DH233" s="18"/>
    </row>
    <row r="234" spans="1:112" x14ac:dyDescent="0.3">
      <c r="A234">
        <v>235</v>
      </c>
      <c r="B234" t="s">
        <v>397</v>
      </c>
      <c r="C234" s="25"/>
      <c r="D234" s="12"/>
      <c r="E234" s="14"/>
      <c r="H234" s="16"/>
      <c r="I234" s="11"/>
      <c r="J234" s="39"/>
      <c r="K234" s="39"/>
      <c r="L234" s="39"/>
      <c r="M234" s="39"/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/>
      <c r="AC234" s="8"/>
      <c r="AP234" s="8"/>
      <c r="AR234" s="31"/>
      <c r="AU234" s="31"/>
      <c r="AV234" s="21"/>
      <c r="AW234" s="23"/>
      <c r="BJ234" s="18"/>
      <c r="BL234" s="54"/>
      <c r="BN234" s="54"/>
      <c r="BP234" s="18"/>
      <c r="BR234" s="18"/>
      <c r="BS234" s="18"/>
      <c r="BZ234" s="18"/>
      <c r="CC234" s="18"/>
      <c r="CH234" s="18"/>
      <c r="CM234" s="18"/>
      <c r="CO234" s="18"/>
      <c r="CS234" s="18"/>
      <c r="CU234" s="18"/>
      <c r="CW234" s="18"/>
      <c r="DH234" s="18"/>
    </row>
    <row r="235" spans="1:112" x14ac:dyDescent="0.3">
      <c r="A235">
        <v>236</v>
      </c>
      <c r="B235" t="s">
        <v>397</v>
      </c>
      <c r="C235" s="25"/>
      <c r="D235" s="12"/>
      <c r="E235" s="14"/>
      <c r="H235" s="16"/>
      <c r="I235" s="11"/>
      <c r="J235" s="39"/>
      <c r="K235" s="39"/>
      <c r="L235" s="39"/>
      <c r="M235" s="39"/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/>
      <c r="AC235" s="8"/>
      <c r="AP235" s="8"/>
      <c r="AR235" s="31"/>
      <c r="AU235" s="31"/>
      <c r="AV235" s="21"/>
      <c r="AW235" s="23"/>
      <c r="BJ235" s="18"/>
      <c r="BL235" s="54"/>
      <c r="BN235" s="54"/>
      <c r="BP235" s="18"/>
      <c r="BR235" s="18"/>
      <c r="BS235" s="18"/>
      <c r="BZ235" s="18"/>
      <c r="CC235" s="18"/>
      <c r="CH235" s="18"/>
      <c r="CM235" s="18"/>
      <c r="CO235" s="18"/>
      <c r="CS235" s="18"/>
      <c r="CU235" s="18"/>
      <c r="CW235" s="18"/>
      <c r="DH235" s="18"/>
    </row>
    <row r="236" spans="1:112" x14ac:dyDescent="0.3">
      <c r="A236">
        <v>237</v>
      </c>
      <c r="B236" t="s">
        <v>397</v>
      </c>
      <c r="C236" s="25"/>
      <c r="D236" s="12"/>
      <c r="E236" s="14"/>
      <c r="H236" s="16"/>
      <c r="I236" s="11"/>
      <c r="J236" s="39"/>
      <c r="K236" s="39"/>
      <c r="L236" s="39"/>
      <c r="M236" s="39"/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/>
      <c r="AC236" s="8"/>
      <c r="AP236" s="8"/>
      <c r="AR236" s="31"/>
      <c r="AU236" s="31"/>
      <c r="AV236" s="21"/>
      <c r="AW236" s="23"/>
      <c r="BJ236" s="18"/>
      <c r="BL236" s="54"/>
      <c r="BN236" s="54"/>
      <c r="BP236" s="18"/>
      <c r="BR236" s="18"/>
      <c r="BS236" s="18"/>
      <c r="BZ236" s="18"/>
      <c r="CC236" s="18"/>
      <c r="CH236" s="18"/>
      <c r="CM236" s="18"/>
      <c r="CO236" s="18"/>
      <c r="CS236" s="18"/>
      <c r="CU236" s="18"/>
      <c r="CW236" s="18"/>
      <c r="DH236" s="18"/>
    </row>
    <row r="237" spans="1:112" x14ac:dyDescent="0.3">
      <c r="A237">
        <v>238</v>
      </c>
      <c r="B237" t="s">
        <v>397</v>
      </c>
      <c r="C237" s="25"/>
      <c r="D237" s="12"/>
      <c r="E237" s="14"/>
      <c r="H237" s="16"/>
      <c r="I237" s="11"/>
      <c r="J237" s="39"/>
      <c r="K237" s="39"/>
      <c r="L237" s="39"/>
      <c r="M237" s="39"/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/>
      <c r="AC237" s="8"/>
      <c r="AP237" s="8"/>
      <c r="AR237" s="31"/>
      <c r="AU237" s="31"/>
      <c r="AV237" s="21"/>
      <c r="AW237" s="23"/>
      <c r="BJ237" s="18"/>
      <c r="BL237" s="54"/>
      <c r="BN237" s="54"/>
      <c r="BP237" s="18"/>
      <c r="BR237" s="18"/>
      <c r="BS237" s="18"/>
      <c r="BZ237" s="18"/>
      <c r="CC237" s="18"/>
      <c r="CH237" s="18"/>
      <c r="CM237" s="18"/>
      <c r="CO237" s="18"/>
      <c r="CS237" s="18"/>
      <c r="CU237" s="18"/>
      <c r="CW237" s="18"/>
      <c r="DH237" s="18"/>
    </row>
    <row r="238" spans="1:112" x14ac:dyDescent="0.3">
      <c r="A238">
        <v>239</v>
      </c>
      <c r="B238" t="s">
        <v>397</v>
      </c>
      <c r="C238" s="25"/>
      <c r="D238" s="12"/>
      <c r="E238" s="14"/>
      <c r="H238" s="16"/>
      <c r="I238" s="11"/>
      <c r="J238" s="39"/>
      <c r="K238" s="39"/>
      <c r="L238" s="39"/>
      <c r="M238" s="39"/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/>
      <c r="AC238" s="8"/>
      <c r="AP238" s="8"/>
      <c r="AR238" s="31"/>
      <c r="AU238" s="31"/>
      <c r="AV238" s="21"/>
      <c r="AW238" s="23"/>
      <c r="BJ238" s="18"/>
      <c r="BL238" s="54"/>
      <c r="BN238" s="54"/>
      <c r="BP238" s="18"/>
      <c r="BR238" s="18"/>
      <c r="BS238" s="18"/>
      <c r="BZ238" s="18"/>
      <c r="CC238" s="18"/>
      <c r="CH238" s="18"/>
      <c r="CM238" s="18"/>
      <c r="CO238" s="18"/>
      <c r="CS238" s="18"/>
      <c r="CU238" s="18"/>
      <c r="CW238" s="18"/>
      <c r="DH238" s="18"/>
    </row>
    <row r="239" spans="1:112" x14ac:dyDescent="0.3">
      <c r="A239">
        <v>240</v>
      </c>
      <c r="B239" t="s">
        <v>397</v>
      </c>
      <c r="C239" s="25"/>
      <c r="D239" s="12"/>
      <c r="E239" s="14"/>
      <c r="H239" s="16"/>
      <c r="I239" s="11"/>
      <c r="J239" s="39"/>
      <c r="K239" s="39"/>
      <c r="L239" s="39"/>
      <c r="M239" s="39"/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/>
      <c r="AC239" s="8"/>
      <c r="AP239" s="8"/>
      <c r="AR239" s="31"/>
      <c r="AU239" s="31"/>
      <c r="AV239" s="21"/>
      <c r="AW239" s="23"/>
      <c r="BJ239" s="18"/>
      <c r="BL239" s="54"/>
      <c r="BN239" s="54"/>
      <c r="BP239" s="18"/>
      <c r="BR239" s="18"/>
      <c r="BS239" s="18"/>
      <c r="BZ239" s="18"/>
      <c r="CC239" s="18"/>
      <c r="CH239" s="18"/>
      <c r="CM239" s="18"/>
      <c r="CO239" s="18"/>
      <c r="CS239" s="18"/>
      <c r="CU239" s="18"/>
      <c r="CW239" s="18"/>
      <c r="DH239" s="18"/>
    </row>
    <row r="240" spans="1:112" x14ac:dyDescent="0.3">
      <c r="A240">
        <v>241</v>
      </c>
      <c r="B240" t="s">
        <v>397</v>
      </c>
      <c r="C240" s="25"/>
      <c r="D240" s="12"/>
      <c r="E240" s="14"/>
      <c r="H240" s="16"/>
      <c r="I240" s="11"/>
      <c r="J240" s="39"/>
      <c r="K240" s="39"/>
      <c r="L240" s="39"/>
      <c r="M240" s="39"/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/>
      <c r="AC240" s="8"/>
      <c r="AP240" s="8"/>
      <c r="AR240" s="31"/>
      <c r="AU240" s="31"/>
      <c r="AV240" s="21"/>
      <c r="AW240" s="23"/>
      <c r="BJ240" s="18"/>
      <c r="BL240" s="54"/>
      <c r="BN240" s="54"/>
      <c r="BP240" s="18"/>
      <c r="BR240" s="18"/>
      <c r="BS240" s="18"/>
      <c r="BZ240" s="18"/>
      <c r="CC240" s="18"/>
      <c r="CH240" s="18"/>
      <c r="CM240" s="18"/>
      <c r="CO240" s="18"/>
      <c r="CS240" s="18"/>
      <c r="CU240" s="18"/>
      <c r="CW240" s="18"/>
      <c r="DH240" s="18"/>
    </row>
    <row r="241" spans="1:112" x14ac:dyDescent="0.3">
      <c r="A241">
        <v>242</v>
      </c>
      <c r="B241" t="s">
        <v>397</v>
      </c>
      <c r="C241" s="25"/>
      <c r="D241" s="12"/>
      <c r="E241" s="14"/>
      <c r="H241" s="16"/>
      <c r="I241" s="11"/>
      <c r="J241" s="39"/>
      <c r="K241" s="39"/>
      <c r="L241" s="39"/>
      <c r="M241" s="39"/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/>
      <c r="AC241" s="8"/>
      <c r="AP241" s="8"/>
      <c r="AR241" s="31"/>
      <c r="AU241" s="31"/>
      <c r="AV241" s="21"/>
      <c r="AW241" s="23"/>
      <c r="BJ241" s="18"/>
      <c r="BL241" s="54"/>
      <c r="BN241" s="54"/>
      <c r="BP241" s="18"/>
      <c r="BR241" s="18"/>
      <c r="BS241" s="18"/>
      <c r="BZ241" s="18"/>
      <c r="CC241" s="18"/>
      <c r="CH241" s="18"/>
      <c r="CM241" s="18"/>
      <c r="CO241" s="18"/>
      <c r="CS241" s="18"/>
      <c r="CU241" s="18"/>
      <c r="CW241" s="18"/>
      <c r="DH241" s="18"/>
    </row>
    <row r="242" spans="1:112" x14ac:dyDescent="0.3">
      <c r="A242">
        <v>243</v>
      </c>
      <c r="B242" t="s">
        <v>397</v>
      </c>
      <c r="C242" s="25"/>
      <c r="D242" s="12"/>
      <c r="E242" s="14"/>
      <c r="H242" s="16"/>
      <c r="I242" s="11"/>
      <c r="J242" s="39"/>
      <c r="K242" s="39"/>
      <c r="L242" s="39"/>
      <c r="M242" s="39"/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/>
      <c r="AC242" s="8"/>
      <c r="AP242" s="8"/>
      <c r="AR242" s="31"/>
      <c r="AU242" s="31"/>
      <c r="AV242" s="21"/>
      <c r="AW242" s="23"/>
      <c r="BJ242" s="18"/>
      <c r="BL242" s="54"/>
      <c r="BN242" s="54"/>
      <c r="BP242" s="18"/>
      <c r="BR242" s="18"/>
      <c r="BS242" s="18"/>
      <c r="BZ242" s="18"/>
      <c r="CC242" s="18"/>
      <c r="CH242" s="18"/>
      <c r="CM242" s="18"/>
      <c r="CO242" s="18"/>
      <c r="CS242" s="18"/>
      <c r="CU242" s="18"/>
      <c r="CW242" s="18"/>
      <c r="DH242" s="18"/>
    </row>
    <row r="243" spans="1:112" x14ac:dyDescent="0.3">
      <c r="A243">
        <v>244</v>
      </c>
      <c r="B243" t="s">
        <v>397</v>
      </c>
      <c r="C243" s="25"/>
      <c r="D243" s="12"/>
      <c r="E243" s="14"/>
      <c r="H243" s="16"/>
      <c r="I243" s="11"/>
      <c r="J243" s="39"/>
      <c r="K243" s="39"/>
      <c r="L243" s="39"/>
      <c r="M243" s="39"/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/>
      <c r="AC243" s="8"/>
      <c r="AP243" s="8"/>
      <c r="AR243" s="31"/>
      <c r="AU243" s="31"/>
      <c r="AV243" s="21"/>
      <c r="AW243" s="23"/>
      <c r="BJ243" s="18"/>
      <c r="BL243" s="54"/>
      <c r="BN243" s="54"/>
      <c r="BP243" s="18"/>
      <c r="BR243" s="18"/>
      <c r="BS243" s="18"/>
      <c r="BZ243" s="18"/>
      <c r="CC243" s="18"/>
      <c r="CH243" s="18"/>
      <c r="CM243" s="18"/>
      <c r="CO243" s="18"/>
      <c r="CS243" s="18"/>
      <c r="CU243" s="18"/>
      <c r="CW243" s="18"/>
      <c r="DH243" s="18"/>
    </row>
    <row r="244" spans="1:112" x14ac:dyDescent="0.3">
      <c r="A244">
        <v>245</v>
      </c>
      <c r="B244" t="s">
        <v>397</v>
      </c>
      <c r="C244" s="25"/>
      <c r="D244" s="12"/>
      <c r="E244" s="14"/>
      <c r="H244" s="16"/>
      <c r="I244" s="11"/>
      <c r="J244" s="39"/>
      <c r="K244" s="39"/>
      <c r="L244" s="39"/>
      <c r="M244" s="39"/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/>
      <c r="AC244" s="8"/>
      <c r="AP244" s="8"/>
      <c r="AR244" s="31"/>
      <c r="AU244" s="31"/>
      <c r="AV244" s="21"/>
      <c r="AW244" s="23"/>
      <c r="BJ244" s="18"/>
      <c r="BL244" s="54"/>
      <c r="BN244" s="54"/>
      <c r="BP244" s="18"/>
      <c r="BR244" s="18"/>
      <c r="BS244" s="18"/>
      <c r="BZ244" s="18"/>
      <c r="CC244" s="18"/>
      <c r="CH244" s="18"/>
      <c r="CM244" s="18"/>
      <c r="CO244" s="18"/>
      <c r="CS244" s="18"/>
      <c r="CU244" s="18"/>
      <c r="CW244" s="18"/>
      <c r="DH244" s="18"/>
    </row>
    <row r="245" spans="1:112" x14ac:dyDescent="0.3">
      <c r="A245">
        <v>246</v>
      </c>
      <c r="B245" t="s">
        <v>397</v>
      </c>
      <c r="C245" s="25"/>
      <c r="D245" s="12"/>
      <c r="E245" s="14"/>
      <c r="H245" s="16"/>
      <c r="I245" s="11"/>
      <c r="J245" s="39"/>
      <c r="K245" s="39"/>
      <c r="L245" s="39"/>
      <c r="M245" s="39"/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/>
      <c r="AC245" s="8"/>
      <c r="AP245" s="8"/>
      <c r="AR245" s="31"/>
      <c r="AU245" s="31"/>
      <c r="AV245" s="21"/>
      <c r="AW245" s="23"/>
      <c r="BJ245" s="18"/>
      <c r="BL245" s="54"/>
      <c r="BN245" s="54"/>
      <c r="BP245" s="18"/>
      <c r="BR245" s="18"/>
      <c r="BS245" s="18"/>
      <c r="BZ245" s="18"/>
      <c r="CC245" s="18"/>
      <c r="CH245" s="18"/>
      <c r="CM245" s="18"/>
      <c r="CO245" s="18"/>
      <c r="CS245" s="18"/>
      <c r="CU245" s="18"/>
      <c r="CW245" s="18"/>
      <c r="DH245" s="18"/>
    </row>
    <row r="246" spans="1:112" x14ac:dyDescent="0.3">
      <c r="A246">
        <v>247</v>
      </c>
      <c r="B246" t="s">
        <v>397</v>
      </c>
      <c r="C246" s="25"/>
      <c r="D246" s="12"/>
      <c r="E246" s="14"/>
      <c r="H246" s="16"/>
      <c r="I246" s="11"/>
      <c r="J246" s="39"/>
      <c r="K246" s="39"/>
      <c r="L246" s="39"/>
      <c r="M246" s="39"/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/>
      <c r="AC246" s="8"/>
      <c r="AP246" s="8"/>
      <c r="AR246" s="31"/>
      <c r="AU246" s="31"/>
      <c r="AV246" s="21"/>
      <c r="AW246" s="23"/>
      <c r="BJ246" s="18"/>
      <c r="BL246" s="54"/>
      <c r="BN246" s="54"/>
      <c r="BP246" s="18"/>
      <c r="BR246" s="18"/>
      <c r="BS246" s="18"/>
      <c r="BZ246" s="18"/>
      <c r="CC246" s="18"/>
      <c r="CH246" s="18"/>
      <c r="CM246" s="18"/>
      <c r="CO246" s="18"/>
      <c r="CS246" s="18"/>
      <c r="CU246" s="18"/>
      <c r="CW246" s="18"/>
      <c r="DH246" s="18"/>
    </row>
    <row r="247" spans="1:112" x14ac:dyDescent="0.3">
      <c r="A247">
        <v>248</v>
      </c>
      <c r="B247" t="s">
        <v>397</v>
      </c>
      <c r="C247" s="25"/>
      <c r="D247" s="12"/>
      <c r="E247" s="14"/>
      <c r="H247" s="16"/>
      <c r="I247" s="11"/>
      <c r="J247" s="39"/>
      <c r="K247" s="39"/>
      <c r="L247" s="39"/>
      <c r="M247" s="39"/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/>
      <c r="AC247" s="8"/>
      <c r="AP247" s="8"/>
      <c r="AR247" s="31"/>
      <c r="AU247" s="31"/>
      <c r="AV247" s="21"/>
      <c r="AW247" s="23"/>
      <c r="BJ247" s="18"/>
      <c r="BL247" s="54"/>
      <c r="BN247" s="54"/>
      <c r="BP247" s="18"/>
      <c r="BR247" s="18"/>
      <c r="BS247" s="18"/>
      <c r="BZ247" s="18"/>
      <c r="CC247" s="18"/>
      <c r="CH247" s="18"/>
      <c r="CM247" s="18"/>
      <c r="CO247" s="18"/>
      <c r="CS247" s="18"/>
      <c r="CU247" s="18"/>
      <c r="CW247" s="18"/>
      <c r="DH247" s="18"/>
    </row>
    <row r="248" spans="1:112" x14ac:dyDescent="0.3">
      <c r="A248">
        <v>249</v>
      </c>
      <c r="B248" t="s">
        <v>397</v>
      </c>
      <c r="C248" s="25"/>
      <c r="D248" s="12"/>
      <c r="E248" s="14"/>
      <c r="H248" s="16"/>
      <c r="I248" s="11"/>
      <c r="J248" s="39"/>
      <c r="K248" s="39"/>
      <c r="L248" s="39"/>
      <c r="M248" s="39"/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/>
      <c r="AC248" s="8"/>
      <c r="AP248" s="8"/>
      <c r="AR248" s="31"/>
      <c r="AU248" s="31"/>
      <c r="AV248" s="21"/>
      <c r="AW248" s="23"/>
      <c r="BJ248" s="18"/>
      <c r="BL248" s="54"/>
      <c r="BN248" s="54"/>
      <c r="BP248" s="18"/>
      <c r="BR248" s="18"/>
      <c r="BS248" s="18"/>
      <c r="BZ248" s="18"/>
      <c r="CC248" s="18"/>
      <c r="CH248" s="18"/>
      <c r="CM248" s="18"/>
      <c r="CO248" s="18"/>
      <c r="CS248" s="18"/>
      <c r="CU248" s="18"/>
      <c r="CW248" s="18"/>
      <c r="DH248" s="18"/>
    </row>
    <row r="249" spans="1:112" x14ac:dyDescent="0.3">
      <c r="A249">
        <v>250</v>
      </c>
      <c r="B249" t="s">
        <v>397</v>
      </c>
      <c r="C249" s="25"/>
      <c r="D249" s="12"/>
      <c r="E249" s="14"/>
      <c r="H249" s="16"/>
      <c r="I249" s="11"/>
      <c r="J249" s="39"/>
      <c r="K249" s="39"/>
      <c r="L249" s="39"/>
      <c r="M249" s="39"/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/>
      <c r="AC249" s="8"/>
      <c r="AP249" s="8"/>
      <c r="AR249" s="31"/>
      <c r="AU249" s="31"/>
      <c r="AV249" s="21"/>
      <c r="AW249" s="23"/>
      <c r="BJ249" s="18"/>
      <c r="BL249" s="54"/>
      <c r="BN249" s="54"/>
      <c r="BP249" s="18"/>
      <c r="BR249" s="18"/>
      <c r="BS249" s="18"/>
      <c r="BZ249" s="18"/>
      <c r="CC249" s="18"/>
      <c r="CH249" s="18"/>
      <c r="CM249" s="18"/>
      <c r="CO249" s="18"/>
      <c r="CS249" s="18"/>
      <c r="CU249" s="18"/>
      <c r="CW249" s="18"/>
      <c r="DH249" s="18"/>
    </row>
    <row r="250" spans="1:112" x14ac:dyDescent="0.3">
      <c r="A250">
        <v>251</v>
      </c>
      <c r="B250" t="s">
        <v>397</v>
      </c>
      <c r="C250" s="25"/>
      <c r="D250" s="12"/>
      <c r="E250" s="14"/>
      <c r="H250" s="16"/>
      <c r="I250" s="11"/>
      <c r="J250" s="39"/>
      <c r="K250" s="39"/>
      <c r="L250" s="39"/>
      <c r="M250" s="39"/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/>
      <c r="AC250" s="8"/>
      <c r="AP250" s="8"/>
      <c r="AR250" s="31"/>
      <c r="AU250" s="31"/>
      <c r="AV250" s="21"/>
      <c r="AW250" s="23"/>
      <c r="BJ250" s="18"/>
      <c r="BL250" s="54"/>
      <c r="BN250" s="54"/>
      <c r="BP250" s="18"/>
      <c r="BR250" s="18"/>
      <c r="BS250" s="18"/>
      <c r="BZ250" s="18"/>
      <c r="CC250" s="18"/>
      <c r="CH250" s="18"/>
      <c r="CM250" s="18"/>
      <c r="CO250" s="18"/>
      <c r="CS250" s="18"/>
      <c r="CU250" s="18"/>
      <c r="CW250" s="18"/>
      <c r="DH250" s="18"/>
    </row>
    <row r="251" spans="1:112" x14ac:dyDescent="0.3">
      <c r="A251">
        <v>252</v>
      </c>
      <c r="B251" t="s">
        <v>397</v>
      </c>
      <c r="C251" s="25"/>
      <c r="D251" s="12"/>
      <c r="E251" s="14"/>
      <c r="H251" s="16"/>
      <c r="I251" s="11"/>
      <c r="J251" s="39"/>
      <c r="K251" s="39"/>
      <c r="L251" s="39"/>
      <c r="M251" s="39"/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/>
      <c r="AC251" s="8"/>
      <c r="AP251" s="8"/>
      <c r="AR251" s="31"/>
      <c r="AU251" s="31"/>
      <c r="AV251" s="21"/>
      <c r="AW251" s="23"/>
      <c r="BJ251" s="18"/>
      <c r="BL251" s="54"/>
      <c r="BN251" s="54"/>
      <c r="BP251" s="18"/>
      <c r="BR251" s="18"/>
      <c r="BS251" s="18"/>
      <c r="BZ251" s="18"/>
      <c r="CC251" s="18"/>
      <c r="CH251" s="18"/>
      <c r="CM251" s="18"/>
      <c r="CO251" s="18"/>
      <c r="CS251" s="18"/>
      <c r="CU251" s="18"/>
      <c r="CW251" s="18"/>
      <c r="DH251" s="18"/>
    </row>
    <row r="252" spans="1:112" x14ac:dyDescent="0.3">
      <c r="A252">
        <v>253</v>
      </c>
      <c r="B252" t="s">
        <v>397</v>
      </c>
      <c r="C252" s="25"/>
      <c r="D252" s="12"/>
      <c r="E252" s="14"/>
      <c r="H252" s="16"/>
      <c r="I252" s="11"/>
      <c r="J252" s="39"/>
      <c r="K252" s="39"/>
      <c r="L252" s="39"/>
      <c r="M252" s="39"/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/>
      <c r="AC252" s="8"/>
      <c r="AP252" s="8"/>
      <c r="AR252" s="31"/>
      <c r="AU252" s="31"/>
      <c r="AV252" s="21"/>
      <c r="AW252" s="23"/>
      <c r="BJ252" s="18"/>
      <c r="BL252" s="54"/>
      <c r="BN252" s="54"/>
      <c r="BP252" s="18"/>
      <c r="BR252" s="18"/>
      <c r="BS252" s="18"/>
      <c r="BZ252" s="18"/>
      <c r="CC252" s="18"/>
      <c r="CH252" s="18"/>
      <c r="CM252" s="18"/>
      <c r="CO252" s="18"/>
      <c r="CS252" s="18"/>
      <c r="CU252" s="18"/>
      <c r="CW252" s="18"/>
      <c r="DH252" s="18"/>
    </row>
    <row r="253" spans="1:112" x14ac:dyDescent="0.3">
      <c r="A253">
        <v>254</v>
      </c>
      <c r="B253" t="s">
        <v>397</v>
      </c>
      <c r="C253" s="25"/>
      <c r="D253" s="12"/>
      <c r="E253" s="14"/>
      <c r="H253" s="16"/>
      <c r="I253" s="11"/>
      <c r="J253" s="39"/>
      <c r="K253" s="39"/>
      <c r="L253" s="39"/>
      <c r="M253" s="39"/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/>
      <c r="AC253" s="8"/>
      <c r="AP253" s="8"/>
      <c r="AR253" s="31"/>
      <c r="AU253" s="31"/>
      <c r="AV253" s="21"/>
      <c r="AW253" s="23"/>
      <c r="BJ253" s="18"/>
      <c r="BL253" s="54"/>
      <c r="BN253" s="54"/>
      <c r="BP253" s="18"/>
      <c r="BR253" s="18"/>
      <c r="BS253" s="18"/>
      <c r="BZ253" s="18"/>
      <c r="CC253" s="18"/>
      <c r="CH253" s="18"/>
      <c r="CM253" s="18"/>
      <c r="CO253" s="18"/>
      <c r="CS253" s="18"/>
      <c r="CU253" s="18"/>
      <c r="CW253" s="18"/>
      <c r="DH253" s="18"/>
    </row>
    <row r="254" spans="1:112" x14ac:dyDescent="0.3">
      <c r="A254">
        <v>255</v>
      </c>
      <c r="B254" t="s">
        <v>397</v>
      </c>
      <c r="C254" s="25"/>
      <c r="D254" s="12"/>
      <c r="E254" s="14"/>
      <c r="H254" s="16"/>
      <c r="I254" s="11"/>
      <c r="J254" s="39"/>
      <c r="K254" s="39"/>
      <c r="L254" s="39"/>
      <c r="M254" s="39"/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/>
      <c r="AC254" s="8"/>
      <c r="AP254" s="8"/>
      <c r="AR254" s="31"/>
      <c r="AU254" s="31"/>
      <c r="AV254" s="21"/>
      <c r="AW254" s="23"/>
      <c r="BJ254" s="18"/>
      <c r="BL254" s="54"/>
      <c r="BN254" s="54"/>
      <c r="BP254" s="18"/>
      <c r="BR254" s="18"/>
      <c r="BS254" s="18"/>
      <c r="BZ254" s="18"/>
      <c r="CC254" s="18"/>
      <c r="CH254" s="18"/>
      <c r="CM254" s="18"/>
      <c r="CO254" s="18"/>
      <c r="CS254" s="18"/>
      <c r="CU254" s="18"/>
      <c r="CW254" s="18"/>
      <c r="DH254" s="18"/>
    </row>
    <row r="255" spans="1:112" x14ac:dyDescent="0.3">
      <c r="A255">
        <v>256</v>
      </c>
      <c r="B255" t="s">
        <v>397</v>
      </c>
      <c r="C255" s="25"/>
      <c r="D255" s="12"/>
      <c r="E255" s="14"/>
      <c r="H255" s="16"/>
      <c r="I255" s="11"/>
      <c r="J255" s="39"/>
      <c r="K255" s="39"/>
      <c r="L255" s="39"/>
      <c r="M255" s="39"/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/>
      <c r="AC255" s="8"/>
      <c r="AP255" s="8"/>
      <c r="AR255" s="31"/>
      <c r="AU255" s="31"/>
      <c r="AV255" s="21"/>
      <c r="AW255" s="23"/>
      <c r="BJ255" s="18"/>
      <c r="BL255" s="54"/>
      <c r="BN255" s="54"/>
      <c r="BP255" s="18"/>
      <c r="BR255" s="18"/>
      <c r="BS255" s="18"/>
      <c r="BZ255" s="18"/>
      <c r="CC255" s="18"/>
      <c r="CH255" s="18"/>
      <c r="CM255" s="18"/>
      <c r="CO255" s="18"/>
      <c r="CS255" s="18"/>
      <c r="CU255" s="18"/>
      <c r="CW255" s="18"/>
      <c r="DH255" s="18"/>
    </row>
    <row r="256" spans="1:112" x14ac:dyDescent="0.3">
      <c r="A256">
        <v>257</v>
      </c>
      <c r="B256" t="s">
        <v>397</v>
      </c>
      <c r="C256" s="25"/>
      <c r="D256" s="12"/>
      <c r="E256" s="14"/>
      <c r="H256" s="16"/>
      <c r="I256" s="11"/>
      <c r="J256" s="39"/>
      <c r="K256" s="39"/>
      <c r="L256" s="39"/>
      <c r="M256" s="39"/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/>
      <c r="AC256" s="8"/>
      <c r="AP256" s="8"/>
      <c r="AR256" s="31"/>
      <c r="AU256" s="31"/>
      <c r="AV256" s="21"/>
      <c r="AW256" s="23"/>
      <c r="BJ256" s="18"/>
      <c r="BL256" s="54"/>
      <c r="BN256" s="54"/>
      <c r="BP256" s="18"/>
      <c r="BR256" s="18"/>
      <c r="BS256" s="18"/>
      <c r="BZ256" s="18"/>
      <c r="CC256" s="18"/>
      <c r="CH256" s="18"/>
      <c r="CM256" s="18"/>
      <c r="CO256" s="18"/>
      <c r="CS256" s="18"/>
      <c r="CU256" s="18"/>
      <c r="CW256" s="18"/>
      <c r="DH256" s="18"/>
    </row>
    <row r="257" spans="1:112" x14ac:dyDescent="0.3">
      <c r="A257">
        <v>258</v>
      </c>
      <c r="B257" t="s">
        <v>397</v>
      </c>
      <c r="C257" s="25"/>
      <c r="D257" s="12"/>
      <c r="E257" s="14"/>
      <c r="H257" s="16"/>
      <c r="I257" s="11"/>
      <c r="J257" s="39"/>
      <c r="K257" s="39"/>
      <c r="L257" s="39"/>
      <c r="M257" s="39"/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/>
      <c r="AC257" s="8"/>
      <c r="AP257" s="8"/>
      <c r="AR257" s="31"/>
      <c r="AU257" s="31"/>
      <c r="AV257" s="21"/>
      <c r="AW257" s="23"/>
      <c r="BJ257" s="18"/>
      <c r="BL257" s="54"/>
      <c r="BN257" s="54"/>
      <c r="BP257" s="18"/>
      <c r="BR257" s="18"/>
      <c r="BS257" s="18"/>
      <c r="BZ257" s="18"/>
      <c r="CC257" s="18"/>
      <c r="CH257" s="18"/>
      <c r="CM257" s="18"/>
      <c r="CO257" s="18"/>
      <c r="CS257" s="18"/>
      <c r="CU257" s="18"/>
      <c r="CW257" s="18"/>
      <c r="DH257" s="18"/>
    </row>
    <row r="258" spans="1:112" x14ac:dyDescent="0.3">
      <c r="A258">
        <v>259</v>
      </c>
      <c r="B258" t="s">
        <v>397</v>
      </c>
      <c r="C258" s="25"/>
      <c r="D258" s="12"/>
      <c r="E258" s="14"/>
      <c r="H258" s="16"/>
      <c r="I258" s="11"/>
      <c r="J258" s="39"/>
      <c r="K258" s="39"/>
      <c r="L258" s="39"/>
      <c r="M258" s="39"/>
      <c r="N258" s="42"/>
      <c r="O258" s="8"/>
      <c r="P258" s="9"/>
      <c r="Q258" s="9"/>
      <c r="R258" s="8"/>
      <c r="S258" s="9"/>
      <c r="T258" s="9"/>
      <c r="U258" s="8"/>
      <c r="V258" s="9"/>
      <c r="W258" s="9"/>
      <c r="X258" s="9"/>
      <c r="Y258" s="8"/>
      <c r="Z258" s="9"/>
      <c r="AA258" s="8"/>
      <c r="AC258" s="8"/>
      <c r="AP258" s="8"/>
      <c r="AR258" s="31"/>
      <c r="AU258" s="31"/>
      <c r="AV258" s="21"/>
      <c r="AW258" s="23"/>
      <c r="BJ258" s="18"/>
      <c r="BL258" s="54"/>
      <c r="BN258" s="54"/>
      <c r="BP258" s="18"/>
      <c r="BR258" s="18"/>
      <c r="BS258" s="18"/>
      <c r="BZ258" s="18"/>
      <c r="CC258" s="18"/>
      <c r="CH258" s="18"/>
      <c r="CM258" s="18"/>
      <c r="CO258" s="18"/>
      <c r="CS258" s="18"/>
      <c r="CU258" s="18"/>
      <c r="CW258" s="18"/>
      <c r="DH258" s="18"/>
    </row>
    <row r="259" spans="1:112" x14ac:dyDescent="0.3">
      <c r="A259">
        <v>260</v>
      </c>
      <c r="B259" t="s">
        <v>397</v>
      </c>
      <c r="C259" s="25"/>
      <c r="D259" s="12"/>
      <c r="E259" s="14"/>
      <c r="H259" s="16"/>
      <c r="I259" s="11"/>
      <c r="J259" s="39"/>
      <c r="K259" s="39"/>
      <c r="L259" s="39"/>
      <c r="M259" s="39"/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/>
      <c r="AC259" s="8"/>
      <c r="AP259" s="8"/>
      <c r="AR259" s="31"/>
      <c r="AU259" s="31"/>
      <c r="AV259" s="21"/>
      <c r="AW259" s="23"/>
      <c r="BJ259" s="18"/>
      <c r="BL259" s="54"/>
      <c r="BN259" s="54"/>
      <c r="BP259" s="18"/>
      <c r="BR259" s="18"/>
      <c r="BS259" s="18"/>
      <c r="BZ259" s="18"/>
      <c r="CC259" s="18"/>
      <c r="CH259" s="18"/>
      <c r="CM259" s="18"/>
      <c r="CO259" s="18"/>
      <c r="CS259" s="18"/>
      <c r="CU259" s="18"/>
      <c r="CW259" s="18"/>
      <c r="DH259" s="18"/>
    </row>
    <row r="260" spans="1:112" x14ac:dyDescent="0.3">
      <c r="A260">
        <v>261</v>
      </c>
      <c r="B260" t="s">
        <v>397</v>
      </c>
      <c r="C260" s="25"/>
      <c r="D260" s="12"/>
      <c r="E260" s="14"/>
      <c r="H260" s="16"/>
      <c r="I260" s="11"/>
      <c r="J260" s="39"/>
      <c r="K260" s="39"/>
      <c r="L260" s="39"/>
      <c r="M260" s="39"/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/>
      <c r="AC260" s="8"/>
      <c r="AP260" s="8"/>
      <c r="AR260" s="31"/>
      <c r="AU260" s="31"/>
      <c r="AV260" s="21"/>
      <c r="AW260" s="23"/>
      <c r="BJ260" s="18"/>
      <c r="BL260" s="54"/>
      <c r="BN260" s="54"/>
      <c r="BP260" s="18"/>
      <c r="BR260" s="18"/>
      <c r="BS260" s="18"/>
      <c r="BZ260" s="18"/>
      <c r="CC260" s="18"/>
      <c r="CH260" s="18"/>
      <c r="CM260" s="18"/>
      <c r="CO260" s="18"/>
      <c r="CS260" s="18"/>
      <c r="CU260" s="18"/>
      <c r="CW260" s="18"/>
      <c r="DH260" s="18"/>
    </row>
    <row r="261" spans="1:112" x14ac:dyDescent="0.3">
      <c r="A261">
        <v>262</v>
      </c>
      <c r="B261" t="s">
        <v>397</v>
      </c>
      <c r="C261" s="25"/>
      <c r="D261" s="12"/>
      <c r="E261" s="14"/>
      <c r="H261" s="16"/>
      <c r="I261" s="11"/>
      <c r="J261" s="39"/>
      <c r="K261" s="39"/>
      <c r="L261" s="39"/>
      <c r="M261" s="39"/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/>
      <c r="AC261" s="8"/>
      <c r="AP261" s="8"/>
      <c r="AR261" s="31"/>
      <c r="AU261" s="31"/>
      <c r="AV261" s="21"/>
      <c r="AW261" s="23"/>
      <c r="BJ261" s="18"/>
      <c r="BL261" s="54"/>
      <c r="BN261" s="54"/>
      <c r="BP261" s="18"/>
      <c r="BR261" s="18"/>
      <c r="BS261" s="18"/>
      <c r="BZ261" s="18"/>
      <c r="CC261" s="18"/>
      <c r="CH261" s="18"/>
      <c r="CM261" s="18"/>
      <c r="CO261" s="18"/>
      <c r="CS261" s="18"/>
      <c r="CU261" s="18"/>
      <c r="CW261" s="18"/>
      <c r="DH261" s="18"/>
    </row>
    <row r="262" spans="1:112" x14ac:dyDescent="0.3">
      <c r="A262">
        <v>263</v>
      </c>
      <c r="B262" t="s">
        <v>397</v>
      </c>
      <c r="C262" s="25"/>
      <c r="D262" s="12"/>
      <c r="E262" s="14"/>
      <c r="H262" s="16"/>
      <c r="I262" s="11"/>
      <c r="J262" s="39"/>
      <c r="K262" s="39"/>
      <c r="L262" s="39"/>
      <c r="M262" s="39"/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/>
      <c r="AC262" s="8"/>
      <c r="AP262" s="8"/>
      <c r="AR262" s="31"/>
      <c r="AU262" s="31"/>
      <c r="AV262" s="21"/>
      <c r="AW262" s="23"/>
      <c r="BJ262" s="18"/>
      <c r="BL262" s="54"/>
      <c r="BN262" s="54"/>
      <c r="BP262" s="18"/>
      <c r="BR262" s="18"/>
      <c r="BS262" s="18"/>
      <c r="BZ262" s="18"/>
      <c r="CC262" s="18"/>
      <c r="CH262" s="18"/>
      <c r="CM262" s="18"/>
      <c r="CO262" s="18"/>
      <c r="CS262" s="18"/>
      <c r="CU262" s="18"/>
      <c r="CW262" s="18"/>
      <c r="DH262" s="18"/>
    </row>
    <row r="263" spans="1:112" x14ac:dyDescent="0.3">
      <c r="A263">
        <v>264</v>
      </c>
      <c r="B263" t="s">
        <v>397</v>
      </c>
      <c r="C263" s="25"/>
      <c r="D263" s="12"/>
      <c r="E263" s="14"/>
      <c r="H263" s="16"/>
      <c r="I263" s="11"/>
      <c r="J263" s="39"/>
      <c r="K263" s="39"/>
      <c r="L263" s="39"/>
      <c r="M263" s="39"/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/>
      <c r="AC263" s="8"/>
      <c r="AP263" s="8"/>
      <c r="AR263" s="31"/>
      <c r="AU263" s="31"/>
      <c r="AV263" s="21"/>
      <c r="AW263" s="23"/>
      <c r="BJ263" s="18"/>
      <c r="BL263" s="54"/>
      <c r="BN263" s="54"/>
      <c r="BP263" s="18"/>
      <c r="BR263" s="18"/>
      <c r="BS263" s="18"/>
      <c r="BZ263" s="18"/>
      <c r="CC263" s="18"/>
      <c r="CH263" s="18"/>
      <c r="CM263" s="18"/>
      <c r="CO263" s="18"/>
      <c r="CS263" s="18"/>
      <c r="CU263" s="18"/>
      <c r="CW263" s="18"/>
      <c r="DH263" s="18"/>
    </row>
    <row r="264" spans="1:112" x14ac:dyDescent="0.3">
      <c r="A264">
        <v>265</v>
      </c>
      <c r="B264" t="s">
        <v>397</v>
      </c>
      <c r="C264" s="25"/>
      <c r="D264" s="12"/>
      <c r="E264" s="14"/>
      <c r="H264" s="16"/>
      <c r="I264" s="11"/>
      <c r="J264" s="39"/>
      <c r="K264" s="39"/>
      <c r="L264" s="39"/>
      <c r="M264" s="39"/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/>
      <c r="AC264" s="8"/>
      <c r="AP264" s="8"/>
      <c r="AR264" s="31"/>
      <c r="AU264" s="31"/>
      <c r="AV264" s="21"/>
      <c r="AW264" s="23"/>
      <c r="BJ264" s="18"/>
      <c r="BL264" s="54"/>
      <c r="BN264" s="54"/>
      <c r="BP264" s="18"/>
      <c r="BR264" s="18"/>
      <c r="BS264" s="18"/>
      <c r="BZ264" s="18"/>
      <c r="CC264" s="18"/>
      <c r="CH264" s="18"/>
      <c r="CM264" s="18"/>
      <c r="CO264" s="18"/>
      <c r="CS264" s="18"/>
      <c r="CU264" s="18"/>
      <c r="CW264" s="18"/>
      <c r="DH264" s="18"/>
    </row>
    <row r="265" spans="1:112" x14ac:dyDescent="0.3">
      <c r="A265">
        <v>266</v>
      </c>
      <c r="B265" t="s">
        <v>397</v>
      </c>
      <c r="C265" s="25"/>
      <c r="D265" s="12"/>
      <c r="E265" s="14"/>
      <c r="H265" s="16"/>
      <c r="I265" s="11"/>
      <c r="J265" s="39"/>
      <c r="K265" s="39"/>
      <c r="L265" s="39"/>
      <c r="M265" s="39"/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/>
      <c r="AC265" s="8"/>
      <c r="AP265" s="8"/>
      <c r="AR265" s="31"/>
      <c r="AU265" s="31"/>
      <c r="AV265" s="21"/>
      <c r="AW265" s="23"/>
      <c r="BJ265" s="18"/>
      <c r="BL265" s="54"/>
      <c r="BN265" s="54"/>
      <c r="BP265" s="18"/>
      <c r="BR265" s="18"/>
      <c r="BS265" s="18"/>
      <c r="BZ265" s="18"/>
      <c r="CC265" s="18"/>
      <c r="CH265" s="18"/>
      <c r="CM265" s="18"/>
      <c r="CO265" s="18"/>
      <c r="CS265" s="18"/>
      <c r="CU265" s="18"/>
      <c r="CW265" s="18"/>
      <c r="DH265" s="18"/>
    </row>
    <row r="266" spans="1:112" x14ac:dyDescent="0.3">
      <c r="A266">
        <v>267</v>
      </c>
      <c r="B266" t="s">
        <v>397</v>
      </c>
      <c r="C266" s="25"/>
      <c r="D266" s="12"/>
      <c r="E266" s="14"/>
      <c r="H266" s="16"/>
      <c r="I266" s="11"/>
      <c r="J266" s="39"/>
      <c r="K266" s="39"/>
      <c r="L266" s="39"/>
      <c r="M266" s="39"/>
      <c r="N266" s="42"/>
      <c r="O266" s="8"/>
      <c r="P266" s="9"/>
      <c r="Q266" s="9"/>
      <c r="R266" s="8"/>
      <c r="S266" s="9"/>
      <c r="T266" s="9"/>
      <c r="U266" s="8"/>
      <c r="V266" s="9"/>
      <c r="W266" s="9"/>
      <c r="X266" s="9"/>
      <c r="Y266" s="8"/>
      <c r="Z266" s="9"/>
      <c r="AA266" s="8"/>
      <c r="AC266" s="8"/>
      <c r="AP266" s="8"/>
      <c r="AR266" s="31"/>
      <c r="AU266" s="31"/>
      <c r="AV266" s="21"/>
      <c r="AW266" s="23"/>
      <c r="BJ266" s="18"/>
      <c r="BL266" s="54"/>
      <c r="BN266" s="54"/>
      <c r="BP266" s="18"/>
      <c r="BR266" s="18"/>
      <c r="BS266" s="18"/>
      <c r="BZ266" s="18"/>
      <c r="CC266" s="18"/>
      <c r="CH266" s="18"/>
      <c r="CM266" s="18"/>
      <c r="CO266" s="18"/>
      <c r="CS266" s="18"/>
      <c r="CU266" s="18"/>
      <c r="CW266" s="18"/>
      <c r="DH266" s="18"/>
    </row>
    <row r="267" spans="1:112" x14ac:dyDescent="0.3">
      <c r="A267">
        <v>268</v>
      </c>
      <c r="B267" t="s">
        <v>397</v>
      </c>
      <c r="C267" s="25"/>
      <c r="D267" s="12"/>
      <c r="E267" s="14"/>
      <c r="H267" s="16"/>
      <c r="I267" s="11"/>
      <c r="J267" s="39"/>
      <c r="K267" s="39"/>
      <c r="L267" s="39"/>
      <c r="M267" s="39"/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/>
      <c r="AC267" s="8"/>
      <c r="AP267" s="8"/>
      <c r="AR267" s="31"/>
      <c r="AU267" s="31"/>
      <c r="AV267" s="21"/>
      <c r="AW267" s="23"/>
      <c r="BJ267" s="18"/>
      <c r="BL267" s="54"/>
      <c r="BN267" s="54"/>
      <c r="BP267" s="18"/>
      <c r="BR267" s="18"/>
      <c r="BS267" s="18"/>
      <c r="BZ267" s="18"/>
      <c r="CC267" s="18"/>
      <c r="CH267" s="18"/>
      <c r="CM267" s="18"/>
      <c r="CO267" s="18"/>
      <c r="CS267" s="18"/>
      <c r="CU267" s="18"/>
      <c r="CW267" s="18"/>
      <c r="DH267" s="18"/>
    </row>
    <row r="268" spans="1:112" x14ac:dyDescent="0.3">
      <c r="A268">
        <v>269</v>
      </c>
      <c r="B268" t="s">
        <v>397</v>
      </c>
      <c r="C268" s="25"/>
      <c r="D268" s="12"/>
      <c r="E268" s="14"/>
      <c r="H268" s="16"/>
      <c r="I268" s="11"/>
      <c r="J268" s="39"/>
      <c r="K268" s="39"/>
      <c r="L268" s="39"/>
      <c r="M268" s="39"/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/>
      <c r="AC268" s="8"/>
      <c r="AP268" s="8"/>
      <c r="AR268" s="31"/>
      <c r="AU268" s="31"/>
      <c r="AV268" s="21"/>
      <c r="AW268" s="23"/>
      <c r="BJ268" s="18"/>
      <c r="BL268" s="54"/>
      <c r="BN268" s="54"/>
      <c r="BP268" s="18"/>
      <c r="BR268" s="18"/>
      <c r="BS268" s="18"/>
      <c r="BZ268" s="18"/>
      <c r="CC268" s="18"/>
      <c r="CH268" s="18"/>
      <c r="CM268" s="18"/>
      <c r="CO268" s="18"/>
      <c r="CS268" s="18"/>
      <c r="CU268" s="18"/>
      <c r="CW268" s="18"/>
      <c r="DH268" s="18"/>
    </row>
    <row r="269" spans="1:112" x14ac:dyDescent="0.3">
      <c r="A269">
        <v>270</v>
      </c>
      <c r="B269" t="s">
        <v>397</v>
      </c>
      <c r="C269" s="25"/>
      <c r="D269" s="12"/>
      <c r="E269" s="14"/>
      <c r="H269" s="16"/>
      <c r="I269" s="11"/>
      <c r="J269" s="39"/>
      <c r="K269" s="39"/>
      <c r="L269" s="39"/>
      <c r="M269" s="39"/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/>
      <c r="AC269" s="8"/>
      <c r="AP269" s="8"/>
      <c r="AR269" s="31"/>
      <c r="AU269" s="31"/>
      <c r="AV269" s="21"/>
      <c r="AW269" s="23"/>
      <c r="BJ269" s="18"/>
      <c r="BL269" s="54"/>
      <c r="BN269" s="54"/>
      <c r="BP269" s="18"/>
      <c r="BR269" s="18"/>
      <c r="BS269" s="18"/>
      <c r="BZ269" s="18"/>
      <c r="CC269" s="18"/>
      <c r="CH269" s="18"/>
      <c r="CM269" s="18"/>
      <c r="CO269" s="18"/>
      <c r="CS269" s="18"/>
      <c r="CU269" s="18"/>
      <c r="CW269" s="18"/>
      <c r="DH269" s="18"/>
    </row>
    <row r="270" spans="1:112" x14ac:dyDescent="0.3">
      <c r="A270">
        <v>271</v>
      </c>
      <c r="B270" t="s">
        <v>397</v>
      </c>
      <c r="C270" s="25"/>
      <c r="D270" s="12"/>
      <c r="E270" s="14"/>
      <c r="H270" s="16"/>
      <c r="I270" s="11"/>
      <c r="J270" s="39"/>
      <c r="K270" s="39"/>
      <c r="L270" s="39"/>
      <c r="M270" s="39"/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/>
      <c r="AC270" s="8"/>
      <c r="AP270" s="8"/>
      <c r="AR270" s="31"/>
      <c r="AU270" s="31"/>
      <c r="AV270" s="21"/>
      <c r="AW270" s="23"/>
      <c r="BJ270" s="18"/>
      <c r="BL270" s="54"/>
      <c r="BN270" s="54"/>
      <c r="BP270" s="18"/>
      <c r="BR270" s="18"/>
      <c r="BS270" s="18"/>
      <c r="BZ270" s="18"/>
      <c r="CC270" s="18"/>
      <c r="CH270" s="18"/>
      <c r="CM270" s="18"/>
      <c r="CO270" s="18"/>
      <c r="CS270" s="18"/>
      <c r="CU270" s="18"/>
      <c r="CW270" s="18"/>
      <c r="DH270" s="18"/>
    </row>
    <row r="271" spans="1:112" x14ac:dyDescent="0.3">
      <c r="A271">
        <v>272</v>
      </c>
      <c r="B271" t="s">
        <v>397</v>
      </c>
      <c r="C271" s="25"/>
      <c r="D271" s="12"/>
      <c r="E271" s="14"/>
      <c r="H271" s="16"/>
      <c r="I271" s="11"/>
      <c r="J271" s="39"/>
      <c r="K271" s="39"/>
      <c r="L271" s="39"/>
      <c r="M271" s="39"/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/>
      <c r="AC271" s="8"/>
      <c r="AP271" s="8"/>
      <c r="AR271" s="31"/>
      <c r="AU271" s="31"/>
      <c r="AV271" s="21"/>
      <c r="AW271" s="23"/>
      <c r="BJ271" s="18"/>
      <c r="BL271" s="54"/>
      <c r="BN271" s="54"/>
      <c r="BP271" s="18"/>
      <c r="BR271" s="18"/>
      <c r="BS271" s="18"/>
      <c r="BZ271" s="18"/>
      <c r="CC271" s="18"/>
      <c r="CH271" s="18"/>
      <c r="CM271" s="18"/>
      <c r="CO271" s="18"/>
      <c r="CS271" s="18"/>
      <c r="CU271" s="18"/>
      <c r="CW271" s="18"/>
      <c r="DH271" s="18"/>
    </row>
    <row r="272" spans="1:112" x14ac:dyDescent="0.3">
      <c r="A272">
        <v>273</v>
      </c>
      <c r="B272" t="s">
        <v>397</v>
      </c>
      <c r="C272" s="25"/>
      <c r="D272" s="12"/>
      <c r="E272" s="14"/>
      <c r="H272" s="16"/>
      <c r="I272" s="11"/>
      <c r="J272" s="39"/>
      <c r="K272" s="39"/>
      <c r="L272" s="39"/>
      <c r="M272" s="39"/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/>
      <c r="AC272" s="8"/>
      <c r="AP272" s="8"/>
      <c r="AR272" s="31"/>
      <c r="AU272" s="31"/>
      <c r="AV272" s="21"/>
      <c r="AW272" s="23"/>
      <c r="BJ272" s="18"/>
      <c r="BL272" s="54"/>
      <c r="BN272" s="54"/>
      <c r="BP272" s="18"/>
      <c r="BR272" s="18"/>
      <c r="BS272" s="18"/>
      <c r="BZ272" s="18"/>
      <c r="CC272" s="18"/>
      <c r="CH272" s="18"/>
      <c r="CM272" s="18"/>
      <c r="CO272" s="18"/>
      <c r="CS272" s="18"/>
      <c r="CU272" s="18"/>
      <c r="CW272" s="18"/>
      <c r="DH272" s="18"/>
    </row>
    <row r="273" spans="1:112" x14ac:dyDescent="0.3">
      <c r="A273">
        <v>274</v>
      </c>
      <c r="B273" t="s">
        <v>397</v>
      </c>
      <c r="C273" s="25"/>
      <c r="D273" s="12"/>
      <c r="E273" s="14"/>
      <c r="H273" s="16"/>
      <c r="I273" s="11"/>
      <c r="J273" s="39"/>
      <c r="K273" s="39"/>
      <c r="L273" s="39"/>
      <c r="M273" s="39"/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/>
      <c r="AC273" s="8"/>
      <c r="AP273" s="8"/>
      <c r="AR273" s="31"/>
      <c r="AU273" s="31"/>
      <c r="AV273" s="21"/>
      <c r="AW273" s="23"/>
      <c r="BJ273" s="18"/>
      <c r="BL273" s="54"/>
      <c r="BN273" s="54"/>
      <c r="BP273" s="18"/>
      <c r="BR273" s="18"/>
      <c r="BS273" s="18"/>
      <c r="BZ273" s="18"/>
      <c r="CC273" s="18"/>
      <c r="CH273" s="18"/>
      <c r="CM273" s="18"/>
      <c r="CO273" s="18"/>
      <c r="CS273" s="18"/>
      <c r="CU273" s="18"/>
      <c r="CW273" s="18"/>
      <c r="DH273" s="18"/>
    </row>
    <row r="274" spans="1:112" x14ac:dyDescent="0.3">
      <c r="A274">
        <v>275</v>
      </c>
      <c r="B274" t="s">
        <v>397</v>
      </c>
      <c r="C274" s="25"/>
      <c r="D274" s="12"/>
      <c r="E274" s="14"/>
      <c r="H274" s="16"/>
      <c r="I274" s="11"/>
      <c r="J274" s="39"/>
      <c r="K274" s="39"/>
      <c r="L274" s="39"/>
      <c r="M274" s="39"/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/>
      <c r="AC274" s="8"/>
      <c r="AP274" s="8"/>
      <c r="AR274" s="31"/>
      <c r="AU274" s="31"/>
      <c r="AV274" s="21"/>
      <c r="AW274" s="23"/>
      <c r="BJ274" s="18"/>
      <c r="BL274" s="54"/>
      <c r="BN274" s="54"/>
      <c r="BP274" s="18"/>
      <c r="BR274" s="18"/>
      <c r="BS274" s="18"/>
      <c r="BZ274" s="18"/>
      <c r="CC274" s="18"/>
      <c r="CH274" s="18"/>
      <c r="CM274" s="18"/>
      <c r="CO274" s="18"/>
      <c r="CS274" s="18"/>
      <c r="CU274" s="18"/>
      <c r="CW274" s="18"/>
      <c r="DH274" s="18"/>
    </row>
    <row r="275" spans="1:112" x14ac:dyDescent="0.3">
      <c r="A275">
        <v>276</v>
      </c>
      <c r="B275" t="s">
        <v>397</v>
      </c>
      <c r="C275" s="25"/>
      <c r="D275" s="12"/>
      <c r="E275" s="14"/>
      <c r="H275" s="16"/>
      <c r="I275" s="11"/>
      <c r="J275" s="39"/>
      <c r="K275" s="39"/>
      <c r="L275" s="39"/>
      <c r="M275" s="39"/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/>
      <c r="AC275" s="8"/>
      <c r="AP275" s="8"/>
      <c r="AR275" s="31"/>
      <c r="AU275" s="31"/>
      <c r="AV275" s="21"/>
      <c r="AW275" s="23"/>
      <c r="BJ275" s="18"/>
      <c r="BL275" s="54"/>
      <c r="BN275" s="54"/>
      <c r="BP275" s="18"/>
      <c r="BR275" s="18"/>
      <c r="BS275" s="18"/>
      <c r="BZ275" s="18"/>
      <c r="CC275" s="18"/>
      <c r="CH275" s="18"/>
      <c r="CM275" s="18"/>
      <c r="CO275" s="18"/>
      <c r="CS275" s="18"/>
      <c r="CU275" s="18"/>
      <c r="CW275" s="18"/>
      <c r="DH275" s="18"/>
    </row>
    <row r="276" spans="1:112" x14ac:dyDescent="0.3">
      <c r="A276">
        <v>277</v>
      </c>
      <c r="B276" t="s">
        <v>397</v>
      </c>
      <c r="C276" s="25"/>
      <c r="D276" s="12"/>
      <c r="E276" s="14"/>
      <c r="H276" s="16"/>
      <c r="I276" s="11"/>
      <c r="J276" s="39"/>
      <c r="K276" s="39"/>
      <c r="L276" s="39"/>
      <c r="M276" s="39"/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/>
      <c r="AC276" s="8"/>
      <c r="AP276" s="8"/>
      <c r="AR276" s="31"/>
      <c r="AU276" s="31"/>
      <c r="AV276" s="21"/>
      <c r="AW276" s="23"/>
      <c r="BJ276" s="18"/>
      <c r="BL276" s="54"/>
      <c r="BN276" s="54"/>
      <c r="BP276" s="18"/>
      <c r="BR276" s="18"/>
      <c r="BS276" s="18"/>
      <c r="BZ276" s="18"/>
      <c r="CC276" s="18"/>
      <c r="CH276" s="18"/>
      <c r="CM276" s="18"/>
      <c r="CO276" s="18"/>
      <c r="CS276" s="18"/>
      <c r="CU276" s="18"/>
      <c r="CW276" s="18"/>
      <c r="DH276" s="18"/>
    </row>
    <row r="277" spans="1:112" x14ac:dyDescent="0.3">
      <c r="A277">
        <v>278</v>
      </c>
      <c r="B277" t="s">
        <v>397</v>
      </c>
      <c r="C277" s="25"/>
      <c r="D277" s="12"/>
      <c r="E277" s="14"/>
      <c r="H277" s="16"/>
      <c r="I277" s="11"/>
      <c r="J277" s="39"/>
      <c r="K277" s="39"/>
      <c r="L277" s="39"/>
      <c r="M277" s="39"/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/>
      <c r="AC277" s="8"/>
      <c r="AP277" s="8"/>
      <c r="AR277" s="31"/>
      <c r="AU277" s="31"/>
      <c r="AV277" s="21"/>
      <c r="AW277" s="23"/>
      <c r="BJ277" s="18"/>
      <c r="BL277" s="54"/>
      <c r="BN277" s="54"/>
      <c r="BP277" s="18"/>
      <c r="BR277" s="18"/>
      <c r="BS277" s="18"/>
      <c r="BZ277" s="18"/>
      <c r="CC277" s="18"/>
      <c r="CH277" s="18"/>
      <c r="CM277" s="18"/>
      <c r="CO277" s="18"/>
      <c r="CS277" s="18"/>
      <c r="CU277" s="18"/>
      <c r="CW277" s="18"/>
      <c r="DH277" s="18"/>
    </row>
    <row r="278" spans="1:112" x14ac:dyDescent="0.3">
      <c r="A278">
        <v>279</v>
      </c>
      <c r="B278" t="s">
        <v>397</v>
      </c>
      <c r="C278" s="25"/>
      <c r="D278" s="12"/>
      <c r="E278" s="14"/>
      <c r="H278" s="16"/>
      <c r="I278" s="11"/>
      <c r="J278" s="39"/>
      <c r="K278" s="39"/>
      <c r="L278" s="39"/>
      <c r="M278" s="39"/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/>
      <c r="AC278" s="8"/>
      <c r="AP278" s="8"/>
      <c r="AR278" s="31"/>
      <c r="AU278" s="31"/>
      <c r="AV278" s="21"/>
      <c r="AW278" s="23"/>
      <c r="BJ278" s="18"/>
      <c r="BL278" s="54"/>
      <c r="BN278" s="54"/>
      <c r="BP278" s="18"/>
      <c r="BR278" s="18"/>
      <c r="BS278" s="18"/>
      <c r="BZ278" s="18"/>
      <c r="CC278" s="18"/>
      <c r="CH278" s="18"/>
      <c r="CM278" s="18"/>
      <c r="CO278" s="18"/>
      <c r="CS278" s="18"/>
      <c r="CU278" s="18"/>
      <c r="CW278" s="18"/>
      <c r="DH278" s="18"/>
    </row>
    <row r="279" spans="1:112" x14ac:dyDescent="0.3">
      <c r="A279">
        <v>280</v>
      </c>
      <c r="B279" t="s">
        <v>397</v>
      </c>
      <c r="C279" s="25"/>
      <c r="D279" s="12"/>
      <c r="E279" s="14"/>
      <c r="H279" s="16"/>
      <c r="I279" s="11"/>
      <c r="J279" s="39"/>
      <c r="K279" s="39"/>
      <c r="L279" s="39"/>
      <c r="M279" s="39"/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/>
      <c r="AC279" s="8"/>
      <c r="AP279" s="8"/>
      <c r="AR279" s="31"/>
      <c r="AU279" s="31"/>
      <c r="AV279" s="21"/>
      <c r="AW279" s="23"/>
      <c r="BJ279" s="18"/>
      <c r="BL279" s="54"/>
      <c r="BN279" s="54"/>
      <c r="BP279" s="18"/>
      <c r="BR279" s="18"/>
      <c r="BS279" s="18"/>
      <c r="BZ279" s="18"/>
      <c r="CC279" s="18"/>
      <c r="CH279" s="18"/>
      <c r="CM279" s="18"/>
      <c r="CO279" s="18"/>
      <c r="CS279" s="18"/>
      <c r="CU279" s="18"/>
      <c r="CW279" s="18"/>
      <c r="DH279" s="18"/>
    </row>
    <row r="280" spans="1:112" x14ac:dyDescent="0.3">
      <c r="A280">
        <v>281</v>
      </c>
      <c r="B280" t="s">
        <v>397</v>
      </c>
      <c r="C280" s="25"/>
      <c r="D280" s="12"/>
      <c r="E280" s="14"/>
      <c r="H280" s="16"/>
      <c r="I280" s="11"/>
      <c r="J280" s="39"/>
      <c r="K280" s="39"/>
      <c r="L280" s="39"/>
      <c r="M280" s="39"/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/>
      <c r="AC280" s="8"/>
      <c r="AP280" s="8"/>
      <c r="AR280" s="31"/>
      <c r="AU280" s="31"/>
      <c r="AV280" s="21"/>
      <c r="AW280" s="23"/>
      <c r="BJ280" s="18"/>
      <c r="BL280" s="54"/>
      <c r="BN280" s="54"/>
      <c r="BP280" s="18"/>
      <c r="BR280" s="18"/>
      <c r="BS280" s="18"/>
      <c r="BZ280" s="18"/>
      <c r="CC280" s="18"/>
      <c r="CH280" s="18"/>
      <c r="CM280" s="18"/>
      <c r="CO280" s="18"/>
      <c r="CS280" s="18"/>
      <c r="CU280" s="18"/>
      <c r="CW280" s="18"/>
      <c r="DH280" s="18"/>
    </row>
    <row r="281" spans="1:112" x14ac:dyDescent="0.3">
      <c r="A281">
        <v>282</v>
      </c>
      <c r="B281" t="s">
        <v>397</v>
      </c>
      <c r="C281" s="25"/>
      <c r="D281" s="12"/>
      <c r="E281" s="14"/>
      <c r="H281" s="16"/>
      <c r="I281" s="11"/>
      <c r="J281" s="39"/>
      <c r="K281" s="39"/>
      <c r="L281" s="39"/>
      <c r="M281" s="39"/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/>
      <c r="AC281" s="8"/>
      <c r="AP281" s="8"/>
      <c r="AR281" s="31"/>
      <c r="AU281" s="31"/>
      <c r="AV281" s="21"/>
      <c r="AW281" s="23"/>
      <c r="BJ281" s="18"/>
      <c r="BL281" s="54"/>
      <c r="BN281" s="54"/>
      <c r="BP281" s="18"/>
      <c r="BR281" s="18"/>
      <c r="BS281" s="18"/>
      <c r="BZ281" s="18"/>
      <c r="CC281" s="18"/>
      <c r="CH281" s="18"/>
      <c r="CM281" s="18"/>
      <c r="CO281" s="18"/>
      <c r="CS281" s="18"/>
      <c r="CU281" s="18"/>
      <c r="CW281" s="18"/>
      <c r="DH281" s="18"/>
    </row>
    <row r="282" spans="1:112" x14ac:dyDescent="0.3">
      <c r="A282">
        <v>283</v>
      </c>
      <c r="B282" t="s">
        <v>397</v>
      </c>
      <c r="C282" s="25"/>
      <c r="D282" s="12"/>
      <c r="E282" s="14"/>
      <c r="H282" s="16"/>
      <c r="I282" s="11"/>
      <c r="J282" s="39"/>
      <c r="K282" s="39"/>
      <c r="L282" s="39"/>
      <c r="M282" s="39"/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/>
      <c r="AC282" s="8"/>
      <c r="AP282" s="8"/>
      <c r="AR282" s="31"/>
      <c r="AU282" s="31"/>
      <c r="AV282" s="21"/>
      <c r="AW282" s="23"/>
      <c r="BJ282" s="18"/>
      <c r="BL282" s="54"/>
      <c r="BN282" s="54"/>
      <c r="BP282" s="18"/>
      <c r="BR282" s="18"/>
      <c r="BS282" s="18"/>
      <c r="BZ282" s="18"/>
      <c r="CC282" s="18"/>
      <c r="CH282" s="18"/>
      <c r="CM282" s="18"/>
      <c r="CO282" s="18"/>
      <c r="CS282" s="18"/>
      <c r="CU282" s="18"/>
      <c r="CW282" s="18"/>
      <c r="DH282" s="18"/>
    </row>
    <row r="283" spans="1:112" x14ac:dyDescent="0.3">
      <c r="A283">
        <v>284</v>
      </c>
      <c r="B283" t="s">
        <v>397</v>
      </c>
      <c r="C283" s="25"/>
      <c r="D283" s="12"/>
      <c r="E283" s="14"/>
      <c r="H283" s="16"/>
      <c r="I283" s="11"/>
      <c r="J283" s="39"/>
      <c r="K283" s="39"/>
      <c r="L283" s="39"/>
      <c r="M283" s="39"/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/>
      <c r="AC283" s="8"/>
      <c r="AP283" s="8"/>
      <c r="AR283" s="31"/>
      <c r="AU283" s="31"/>
      <c r="AV283" s="21"/>
      <c r="AW283" s="23"/>
      <c r="BJ283" s="18"/>
      <c r="BL283" s="54"/>
      <c r="BN283" s="54"/>
      <c r="BP283" s="18"/>
      <c r="BR283" s="18"/>
      <c r="BS283" s="18"/>
      <c r="BZ283" s="18"/>
      <c r="CC283" s="18"/>
      <c r="CH283" s="18"/>
      <c r="CM283" s="18"/>
      <c r="CO283" s="18"/>
      <c r="CS283" s="18"/>
      <c r="CU283" s="18"/>
      <c r="CW283" s="18"/>
      <c r="DH283" s="18"/>
    </row>
    <row r="284" spans="1:112" x14ac:dyDescent="0.3">
      <c r="A284">
        <v>285</v>
      </c>
      <c r="B284" t="s">
        <v>397</v>
      </c>
      <c r="C284" s="25"/>
      <c r="D284" s="12"/>
      <c r="E284" s="14"/>
      <c r="H284" s="16"/>
      <c r="I284" s="11"/>
      <c r="J284" s="39"/>
      <c r="K284" s="39"/>
      <c r="L284" s="39"/>
      <c r="M284" s="39"/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/>
      <c r="AC284" s="8"/>
      <c r="AP284" s="8"/>
      <c r="AR284" s="31"/>
      <c r="AU284" s="31"/>
      <c r="AV284" s="21"/>
      <c r="AW284" s="23"/>
      <c r="BJ284" s="18"/>
      <c r="BL284" s="54"/>
      <c r="BN284" s="54"/>
      <c r="BP284" s="18"/>
      <c r="BR284" s="18"/>
      <c r="BS284" s="18"/>
      <c r="BZ284" s="18"/>
      <c r="CC284" s="18"/>
      <c r="CH284" s="18"/>
      <c r="CM284" s="18"/>
      <c r="CO284" s="18"/>
      <c r="CS284" s="18"/>
      <c r="CU284" s="18"/>
      <c r="CW284" s="18"/>
      <c r="DH284" s="18"/>
    </row>
    <row r="285" spans="1:112" x14ac:dyDescent="0.3">
      <c r="A285">
        <v>286</v>
      </c>
      <c r="B285" t="s">
        <v>397</v>
      </c>
      <c r="C285" s="25"/>
      <c r="D285" s="12"/>
      <c r="E285" s="14"/>
      <c r="H285" s="16"/>
      <c r="I285" s="11"/>
      <c r="J285" s="39"/>
      <c r="K285" s="39"/>
      <c r="L285" s="39"/>
      <c r="M285" s="39"/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/>
      <c r="AC285" s="8"/>
      <c r="AP285" s="8"/>
      <c r="AR285" s="31"/>
      <c r="AU285" s="31"/>
      <c r="AV285" s="21"/>
      <c r="AW285" s="23"/>
      <c r="BJ285" s="18"/>
      <c r="BL285" s="54"/>
      <c r="BN285" s="54"/>
      <c r="BP285" s="18"/>
      <c r="BR285" s="18"/>
      <c r="BS285" s="18"/>
      <c r="BZ285" s="18"/>
      <c r="CC285" s="18"/>
      <c r="CH285" s="18"/>
      <c r="CM285" s="18"/>
      <c r="CO285" s="18"/>
      <c r="CS285" s="18"/>
      <c r="CU285" s="18"/>
      <c r="CW285" s="18"/>
      <c r="DH285" s="18"/>
    </row>
    <row r="286" spans="1:112" x14ac:dyDescent="0.3">
      <c r="A286">
        <v>287</v>
      </c>
      <c r="B286" t="s">
        <v>397</v>
      </c>
      <c r="C286" s="25"/>
      <c r="D286" s="12"/>
      <c r="E286" s="14"/>
      <c r="H286" s="16"/>
      <c r="I286" s="11"/>
      <c r="J286" s="39"/>
      <c r="K286" s="39"/>
      <c r="L286" s="39"/>
      <c r="M286" s="39"/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/>
      <c r="AC286" s="8"/>
      <c r="AP286" s="8"/>
      <c r="AR286" s="31"/>
      <c r="AU286" s="31"/>
      <c r="AV286" s="21"/>
      <c r="AW286" s="23"/>
      <c r="BJ286" s="18"/>
      <c r="BL286" s="54"/>
      <c r="BN286" s="54"/>
      <c r="BP286" s="18"/>
      <c r="BR286" s="18"/>
      <c r="BS286" s="18"/>
      <c r="BZ286" s="18"/>
      <c r="CC286" s="18"/>
      <c r="CH286" s="18"/>
      <c r="CM286" s="18"/>
      <c r="CO286" s="18"/>
      <c r="CS286" s="18"/>
      <c r="CU286" s="18"/>
      <c r="CW286" s="18"/>
      <c r="DH286" s="18"/>
    </row>
    <row r="287" spans="1:112" x14ac:dyDescent="0.3">
      <c r="A287">
        <v>288</v>
      </c>
      <c r="B287" t="s">
        <v>397</v>
      </c>
      <c r="C287" s="25"/>
      <c r="D287" s="12"/>
      <c r="E287" s="14"/>
      <c r="H287" s="16"/>
      <c r="I287" s="11"/>
      <c r="J287" s="39"/>
      <c r="K287" s="39"/>
      <c r="L287" s="39"/>
      <c r="M287" s="39"/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/>
      <c r="AC287" s="8"/>
      <c r="AP287" s="8"/>
      <c r="AR287" s="31"/>
      <c r="AU287" s="31"/>
      <c r="AV287" s="21"/>
      <c r="AW287" s="23"/>
      <c r="BJ287" s="18"/>
      <c r="BL287" s="54"/>
      <c r="BN287" s="54"/>
      <c r="BP287" s="18"/>
      <c r="BR287" s="18"/>
      <c r="BS287" s="18"/>
      <c r="BZ287" s="18"/>
      <c r="CC287" s="18"/>
      <c r="CH287" s="18"/>
      <c r="CM287" s="18"/>
      <c r="CO287" s="18"/>
      <c r="CS287" s="18"/>
      <c r="CU287" s="18"/>
      <c r="CW287" s="18"/>
      <c r="DH287" s="18"/>
    </row>
    <row r="288" spans="1:112" x14ac:dyDescent="0.3">
      <c r="A288">
        <v>289</v>
      </c>
      <c r="B288" t="s">
        <v>397</v>
      </c>
      <c r="C288" s="25"/>
      <c r="D288" s="12"/>
      <c r="E288" s="14"/>
      <c r="H288" s="16"/>
      <c r="I288" s="11"/>
      <c r="J288" s="39"/>
      <c r="K288" s="39"/>
      <c r="L288" s="39"/>
      <c r="M288" s="39"/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/>
      <c r="AC288" s="8"/>
      <c r="AP288" s="8"/>
      <c r="AR288" s="31"/>
      <c r="AU288" s="31"/>
      <c r="AV288" s="21"/>
      <c r="AW288" s="23"/>
      <c r="BJ288" s="18"/>
      <c r="BL288" s="54"/>
      <c r="BN288" s="54"/>
      <c r="BP288" s="18"/>
      <c r="BR288" s="18"/>
      <c r="BS288" s="18"/>
      <c r="BZ288" s="18"/>
      <c r="CC288" s="18"/>
      <c r="CH288" s="18"/>
      <c r="CM288" s="18"/>
      <c r="CO288" s="18"/>
      <c r="CS288" s="18"/>
      <c r="CU288" s="18"/>
      <c r="CW288" s="18"/>
      <c r="DH288" s="18"/>
    </row>
    <row r="289" spans="1:112" x14ac:dyDescent="0.3">
      <c r="A289">
        <v>290</v>
      </c>
      <c r="B289" t="s">
        <v>397</v>
      </c>
      <c r="C289" s="25"/>
      <c r="D289" s="12"/>
      <c r="E289" s="14"/>
      <c r="H289" s="16"/>
      <c r="I289" s="11"/>
      <c r="J289" s="39"/>
      <c r="K289" s="39"/>
      <c r="L289" s="39"/>
      <c r="M289" s="39"/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/>
      <c r="AC289" s="8"/>
      <c r="AP289" s="8"/>
      <c r="AR289" s="31"/>
      <c r="AU289" s="31"/>
      <c r="AV289" s="21"/>
      <c r="AW289" s="23"/>
      <c r="BJ289" s="18"/>
      <c r="BL289" s="54"/>
      <c r="BN289" s="54"/>
      <c r="BP289" s="18"/>
      <c r="BR289" s="18"/>
      <c r="BS289" s="18"/>
      <c r="BZ289" s="18"/>
      <c r="CC289" s="18"/>
      <c r="CH289" s="18"/>
      <c r="CM289" s="18"/>
      <c r="CO289" s="18"/>
      <c r="CS289" s="18"/>
      <c r="CU289" s="18"/>
      <c r="CW289" s="18"/>
      <c r="DH289" s="18"/>
    </row>
    <row r="290" spans="1:112" x14ac:dyDescent="0.3">
      <c r="A290">
        <v>291</v>
      </c>
      <c r="B290" t="s">
        <v>397</v>
      </c>
      <c r="C290" s="25"/>
      <c r="D290" s="12"/>
      <c r="E290" s="14"/>
      <c r="H290" s="16"/>
      <c r="I290" s="11"/>
      <c r="J290" s="39"/>
      <c r="K290" s="39"/>
      <c r="L290" s="39"/>
      <c r="M290" s="39"/>
      <c r="N290" s="42"/>
      <c r="O290" s="8"/>
      <c r="P290" s="9"/>
      <c r="Q290" s="9"/>
      <c r="R290" s="8"/>
      <c r="S290" s="9"/>
      <c r="T290" s="9"/>
      <c r="U290" s="8"/>
      <c r="V290" s="9"/>
      <c r="W290" s="9"/>
      <c r="X290" s="9"/>
      <c r="Y290" s="8"/>
      <c r="Z290" s="9"/>
      <c r="AA290" s="8"/>
      <c r="AC290" s="8"/>
      <c r="AP290" s="8"/>
      <c r="AR290" s="31"/>
      <c r="AU290" s="31"/>
      <c r="AV290" s="21"/>
      <c r="AW290" s="23"/>
      <c r="BJ290" s="18"/>
      <c r="BL290" s="54"/>
      <c r="BN290" s="54"/>
      <c r="BP290" s="18"/>
      <c r="BR290" s="18"/>
      <c r="BS290" s="18"/>
      <c r="BZ290" s="18"/>
      <c r="CC290" s="18"/>
      <c r="CH290" s="18"/>
      <c r="CM290" s="18"/>
      <c r="CO290" s="18"/>
      <c r="CS290" s="18"/>
      <c r="CU290" s="18"/>
      <c r="CW290" s="18"/>
      <c r="DH290" s="18"/>
    </row>
    <row r="291" spans="1:112" x14ac:dyDescent="0.3">
      <c r="A291">
        <v>292</v>
      </c>
      <c r="B291" t="s">
        <v>397</v>
      </c>
      <c r="C291" s="25"/>
      <c r="D291" s="12"/>
      <c r="E291" s="14"/>
      <c r="H291" s="16"/>
      <c r="I291" s="11"/>
      <c r="J291" s="39"/>
      <c r="K291" s="39"/>
      <c r="L291" s="39"/>
      <c r="M291" s="39"/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/>
      <c r="AC291" s="8"/>
      <c r="AP291" s="8"/>
      <c r="AR291" s="31"/>
      <c r="AU291" s="31"/>
      <c r="AV291" s="21"/>
      <c r="AW291" s="23"/>
      <c r="BJ291" s="18"/>
      <c r="BL291" s="54"/>
      <c r="BN291" s="54"/>
      <c r="BP291" s="18"/>
      <c r="BR291" s="18"/>
      <c r="BS291" s="18"/>
      <c r="BZ291" s="18"/>
      <c r="CC291" s="18"/>
      <c r="CH291" s="18"/>
      <c r="CM291" s="18"/>
      <c r="CO291" s="18"/>
      <c r="CS291" s="18"/>
      <c r="CU291" s="18"/>
      <c r="CW291" s="18"/>
      <c r="DH291" s="18"/>
    </row>
    <row r="292" spans="1:112" x14ac:dyDescent="0.3">
      <c r="A292">
        <v>293</v>
      </c>
      <c r="B292" t="s">
        <v>397</v>
      </c>
      <c r="C292" s="25"/>
      <c r="D292" s="12"/>
      <c r="E292" s="14"/>
      <c r="H292" s="16"/>
      <c r="I292" s="11"/>
      <c r="J292" s="39"/>
      <c r="K292" s="39"/>
      <c r="L292" s="39"/>
      <c r="M292" s="39"/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/>
      <c r="AC292" s="8"/>
      <c r="AP292" s="8"/>
      <c r="AR292" s="31"/>
      <c r="AU292" s="31"/>
      <c r="AV292" s="21"/>
      <c r="AW292" s="23"/>
      <c r="BJ292" s="18"/>
      <c r="BL292" s="54"/>
      <c r="BN292" s="54"/>
      <c r="BP292" s="18"/>
      <c r="BR292" s="18"/>
      <c r="BS292" s="18"/>
      <c r="BZ292" s="18"/>
      <c r="CC292" s="18"/>
      <c r="CH292" s="18"/>
      <c r="CM292" s="18"/>
      <c r="CO292" s="18"/>
      <c r="CS292" s="18"/>
      <c r="CU292" s="18"/>
      <c r="CW292" s="18"/>
      <c r="DH292" s="18"/>
    </row>
    <row r="293" spans="1:112" x14ac:dyDescent="0.3">
      <c r="A293">
        <v>294</v>
      </c>
      <c r="B293" t="s">
        <v>397</v>
      </c>
      <c r="C293" s="25"/>
      <c r="D293" s="12"/>
      <c r="E293" s="14"/>
      <c r="H293" s="16"/>
      <c r="I293" s="11"/>
      <c r="J293" s="39"/>
      <c r="K293" s="39"/>
      <c r="L293" s="39"/>
      <c r="M293" s="39"/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/>
      <c r="AC293" s="8"/>
      <c r="AP293" s="8"/>
      <c r="AR293" s="31"/>
      <c r="AU293" s="31"/>
      <c r="AV293" s="21"/>
      <c r="AW293" s="23"/>
      <c r="BJ293" s="18"/>
      <c r="BL293" s="54"/>
      <c r="BN293" s="54"/>
      <c r="BP293" s="18"/>
      <c r="BR293" s="18"/>
      <c r="BS293" s="18"/>
      <c r="BZ293" s="18"/>
      <c r="CC293" s="18"/>
      <c r="CH293" s="18"/>
      <c r="CM293" s="18"/>
      <c r="CO293" s="18"/>
      <c r="CS293" s="18"/>
      <c r="CU293" s="18"/>
      <c r="CW293" s="18"/>
      <c r="DH293" s="18"/>
    </row>
    <row r="294" spans="1:112" x14ac:dyDescent="0.3">
      <c r="A294">
        <v>295</v>
      </c>
      <c r="B294" t="s">
        <v>397</v>
      </c>
      <c r="C294" s="25"/>
      <c r="D294" s="12"/>
      <c r="E294" s="14"/>
      <c r="H294" s="16"/>
      <c r="I294" s="11"/>
      <c r="J294" s="39"/>
      <c r="K294" s="39"/>
      <c r="L294" s="39"/>
      <c r="M294" s="39"/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/>
      <c r="AC294" s="8"/>
      <c r="AP294" s="8"/>
      <c r="AR294" s="31"/>
      <c r="AU294" s="31"/>
      <c r="AV294" s="21"/>
      <c r="AW294" s="23"/>
      <c r="BJ294" s="18"/>
      <c r="BL294" s="54"/>
      <c r="BN294" s="54"/>
      <c r="BP294" s="18"/>
      <c r="BR294" s="18"/>
      <c r="BS294" s="18"/>
      <c r="BZ294" s="18"/>
      <c r="CC294" s="18"/>
      <c r="CH294" s="18"/>
      <c r="CM294" s="18"/>
      <c r="CO294" s="18"/>
      <c r="CS294" s="18"/>
      <c r="CU294" s="18"/>
      <c r="CW294" s="18"/>
      <c r="DH294" s="18"/>
    </row>
    <row r="295" spans="1:112" x14ac:dyDescent="0.3">
      <c r="A295">
        <v>296</v>
      </c>
      <c r="B295" t="s">
        <v>397</v>
      </c>
      <c r="C295" s="25"/>
      <c r="D295" s="12"/>
      <c r="E295" s="14"/>
      <c r="H295" s="16"/>
      <c r="I295" s="11"/>
      <c r="J295" s="39"/>
      <c r="K295" s="39"/>
      <c r="L295" s="39"/>
      <c r="M295" s="39"/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/>
      <c r="AC295" s="8"/>
      <c r="AP295" s="8"/>
      <c r="AR295" s="31"/>
      <c r="AU295" s="31"/>
      <c r="AV295" s="21"/>
      <c r="AW295" s="23"/>
      <c r="BJ295" s="18"/>
      <c r="BL295" s="54"/>
      <c r="BN295" s="54"/>
      <c r="BP295" s="18"/>
      <c r="BR295" s="18"/>
      <c r="BS295" s="18"/>
      <c r="BZ295" s="18"/>
      <c r="CC295" s="18"/>
      <c r="CH295" s="18"/>
      <c r="CM295" s="18"/>
      <c r="CO295" s="18"/>
      <c r="CS295" s="18"/>
      <c r="CU295" s="18"/>
      <c r="CW295" s="18"/>
      <c r="DH295" s="18"/>
    </row>
    <row r="296" spans="1:112" x14ac:dyDescent="0.3">
      <c r="A296">
        <v>297</v>
      </c>
      <c r="B296" t="s">
        <v>397</v>
      </c>
      <c r="C296" s="25"/>
      <c r="D296" s="12"/>
      <c r="E296" s="14"/>
      <c r="H296" s="16"/>
      <c r="I296" s="11"/>
      <c r="J296" s="39"/>
      <c r="K296" s="39"/>
      <c r="L296" s="39"/>
      <c r="M296" s="39"/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/>
      <c r="AC296" s="8"/>
      <c r="AP296" s="8"/>
      <c r="AR296" s="31"/>
      <c r="AU296" s="31"/>
      <c r="AV296" s="21"/>
      <c r="AW296" s="23"/>
      <c r="BJ296" s="18"/>
      <c r="BL296" s="54"/>
      <c r="BN296" s="54"/>
      <c r="BP296" s="18"/>
      <c r="BR296" s="18"/>
      <c r="BS296" s="18"/>
      <c r="BZ296" s="18"/>
      <c r="CC296" s="18"/>
      <c r="CH296" s="18"/>
      <c r="CM296" s="18"/>
      <c r="CO296" s="18"/>
      <c r="CS296" s="18"/>
      <c r="CU296" s="18"/>
      <c r="CW296" s="18"/>
      <c r="DH296" s="18"/>
    </row>
    <row r="297" spans="1:112" x14ac:dyDescent="0.3">
      <c r="A297">
        <v>298</v>
      </c>
      <c r="B297" t="s">
        <v>397</v>
      </c>
      <c r="C297" s="25"/>
      <c r="D297" s="12"/>
      <c r="E297" s="14"/>
      <c r="H297" s="16"/>
      <c r="I297" s="11"/>
      <c r="J297" s="39"/>
      <c r="K297" s="39"/>
      <c r="L297" s="39"/>
      <c r="M297" s="39"/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/>
      <c r="AC297" s="8"/>
      <c r="AP297" s="8"/>
      <c r="AR297" s="31"/>
      <c r="AU297" s="31"/>
      <c r="AV297" s="21"/>
      <c r="AW297" s="23"/>
      <c r="BJ297" s="18"/>
      <c r="BL297" s="54"/>
      <c r="BN297" s="54"/>
      <c r="BP297" s="18"/>
      <c r="BR297" s="18"/>
      <c r="BS297" s="18"/>
      <c r="BZ297" s="18"/>
      <c r="CC297" s="18"/>
      <c r="CH297" s="18"/>
      <c r="CM297" s="18"/>
      <c r="CO297" s="18"/>
      <c r="CS297" s="18"/>
      <c r="CU297" s="18"/>
      <c r="CW297" s="18"/>
      <c r="DH297" s="18"/>
    </row>
    <row r="298" spans="1:112" x14ac:dyDescent="0.3">
      <c r="A298">
        <v>299</v>
      </c>
      <c r="B298" t="s">
        <v>397</v>
      </c>
      <c r="C298" s="25"/>
      <c r="D298" s="12"/>
      <c r="E298" s="14"/>
      <c r="H298" s="16"/>
      <c r="I298" s="11"/>
      <c r="J298" s="39"/>
      <c r="K298" s="39"/>
      <c r="L298" s="39"/>
      <c r="M298" s="39"/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/>
      <c r="AC298" s="8"/>
      <c r="AP298" s="8"/>
      <c r="AR298" s="31"/>
      <c r="AU298" s="31"/>
      <c r="AV298" s="21"/>
      <c r="AW298" s="23"/>
      <c r="BJ298" s="18"/>
      <c r="BL298" s="54"/>
      <c r="BN298" s="54"/>
      <c r="BP298" s="18"/>
      <c r="BR298" s="18"/>
      <c r="BS298" s="18"/>
      <c r="BZ298" s="18"/>
      <c r="CC298" s="18"/>
      <c r="CH298" s="18"/>
      <c r="CM298" s="18"/>
      <c r="CO298" s="18"/>
      <c r="CS298" s="18"/>
      <c r="CU298" s="18"/>
      <c r="CW298" s="18"/>
      <c r="DH298" s="18"/>
    </row>
    <row r="299" spans="1:112" x14ac:dyDescent="0.3">
      <c r="A299">
        <v>300</v>
      </c>
      <c r="B299" t="s">
        <v>397</v>
      </c>
      <c r="C299" s="25"/>
      <c r="D299" s="12"/>
      <c r="E299" s="14"/>
      <c r="H299" s="16"/>
      <c r="I299" s="11"/>
      <c r="J299" s="39"/>
      <c r="K299" s="39"/>
      <c r="L299" s="39"/>
      <c r="M299" s="39"/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/>
      <c r="AC299" s="8"/>
      <c r="AP299" s="8"/>
      <c r="AR299" s="31"/>
      <c r="AU299" s="31"/>
      <c r="AV299" s="21"/>
      <c r="AW299" s="23"/>
      <c r="BJ299" s="18"/>
      <c r="BL299" s="54"/>
      <c r="BN299" s="54"/>
      <c r="BP299" s="18"/>
      <c r="BR299" s="18"/>
      <c r="BS299" s="18"/>
      <c r="BZ299" s="18"/>
      <c r="CC299" s="18"/>
      <c r="CH299" s="18"/>
      <c r="CM299" s="18"/>
      <c r="CO299" s="18"/>
      <c r="CS299" s="18"/>
      <c r="CU299" s="18"/>
      <c r="CW299" s="18"/>
      <c r="DH299" s="18"/>
    </row>
    <row r="300" spans="1:112" x14ac:dyDescent="0.3">
      <c r="A300">
        <v>301</v>
      </c>
      <c r="B300" t="s">
        <v>397</v>
      </c>
      <c r="C300" s="25"/>
      <c r="D300" s="12"/>
      <c r="E300" s="14"/>
      <c r="H300" s="16"/>
      <c r="I300" s="11"/>
      <c r="J300" s="39"/>
      <c r="K300" s="39"/>
      <c r="L300" s="39"/>
      <c r="M300" s="39"/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/>
      <c r="AC300" s="8"/>
      <c r="AP300" s="8"/>
      <c r="AR300" s="31"/>
      <c r="AU300" s="31"/>
      <c r="AV300" s="21"/>
      <c r="AW300" s="23"/>
      <c r="BJ300" s="18"/>
      <c r="BL300" s="54"/>
      <c r="BN300" s="54"/>
      <c r="BP300" s="18"/>
      <c r="BR300" s="18"/>
      <c r="BS300" s="18"/>
      <c r="BZ300" s="18"/>
      <c r="CC300" s="18"/>
      <c r="CH300" s="18"/>
      <c r="CM300" s="18"/>
      <c r="CO300" s="18"/>
      <c r="CS300" s="18"/>
      <c r="CU300" s="18"/>
      <c r="CW300" s="18"/>
      <c r="DH300" s="18"/>
    </row>
    <row r="301" spans="1:112" x14ac:dyDescent="0.3">
      <c r="A301">
        <v>302</v>
      </c>
      <c r="B301" t="s">
        <v>397</v>
      </c>
      <c r="C301" s="25"/>
      <c r="D301" s="12"/>
      <c r="E301" s="14"/>
      <c r="H301" s="16"/>
      <c r="I301" s="11"/>
      <c r="J301" s="39"/>
      <c r="K301" s="39"/>
      <c r="L301" s="39"/>
      <c r="M301" s="39"/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/>
      <c r="AC301" s="8"/>
      <c r="AP301" s="8"/>
      <c r="AR301" s="31"/>
      <c r="AU301" s="31"/>
      <c r="AV301" s="21"/>
      <c r="AW301" s="23"/>
      <c r="BJ301" s="18"/>
      <c r="BL301" s="54"/>
      <c r="BN301" s="54"/>
      <c r="BP301" s="18"/>
      <c r="BR301" s="18"/>
      <c r="BS301" s="18"/>
      <c r="BZ301" s="18"/>
      <c r="CC301" s="18"/>
      <c r="CH301" s="18"/>
      <c r="CM301" s="18"/>
      <c r="CO301" s="18"/>
      <c r="CS301" s="18"/>
      <c r="CU301" s="18"/>
      <c r="CW301" s="18"/>
      <c r="DH301" s="18"/>
    </row>
    <row r="302" spans="1:112" x14ac:dyDescent="0.3">
      <c r="A302">
        <v>303</v>
      </c>
      <c r="B302" t="s">
        <v>397</v>
      </c>
      <c r="C302" s="25"/>
      <c r="D302" s="12"/>
      <c r="E302" s="14"/>
      <c r="H302" s="16"/>
      <c r="I302" s="11"/>
      <c r="J302" s="39"/>
      <c r="K302" s="39"/>
      <c r="L302" s="39"/>
      <c r="M302" s="39"/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/>
      <c r="AC302" s="8"/>
      <c r="AP302" s="8"/>
      <c r="AR302" s="31"/>
      <c r="AU302" s="31"/>
      <c r="AV302" s="21"/>
      <c r="AW302" s="23"/>
      <c r="BJ302" s="18"/>
      <c r="BL302" s="54"/>
      <c r="BN302" s="54"/>
      <c r="BP302" s="18"/>
      <c r="BR302" s="18"/>
      <c r="BS302" s="18"/>
      <c r="BZ302" s="18"/>
      <c r="CC302" s="18"/>
      <c r="CH302" s="18"/>
      <c r="CM302" s="18"/>
      <c r="CO302" s="18"/>
      <c r="CS302" s="18"/>
      <c r="CU302" s="18"/>
      <c r="CW302" s="18"/>
      <c r="DH302" s="18"/>
    </row>
    <row r="303" spans="1:112" x14ac:dyDescent="0.3">
      <c r="A303">
        <v>304</v>
      </c>
      <c r="B303" t="s">
        <v>397</v>
      </c>
      <c r="C303" s="25"/>
      <c r="D303" s="12"/>
      <c r="E303" s="14"/>
      <c r="H303" s="16"/>
      <c r="I303" s="11"/>
      <c r="J303" s="39"/>
      <c r="K303" s="39"/>
      <c r="L303" s="39"/>
      <c r="M303" s="39"/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/>
      <c r="AC303" s="8"/>
      <c r="AP303" s="8"/>
      <c r="AR303" s="31"/>
      <c r="AU303" s="31"/>
      <c r="AV303" s="21"/>
      <c r="AW303" s="23"/>
      <c r="BJ303" s="18"/>
      <c r="BL303" s="54"/>
      <c r="BN303" s="54"/>
      <c r="BP303" s="18"/>
      <c r="BR303" s="18"/>
      <c r="BS303" s="18"/>
      <c r="BZ303" s="18"/>
      <c r="CC303" s="18"/>
      <c r="CH303" s="18"/>
      <c r="CM303" s="18"/>
      <c r="CO303" s="18"/>
      <c r="CS303" s="18"/>
      <c r="CU303" s="18"/>
      <c r="CW303" s="18"/>
      <c r="DH303" s="18"/>
    </row>
    <row r="304" spans="1:112" x14ac:dyDescent="0.3">
      <c r="A304">
        <v>305</v>
      </c>
      <c r="B304" t="s">
        <v>397</v>
      </c>
      <c r="C304" s="25"/>
      <c r="D304" s="12"/>
      <c r="E304" s="14"/>
      <c r="H304" s="16"/>
      <c r="I304" s="11"/>
      <c r="J304" s="39"/>
      <c r="K304" s="39"/>
      <c r="L304" s="39"/>
      <c r="M304" s="39"/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/>
      <c r="AC304" s="8"/>
      <c r="AP304" s="8"/>
      <c r="AR304" s="31"/>
      <c r="AU304" s="31"/>
      <c r="AV304" s="21"/>
      <c r="AW304" s="23"/>
      <c r="BJ304" s="18"/>
      <c r="BL304" s="54"/>
      <c r="BN304" s="54"/>
      <c r="BP304" s="18"/>
      <c r="BR304" s="18"/>
      <c r="BS304" s="18"/>
      <c r="BZ304" s="18"/>
      <c r="CC304" s="18"/>
      <c r="CH304" s="18"/>
      <c r="CM304" s="18"/>
      <c r="CO304" s="18"/>
      <c r="CS304" s="18"/>
      <c r="CU304" s="18"/>
      <c r="CW304" s="18"/>
      <c r="DH304" s="18"/>
    </row>
    <row r="305" spans="1:112" x14ac:dyDescent="0.3">
      <c r="A305">
        <v>306</v>
      </c>
      <c r="B305" t="s">
        <v>397</v>
      </c>
      <c r="C305" s="25"/>
      <c r="D305" s="12"/>
      <c r="E305" s="14"/>
      <c r="H305" s="16"/>
      <c r="I305" s="11"/>
      <c r="J305" s="39"/>
      <c r="K305" s="39"/>
      <c r="L305" s="39"/>
      <c r="M305" s="39"/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/>
      <c r="AC305" s="8"/>
      <c r="AP305" s="8"/>
      <c r="AR305" s="31"/>
      <c r="AU305" s="31"/>
      <c r="AV305" s="21"/>
      <c r="AW305" s="23"/>
      <c r="BJ305" s="18"/>
      <c r="BL305" s="54"/>
      <c r="BN305" s="54"/>
      <c r="BP305" s="18"/>
      <c r="BR305" s="18"/>
      <c r="BS305" s="18"/>
      <c r="BZ305" s="18"/>
      <c r="CC305" s="18"/>
      <c r="CH305" s="18"/>
      <c r="CM305" s="18"/>
      <c r="CO305" s="18"/>
      <c r="CS305" s="18"/>
      <c r="CU305" s="18"/>
      <c r="CW305" s="18"/>
      <c r="DH305" s="18"/>
    </row>
    <row r="306" spans="1:112" x14ac:dyDescent="0.3">
      <c r="A306">
        <v>307</v>
      </c>
      <c r="B306" t="s">
        <v>397</v>
      </c>
      <c r="C306" s="25"/>
      <c r="D306" s="12"/>
      <c r="E306" s="14"/>
      <c r="H306" s="16"/>
      <c r="I306" s="11"/>
      <c r="J306" s="39"/>
      <c r="K306" s="39"/>
      <c r="L306" s="39"/>
      <c r="M306" s="39"/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/>
      <c r="AC306" s="8"/>
      <c r="AP306" s="8"/>
      <c r="AR306" s="31"/>
      <c r="AU306" s="31"/>
      <c r="AV306" s="21"/>
      <c r="AW306" s="23"/>
      <c r="BJ306" s="18"/>
      <c r="BL306" s="54"/>
      <c r="BN306" s="54"/>
      <c r="BP306" s="18"/>
      <c r="BR306" s="18"/>
      <c r="BS306" s="18"/>
      <c r="BZ306" s="18"/>
      <c r="CC306" s="18"/>
      <c r="CH306" s="18"/>
      <c r="CM306" s="18"/>
      <c r="CO306" s="18"/>
      <c r="CS306" s="18"/>
      <c r="CU306" s="18"/>
      <c r="CW306" s="18"/>
      <c r="DH306" s="18"/>
    </row>
    <row r="307" spans="1:112" x14ac:dyDescent="0.3">
      <c r="A307">
        <v>308</v>
      </c>
      <c r="B307" t="s">
        <v>397</v>
      </c>
      <c r="C307" s="25"/>
      <c r="D307" s="12"/>
      <c r="E307" s="14"/>
      <c r="H307" s="16"/>
      <c r="I307" s="11"/>
      <c r="J307" s="39"/>
      <c r="K307" s="39"/>
      <c r="L307" s="39"/>
      <c r="M307" s="39"/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/>
      <c r="AC307" s="8"/>
      <c r="AP307" s="8"/>
      <c r="AR307" s="31"/>
      <c r="AU307" s="31"/>
      <c r="AV307" s="21"/>
      <c r="AW307" s="23"/>
      <c r="BJ307" s="18"/>
      <c r="BL307" s="54"/>
      <c r="BN307" s="54"/>
      <c r="BP307" s="18"/>
      <c r="BR307" s="18"/>
      <c r="BS307" s="18"/>
      <c r="BZ307" s="18"/>
      <c r="CC307" s="18"/>
      <c r="CH307" s="18"/>
      <c r="CM307" s="18"/>
      <c r="CO307" s="18"/>
      <c r="CS307" s="18"/>
      <c r="CU307" s="18"/>
      <c r="CW307" s="18"/>
      <c r="DH307" s="18"/>
    </row>
    <row r="308" spans="1:112" x14ac:dyDescent="0.3">
      <c r="A308">
        <v>309</v>
      </c>
      <c r="B308" t="s">
        <v>397</v>
      </c>
      <c r="C308" s="25"/>
      <c r="D308" s="12"/>
      <c r="E308" s="14"/>
      <c r="H308" s="16"/>
      <c r="I308" s="11"/>
      <c r="J308" s="39"/>
      <c r="K308" s="39"/>
      <c r="L308" s="39"/>
      <c r="M308" s="39"/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/>
      <c r="AC308" s="8"/>
      <c r="AP308" s="8"/>
      <c r="AR308" s="31"/>
      <c r="AU308" s="31"/>
      <c r="AV308" s="21"/>
      <c r="AW308" s="23"/>
      <c r="BJ308" s="18"/>
      <c r="BL308" s="54"/>
      <c r="BN308" s="54"/>
      <c r="BP308" s="18"/>
      <c r="BR308" s="18"/>
      <c r="BS308" s="18"/>
      <c r="BZ308" s="18"/>
      <c r="CC308" s="18"/>
      <c r="CH308" s="18"/>
      <c r="CM308" s="18"/>
      <c r="CO308" s="18"/>
      <c r="CS308" s="18"/>
      <c r="CU308" s="18"/>
      <c r="CW308" s="18"/>
      <c r="DH308" s="18"/>
    </row>
    <row r="309" spans="1:112" x14ac:dyDescent="0.3">
      <c r="A309">
        <v>310</v>
      </c>
      <c r="B309" t="s">
        <v>397</v>
      </c>
      <c r="C309" s="25"/>
      <c r="D309" s="12"/>
      <c r="E309" s="14"/>
      <c r="H309" s="16"/>
      <c r="I309" s="11"/>
      <c r="J309" s="39"/>
      <c r="K309" s="39"/>
      <c r="L309" s="39"/>
      <c r="M309" s="39"/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/>
      <c r="AC309" s="8"/>
      <c r="AP309" s="8"/>
      <c r="AR309" s="31"/>
      <c r="AU309" s="31"/>
      <c r="AV309" s="21"/>
      <c r="AW309" s="23"/>
      <c r="BJ309" s="18"/>
      <c r="BL309" s="54"/>
      <c r="BN309" s="54"/>
      <c r="BP309" s="18"/>
      <c r="BR309" s="18"/>
      <c r="BS309" s="18"/>
      <c r="BZ309" s="18"/>
      <c r="CC309" s="18"/>
      <c r="CH309" s="18"/>
      <c r="CM309" s="18"/>
      <c r="CO309" s="18"/>
      <c r="CS309" s="18"/>
      <c r="CU309" s="18"/>
      <c r="CW309" s="18"/>
      <c r="DH309" s="18"/>
    </row>
    <row r="310" spans="1:112" x14ac:dyDescent="0.3">
      <c r="A310">
        <v>311</v>
      </c>
      <c r="B310" t="s">
        <v>397</v>
      </c>
      <c r="C310" s="25"/>
      <c r="D310" s="12"/>
      <c r="E310" s="14"/>
      <c r="H310" s="16"/>
      <c r="I310" s="11"/>
      <c r="J310" s="39"/>
      <c r="K310" s="39"/>
      <c r="L310" s="39"/>
      <c r="M310" s="39"/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/>
      <c r="AC310" s="8"/>
      <c r="AP310" s="8"/>
      <c r="AR310" s="31"/>
      <c r="AU310" s="31"/>
      <c r="AV310" s="21"/>
      <c r="AW310" s="23"/>
      <c r="BJ310" s="18"/>
      <c r="BL310" s="54"/>
      <c r="BN310" s="54"/>
      <c r="BP310" s="18"/>
      <c r="BR310" s="18"/>
      <c r="BS310" s="18"/>
      <c r="BZ310" s="18"/>
      <c r="CC310" s="18"/>
      <c r="CH310" s="18"/>
      <c r="CM310" s="18"/>
      <c r="CO310" s="18"/>
      <c r="CS310" s="18"/>
      <c r="CU310" s="18"/>
      <c r="CW310" s="18"/>
      <c r="DH310" s="18"/>
    </row>
    <row r="311" spans="1:112" x14ac:dyDescent="0.3">
      <c r="A311">
        <v>312</v>
      </c>
      <c r="B311" t="s">
        <v>397</v>
      </c>
      <c r="C311" s="25"/>
      <c r="D311" s="12"/>
      <c r="E311" s="14"/>
      <c r="H311" s="16"/>
      <c r="I311" s="11"/>
      <c r="J311" s="39"/>
      <c r="K311" s="39"/>
      <c r="L311" s="39"/>
      <c r="M311" s="39"/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/>
      <c r="AC311" s="8"/>
      <c r="AP311" s="8"/>
      <c r="AR311" s="31"/>
      <c r="AU311" s="31"/>
      <c r="AV311" s="21"/>
      <c r="AW311" s="23"/>
      <c r="BJ311" s="18"/>
      <c r="BL311" s="54"/>
      <c r="BN311" s="54"/>
      <c r="BP311" s="18"/>
      <c r="BR311" s="18"/>
      <c r="BS311" s="18"/>
      <c r="BZ311" s="18"/>
      <c r="CC311" s="18"/>
      <c r="CH311" s="18"/>
      <c r="CM311" s="18"/>
      <c r="CO311" s="18"/>
      <c r="CS311" s="18"/>
      <c r="CU311" s="18"/>
      <c r="CW311" s="18"/>
      <c r="DH311" s="18"/>
    </row>
    <row r="312" spans="1:112" x14ac:dyDescent="0.3">
      <c r="A312">
        <v>313</v>
      </c>
      <c r="B312" t="s">
        <v>397</v>
      </c>
      <c r="C312" s="25"/>
      <c r="D312" s="12"/>
      <c r="E312" s="14"/>
      <c r="H312" s="16"/>
      <c r="I312" s="11"/>
      <c r="J312" s="39"/>
      <c r="K312" s="39"/>
      <c r="L312" s="39"/>
      <c r="M312" s="39"/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/>
      <c r="AC312" s="8"/>
      <c r="AP312" s="8"/>
      <c r="AR312" s="31"/>
      <c r="AU312" s="31"/>
      <c r="AV312" s="21"/>
      <c r="AW312" s="23"/>
      <c r="BJ312" s="18"/>
      <c r="BL312" s="54"/>
      <c r="BN312" s="54"/>
      <c r="BP312" s="18"/>
      <c r="BR312" s="18"/>
      <c r="BS312" s="18"/>
      <c r="BZ312" s="18"/>
      <c r="CC312" s="18"/>
      <c r="CH312" s="18"/>
      <c r="CM312" s="18"/>
      <c r="CO312" s="18"/>
      <c r="CS312" s="18"/>
      <c r="CU312" s="18"/>
      <c r="CW312" s="18"/>
      <c r="DH312" s="18"/>
    </row>
    <row r="313" spans="1:112" x14ac:dyDescent="0.3">
      <c r="A313">
        <v>314</v>
      </c>
      <c r="B313" t="s">
        <v>397</v>
      </c>
      <c r="C313" s="25"/>
      <c r="D313" s="12"/>
      <c r="E313" s="14"/>
      <c r="H313" s="16"/>
      <c r="I313" s="11"/>
      <c r="J313" s="39"/>
      <c r="K313" s="39"/>
      <c r="L313" s="39"/>
      <c r="M313" s="39"/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/>
      <c r="AC313" s="8"/>
      <c r="AP313" s="8"/>
      <c r="AR313" s="31"/>
      <c r="AU313" s="31"/>
      <c r="AV313" s="21"/>
      <c r="AW313" s="23"/>
      <c r="BJ313" s="18"/>
      <c r="BL313" s="54"/>
      <c r="BN313" s="54"/>
      <c r="BP313" s="18"/>
      <c r="BR313" s="18"/>
      <c r="BS313" s="18"/>
      <c r="BZ313" s="18"/>
      <c r="CC313" s="18"/>
      <c r="CH313" s="18"/>
      <c r="CM313" s="18"/>
      <c r="CO313" s="18"/>
      <c r="CS313" s="18"/>
      <c r="CU313" s="18"/>
      <c r="CW313" s="18"/>
      <c r="DH313" s="18"/>
    </row>
    <row r="314" spans="1:112" x14ac:dyDescent="0.3">
      <c r="A314">
        <v>315</v>
      </c>
      <c r="B314" t="s">
        <v>397</v>
      </c>
      <c r="C314" s="25"/>
      <c r="D314" s="12"/>
      <c r="E314" s="14"/>
      <c r="H314" s="16"/>
      <c r="I314" s="11"/>
      <c r="J314" s="39"/>
      <c r="K314" s="39"/>
      <c r="L314" s="39"/>
      <c r="M314" s="39"/>
      <c r="N314" s="42"/>
      <c r="O314" s="8"/>
      <c r="P314" s="9"/>
      <c r="Q314" s="9"/>
      <c r="R314" s="8"/>
      <c r="S314" s="9"/>
      <c r="T314" s="9"/>
      <c r="U314" s="8"/>
      <c r="V314" s="9"/>
      <c r="W314" s="9"/>
      <c r="X314" s="9"/>
      <c r="Y314" s="8"/>
      <c r="Z314" s="9"/>
      <c r="AA314" s="8"/>
      <c r="AC314" s="8"/>
      <c r="AP314" s="8"/>
      <c r="AR314" s="31"/>
      <c r="AU314" s="31"/>
      <c r="AV314" s="21"/>
      <c r="AW314" s="23"/>
      <c r="BJ314" s="18"/>
      <c r="BL314" s="54"/>
      <c r="BN314" s="54"/>
      <c r="BP314" s="18"/>
      <c r="BR314" s="18"/>
      <c r="BS314" s="18"/>
      <c r="BZ314" s="18"/>
      <c r="CC314" s="18"/>
      <c r="CH314" s="18"/>
      <c r="CM314" s="18"/>
      <c r="CO314" s="18"/>
      <c r="CS314" s="18"/>
      <c r="CU314" s="18"/>
      <c r="CW314" s="18"/>
      <c r="DH314" s="18"/>
    </row>
    <row r="315" spans="1:112" x14ac:dyDescent="0.3">
      <c r="A315">
        <v>316</v>
      </c>
      <c r="B315" t="s">
        <v>397</v>
      </c>
      <c r="C315" s="25"/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P315" s="8"/>
      <c r="AR315" s="31"/>
      <c r="AU315" s="31"/>
      <c r="AV315" s="21"/>
      <c r="AW315" s="23"/>
      <c r="BJ315" s="18"/>
      <c r="BL315" s="54"/>
      <c r="BN315" s="54"/>
      <c r="BP315" s="18"/>
      <c r="BR315" s="18"/>
      <c r="BS315" s="18"/>
      <c r="BZ315" s="18"/>
      <c r="CC315" s="18"/>
      <c r="CH315" s="18"/>
      <c r="CM315" s="18"/>
      <c r="CO315" s="18"/>
      <c r="CS315" s="18"/>
      <c r="CU315" s="18"/>
      <c r="CW315" s="18"/>
      <c r="DH315" s="18"/>
    </row>
    <row r="316" spans="1:112" x14ac:dyDescent="0.3">
      <c r="A316">
        <v>317</v>
      </c>
      <c r="B316" t="s">
        <v>397</v>
      </c>
      <c r="C316" s="25"/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P316" s="8"/>
      <c r="AR316" s="31"/>
      <c r="AU316" s="31"/>
      <c r="AV316" s="21"/>
      <c r="AW316" s="23"/>
      <c r="BJ316" s="18"/>
      <c r="BL316" s="54"/>
      <c r="BN316" s="54"/>
      <c r="BP316" s="18"/>
      <c r="BR316" s="18"/>
      <c r="BS316" s="18"/>
      <c r="BZ316" s="18"/>
      <c r="CC316" s="18"/>
      <c r="CH316" s="18"/>
      <c r="CM316" s="18"/>
      <c r="CO316" s="18"/>
      <c r="CS316" s="18"/>
      <c r="CU316" s="18"/>
      <c r="CW316" s="18"/>
      <c r="DH316" s="18"/>
    </row>
    <row r="317" spans="1:112" x14ac:dyDescent="0.3">
      <c r="A317">
        <v>318</v>
      </c>
      <c r="B317" t="s">
        <v>397</v>
      </c>
      <c r="C317" s="25"/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P317" s="8"/>
      <c r="AR317" s="31"/>
      <c r="AU317" s="31"/>
      <c r="AV317" s="21"/>
      <c r="AW317" s="23"/>
      <c r="BJ317" s="18"/>
      <c r="BL317" s="54"/>
      <c r="BN317" s="54"/>
      <c r="BP317" s="18"/>
      <c r="BR317" s="18"/>
      <c r="BS317" s="18"/>
      <c r="BZ317" s="18"/>
      <c r="CC317" s="18"/>
      <c r="CH317" s="18"/>
      <c r="CM317" s="18"/>
      <c r="CO317" s="18"/>
      <c r="CS317" s="18"/>
      <c r="CU317" s="18"/>
      <c r="CW317" s="18"/>
      <c r="DH317" s="18"/>
    </row>
    <row r="318" spans="1:112" x14ac:dyDescent="0.3">
      <c r="A318">
        <v>319</v>
      </c>
      <c r="B318" t="s">
        <v>397</v>
      </c>
      <c r="C318" s="25"/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P318" s="8"/>
      <c r="AR318" s="31"/>
      <c r="AU318" s="31"/>
      <c r="AV318" s="21"/>
      <c r="AW318" s="23"/>
      <c r="BJ318" s="18"/>
      <c r="BL318" s="54"/>
      <c r="BN318" s="54"/>
      <c r="BP318" s="18"/>
      <c r="BR318" s="18"/>
      <c r="BS318" s="18"/>
      <c r="BZ318" s="18"/>
      <c r="CC318" s="18"/>
      <c r="CH318" s="18"/>
      <c r="CM318" s="18"/>
      <c r="CO318" s="18"/>
      <c r="CS318" s="18"/>
      <c r="CU318" s="18"/>
      <c r="CW318" s="18"/>
      <c r="DH318" s="18"/>
    </row>
    <row r="319" spans="1:112" x14ac:dyDescent="0.3">
      <c r="A319">
        <v>320</v>
      </c>
      <c r="B319" t="s">
        <v>397</v>
      </c>
      <c r="C319" s="25"/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P319" s="8"/>
      <c r="AR319" s="31"/>
      <c r="AU319" s="31"/>
      <c r="AV319" s="21"/>
      <c r="AW319" s="23"/>
      <c r="BJ319" s="18"/>
      <c r="BL319" s="54"/>
      <c r="BN319" s="54"/>
      <c r="BP319" s="18"/>
      <c r="BR319" s="18"/>
      <c r="BS319" s="18"/>
      <c r="BZ319" s="18"/>
      <c r="CC319" s="18"/>
      <c r="CH319" s="18"/>
      <c r="CM319" s="18"/>
      <c r="CO319" s="18"/>
      <c r="CS319" s="18"/>
      <c r="CU319" s="18"/>
      <c r="CW319" s="18"/>
      <c r="DH319" s="18"/>
    </row>
    <row r="320" spans="1:112" x14ac:dyDescent="0.3">
      <c r="A320">
        <v>321</v>
      </c>
      <c r="B320" t="s">
        <v>397</v>
      </c>
      <c r="C320" s="25"/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P320" s="8"/>
      <c r="AR320" s="31"/>
      <c r="AU320" s="31"/>
      <c r="AV320" s="21"/>
      <c r="AW320" s="23"/>
      <c r="BJ320" s="18"/>
      <c r="BL320" s="54"/>
      <c r="BN320" s="54"/>
      <c r="BP320" s="18"/>
      <c r="BR320" s="18"/>
      <c r="BS320" s="18"/>
      <c r="BZ320" s="18"/>
      <c r="CC320" s="18"/>
      <c r="CH320" s="18"/>
      <c r="CM320" s="18"/>
      <c r="CO320" s="18"/>
      <c r="CS320" s="18"/>
      <c r="CU320" s="18"/>
      <c r="CW320" s="18"/>
      <c r="DH320" s="18"/>
    </row>
    <row r="321" spans="1:112" x14ac:dyDescent="0.3">
      <c r="A321">
        <v>322</v>
      </c>
      <c r="B321" t="s">
        <v>397</v>
      </c>
      <c r="C321" s="25"/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P321" s="8"/>
      <c r="AR321" s="31"/>
      <c r="AU321" s="31"/>
      <c r="AV321" s="21"/>
      <c r="AW321" s="23"/>
      <c r="BJ321" s="18"/>
      <c r="BL321" s="54"/>
      <c r="BN321" s="54"/>
      <c r="BP321" s="18"/>
      <c r="BR321" s="18"/>
      <c r="BS321" s="18"/>
      <c r="BZ321" s="18"/>
      <c r="CC321" s="18"/>
      <c r="CH321" s="18"/>
      <c r="CM321" s="18"/>
      <c r="CO321" s="18"/>
      <c r="CS321" s="18"/>
      <c r="CU321" s="18"/>
      <c r="CW321" s="18"/>
      <c r="DH321" s="18"/>
    </row>
    <row r="322" spans="1:112" x14ac:dyDescent="0.3">
      <c r="A322">
        <v>323</v>
      </c>
      <c r="B322" t="s">
        <v>397</v>
      </c>
      <c r="C322" s="25"/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P322" s="8"/>
      <c r="AR322" s="31"/>
      <c r="AU322" s="31"/>
      <c r="AV322" s="21"/>
      <c r="AW322" s="23"/>
      <c r="BJ322" s="18"/>
      <c r="BL322" s="54"/>
      <c r="BN322" s="54"/>
      <c r="BP322" s="18"/>
      <c r="BR322" s="18"/>
      <c r="BS322" s="18"/>
      <c r="BZ322" s="18"/>
      <c r="CC322" s="18"/>
      <c r="CH322" s="18"/>
      <c r="CM322" s="18"/>
      <c r="CO322" s="18"/>
      <c r="CS322" s="18"/>
      <c r="CU322" s="18"/>
      <c r="CW322" s="18"/>
      <c r="DH322" s="18"/>
    </row>
    <row r="323" spans="1:112" x14ac:dyDescent="0.3">
      <c r="A323">
        <v>324</v>
      </c>
      <c r="B323" t="s">
        <v>397</v>
      </c>
      <c r="C323" s="25"/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P323" s="8"/>
      <c r="AR323" s="31"/>
      <c r="AU323" s="31"/>
      <c r="AV323" s="21"/>
      <c r="AW323" s="23"/>
      <c r="BJ323" s="18"/>
      <c r="BL323" s="54"/>
      <c r="BN323" s="54"/>
      <c r="BP323" s="18"/>
      <c r="BR323" s="18"/>
      <c r="BS323" s="18"/>
      <c r="BZ323" s="18"/>
      <c r="CC323" s="18"/>
      <c r="CH323" s="18"/>
      <c r="CM323" s="18"/>
      <c r="CO323" s="18"/>
      <c r="CS323" s="18"/>
      <c r="CU323" s="18"/>
      <c r="CW323" s="18"/>
      <c r="DH323" s="18"/>
    </row>
    <row r="324" spans="1:112" x14ac:dyDescent="0.3">
      <c r="A324">
        <v>325</v>
      </c>
      <c r="B324" t="s">
        <v>397</v>
      </c>
      <c r="C324" s="25"/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P324" s="8"/>
      <c r="AR324" s="31"/>
      <c r="AU324" s="31"/>
      <c r="AV324" s="21"/>
      <c r="AW324" s="23"/>
      <c r="BJ324" s="18"/>
      <c r="BL324" s="54"/>
      <c r="BN324" s="54"/>
      <c r="BP324" s="18"/>
      <c r="BR324" s="18"/>
      <c r="BS324" s="18"/>
      <c r="BZ324" s="18"/>
      <c r="CC324" s="18"/>
      <c r="CH324" s="18"/>
      <c r="CM324" s="18"/>
      <c r="CO324" s="18"/>
      <c r="CS324" s="18"/>
      <c r="CU324" s="18"/>
      <c r="CW324" s="18"/>
      <c r="DH324" s="18"/>
    </row>
    <row r="325" spans="1:112" x14ac:dyDescent="0.3">
      <c r="A325">
        <v>326</v>
      </c>
      <c r="B325" t="s">
        <v>397</v>
      </c>
      <c r="C325" s="25"/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P325" s="8"/>
      <c r="AR325" s="31"/>
      <c r="AU325" s="31"/>
      <c r="AV325" s="21"/>
      <c r="AW325" s="23"/>
      <c r="BJ325" s="18"/>
      <c r="BL325" s="54"/>
      <c r="BN325" s="54"/>
      <c r="BP325" s="18"/>
      <c r="BR325" s="18"/>
      <c r="BS325" s="18"/>
      <c r="BZ325" s="18"/>
      <c r="CC325" s="18"/>
      <c r="CH325" s="18"/>
      <c r="CM325" s="18"/>
      <c r="CO325" s="18"/>
      <c r="CS325" s="18"/>
      <c r="CU325" s="18"/>
      <c r="CW325" s="18"/>
      <c r="DH325" s="18"/>
    </row>
    <row r="326" spans="1:112" x14ac:dyDescent="0.3">
      <c r="A326">
        <v>327</v>
      </c>
      <c r="B326" t="s">
        <v>397</v>
      </c>
      <c r="C326" s="25"/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P326" s="8"/>
      <c r="AR326" s="31"/>
      <c r="AU326" s="31"/>
      <c r="AV326" s="21"/>
      <c r="AW326" s="23"/>
      <c r="BJ326" s="18"/>
      <c r="BL326" s="54"/>
      <c r="BN326" s="54"/>
      <c r="BP326" s="18"/>
      <c r="BR326" s="18"/>
      <c r="BS326" s="18"/>
      <c r="BZ326" s="18"/>
      <c r="CC326" s="18"/>
      <c r="CH326" s="18"/>
      <c r="CM326" s="18"/>
      <c r="CO326" s="18"/>
      <c r="CS326" s="18"/>
      <c r="CU326" s="18"/>
      <c r="CW326" s="18"/>
      <c r="DH326" s="18"/>
    </row>
    <row r="327" spans="1:112" x14ac:dyDescent="0.3">
      <c r="A327">
        <v>328</v>
      </c>
      <c r="B327" t="s">
        <v>397</v>
      </c>
      <c r="C327" s="25"/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P327" s="8"/>
      <c r="AR327" s="31"/>
      <c r="AU327" s="31"/>
      <c r="AV327" s="21"/>
      <c r="AW327" s="23"/>
      <c r="BJ327" s="18"/>
      <c r="BL327" s="54"/>
      <c r="BN327" s="54"/>
      <c r="BP327" s="18"/>
      <c r="BR327" s="18"/>
      <c r="BS327" s="18"/>
      <c r="BZ327" s="18"/>
      <c r="CC327" s="18"/>
      <c r="CH327" s="18"/>
      <c r="CM327" s="18"/>
      <c r="CO327" s="18"/>
      <c r="CS327" s="18"/>
      <c r="CU327" s="18"/>
      <c r="CW327" s="18"/>
      <c r="DH327" s="18"/>
    </row>
    <row r="328" spans="1:112" x14ac:dyDescent="0.3">
      <c r="A328">
        <v>329</v>
      </c>
      <c r="B328" t="s">
        <v>397</v>
      </c>
      <c r="C328" s="25"/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P328" s="8"/>
      <c r="AR328" s="31"/>
      <c r="AU328" s="31"/>
      <c r="AV328" s="21"/>
      <c r="AW328" s="23"/>
      <c r="BJ328" s="18"/>
      <c r="BL328" s="54"/>
      <c r="BN328" s="54"/>
      <c r="BP328" s="18"/>
      <c r="BR328" s="18"/>
      <c r="BS328" s="18"/>
      <c r="BZ328" s="18"/>
      <c r="CC328" s="18"/>
      <c r="CH328" s="18"/>
      <c r="CM328" s="18"/>
      <c r="CO328" s="18"/>
      <c r="CS328" s="18"/>
      <c r="CU328" s="18"/>
      <c r="CW328" s="18"/>
      <c r="DH328" s="18"/>
    </row>
    <row r="329" spans="1:112" x14ac:dyDescent="0.3">
      <c r="A329">
        <v>330</v>
      </c>
      <c r="B329" t="s">
        <v>397</v>
      </c>
      <c r="C329" s="25"/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P329" s="8"/>
      <c r="AR329" s="31"/>
      <c r="AU329" s="31"/>
      <c r="AV329" s="21"/>
      <c r="AW329" s="23"/>
      <c r="BJ329" s="18"/>
      <c r="BL329" s="54"/>
      <c r="BN329" s="54"/>
      <c r="BP329" s="18"/>
      <c r="BR329" s="18"/>
      <c r="BS329" s="18"/>
      <c r="BZ329" s="18"/>
      <c r="CC329" s="18"/>
      <c r="CH329" s="18"/>
      <c r="CM329" s="18"/>
      <c r="CO329" s="18"/>
      <c r="CS329" s="18"/>
      <c r="CU329" s="18"/>
      <c r="CW329" s="18"/>
      <c r="DH329" s="18"/>
    </row>
    <row r="330" spans="1:112" x14ac:dyDescent="0.3">
      <c r="A330">
        <v>331</v>
      </c>
      <c r="B330" t="s">
        <v>397</v>
      </c>
      <c r="C330" s="25"/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P330" s="8"/>
      <c r="AR330" s="31"/>
      <c r="AU330" s="31"/>
      <c r="AV330" s="21"/>
      <c r="AW330" s="23"/>
      <c r="BJ330" s="18"/>
      <c r="BL330" s="54"/>
      <c r="BN330" s="54"/>
      <c r="BP330" s="18"/>
      <c r="BR330" s="18"/>
      <c r="BS330" s="18"/>
      <c r="BZ330" s="18"/>
      <c r="CC330" s="18"/>
      <c r="CH330" s="18"/>
      <c r="CM330" s="18"/>
      <c r="CO330" s="18"/>
      <c r="CS330" s="18"/>
      <c r="CU330" s="18"/>
      <c r="CW330" s="18"/>
      <c r="DH330" s="18"/>
    </row>
    <row r="331" spans="1:112" x14ac:dyDescent="0.3">
      <c r="A331">
        <v>332</v>
      </c>
      <c r="B331" t="s">
        <v>397</v>
      </c>
      <c r="C331" s="25"/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P331" s="8"/>
      <c r="AR331" s="31"/>
      <c r="AU331" s="31"/>
      <c r="AV331" s="21"/>
      <c r="AW331" s="23"/>
      <c r="BJ331" s="18"/>
      <c r="BL331" s="54"/>
      <c r="BN331" s="54"/>
      <c r="BP331" s="18"/>
      <c r="BR331" s="18"/>
      <c r="BS331" s="18"/>
      <c r="BZ331" s="18"/>
      <c r="CC331" s="18"/>
      <c r="CH331" s="18"/>
      <c r="CM331" s="18"/>
      <c r="CO331" s="18"/>
      <c r="CS331" s="18"/>
      <c r="CU331" s="18"/>
      <c r="CW331" s="18"/>
      <c r="DH331" s="18"/>
    </row>
    <row r="332" spans="1:112" x14ac:dyDescent="0.3">
      <c r="A332">
        <v>333</v>
      </c>
      <c r="B332" t="s">
        <v>397</v>
      </c>
      <c r="C332" s="25"/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P332" s="8"/>
      <c r="AR332" s="31"/>
      <c r="AU332" s="31"/>
      <c r="AV332" s="21"/>
      <c r="AW332" s="23"/>
      <c r="BJ332" s="18"/>
      <c r="BL332" s="54"/>
      <c r="BN332" s="54"/>
      <c r="BP332" s="18"/>
      <c r="BR332" s="18"/>
      <c r="BS332" s="18"/>
      <c r="BZ332" s="18"/>
      <c r="CC332" s="18"/>
      <c r="CH332" s="18"/>
      <c r="CM332" s="18"/>
      <c r="CO332" s="18"/>
      <c r="CS332" s="18"/>
      <c r="CU332" s="18"/>
      <c r="CW332" s="18"/>
      <c r="DH332" s="18"/>
    </row>
    <row r="333" spans="1:112" x14ac:dyDescent="0.3">
      <c r="A333">
        <v>334</v>
      </c>
      <c r="B333" t="s">
        <v>397</v>
      </c>
      <c r="C333" s="25"/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P333" s="8"/>
      <c r="AR333" s="31"/>
      <c r="AU333" s="31"/>
      <c r="AV333" s="21"/>
      <c r="AW333" s="23"/>
      <c r="BJ333" s="18"/>
      <c r="BL333" s="54"/>
      <c r="BN333" s="54"/>
      <c r="BP333" s="18"/>
      <c r="BR333" s="18"/>
      <c r="BS333" s="18"/>
      <c r="BZ333" s="18"/>
      <c r="CC333" s="18"/>
      <c r="CH333" s="18"/>
      <c r="CM333" s="18"/>
      <c r="CO333" s="18"/>
      <c r="CS333" s="18"/>
      <c r="CU333" s="18"/>
      <c r="CW333" s="18"/>
      <c r="DH333" s="18"/>
    </row>
    <row r="334" spans="1:112" x14ac:dyDescent="0.3">
      <c r="A334">
        <v>335</v>
      </c>
      <c r="B334" t="s">
        <v>397</v>
      </c>
      <c r="C334" s="25"/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P334" s="8"/>
      <c r="AR334" s="31"/>
      <c r="AU334" s="31"/>
      <c r="AV334" s="21"/>
      <c r="AW334" s="23"/>
      <c r="BJ334" s="18"/>
      <c r="BL334" s="54"/>
      <c r="BN334" s="54"/>
      <c r="BP334" s="18"/>
      <c r="BR334" s="18"/>
      <c r="BS334" s="18"/>
      <c r="BZ334" s="18"/>
      <c r="CC334" s="18"/>
      <c r="CH334" s="18"/>
      <c r="CM334" s="18"/>
      <c r="CO334" s="18"/>
      <c r="CS334" s="18"/>
      <c r="CU334" s="18"/>
      <c r="CW334" s="18"/>
      <c r="DH334" s="18"/>
    </row>
    <row r="335" spans="1:112" x14ac:dyDescent="0.3">
      <c r="A335">
        <v>336</v>
      </c>
      <c r="B335" t="s">
        <v>397</v>
      </c>
      <c r="C335" s="25"/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P335" s="8"/>
      <c r="AR335" s="31"/>
      <c r="AU335" s="31"/>
      <c r="AV335" s="21"/>
      <c r="AW335" s="23"/>
      <c r="BJ335" s="18"/>
      <c r="BL335" s="54"/>
      <c r="BN335" s="54"/>
      <c r="BP335" s="18"/>
      <c r="BR335" s="18"/>
      <c r="BS335" s="18"/>
      <c r="BZ335" s="18"/>
      <c r="CC335" s="18"/>
      <c r="CH335" s="18"/>
      <c r="CM335" s="18"/>
      <c r="CO335" s="18"/>
      <c r="CS335" s="18"/>
      <c r="CU335" s="18"/>
      <c r="CW335" s="18"/>
      <c r="DH335" s="18"/>
    </row>
    <row r="336" spans="1:112" x14ac:dyDescent="0.3">
      <c r="A336">
        <v>337</v>
      </c>
      <c r="B336" t="s">
        <v>397</v>
      </c>
      <c r="C336" s="25"/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P336" s="8"/>
      <c r="AR336" s="31"/>
      <c r="AU336" s="31"/>
      <c r="AV336" s="21"/>
      <c r="AW336" s="23"/>
      <c r="BJ336" s="18"/>
      <c r="BL336" s="54"/>
      <c r="BN336" s="54"/>
      <c r="BP336" s="18"/>
      <c r="BR336" s="18"/>
      <c r="BS336" s="18"/>
      <c r="BZ336" s="18"/>
      <c r="CC336" s="18"/>
      <c r="CH336" s="18"/>
      <c r="CM336" s="18"/>
      <c r="CO336" s="18"/>
      <c r="CS336" s="18"/>
      <c r="CU336" s="18"/>
      <c r="CW336" s="18"/>
      <c r="DH336" s="18"/>
    </row>
    <row r="337" spans="1:112" x14ac:dyDescent="0.3">
      <c r="A337">
        <v>338</v>
      </c>
      <c r="B337" t="s">
        <v>397</v>
      </c>
      <c r="C337" s="25"/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P337" s="8"/>
      <c r="AR337" s="31"/>
      <c r="AU337" s="31"/>
      <c r="AV337" s="21"/>
      <c r="AW337" s="23"/>
      <c r="BJ337" s="18"/>
      <c r="BL337" s="54"/>
      <c r="BN337" s="54"/>
      <c r="BP337" s="18"/>
      <c r="BR337" s="18"/>
      <c r="BS337" s="18"/>
      <c r="BZ337" s="18"/>
      <c r="CC337" s="18"/>
      <c r="CH337" s="18"/>
      <c r="CM337" s="18"/>
      <c r="CO337" s="18"/>
      <c r="CS337" s="18"/>
      <c r="CU337" s="18"/>
      <c r="CW337" s="18"/>
      <c r="DH337" s="18"/>
    </row>
    <row r="338" spans="1:112" x14ac:dyDescent="0.3">
      <c r="A338">
        <v>339</v>
      </c>
      <c r="B338" t="s">
        <v>397</v>
      </c>
      <c r="C338" s="25"/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P338" s="8"/>
      <c r="AR338" s="31"/>
      <c r="AU338" s="31"/>
      <c r="AV338" s="21"/>
      <c r="AW338" s="23"/>
      <c r="BJ338" s="18"/>
      <c r="BL338" s="54"/>
      <c r="BN338" s="54"/>
      <c r="BP338" s="18"/>
      <c r="BR338" s="18"/>
      <c r="BS338" s="18"/>
      <c r="BZ338" s="18"/>
      <c r="CC338" s="18"/>
      <c r="CH338" s="18"/>
      <c r="CM338" s="18"/>
      <c r="CO338" s="18"/>
      <c r="CS338" s="18"/>
      <c r="CU338" s="18"/>
      <c r="CW338" s="18"/>
      <c r="DH338" s="18"/>
    </row>
    <row r="339" spans="1:112" x14ac:dyDescent="0.3">
      <c r="A339">
        <v>340</v>
      </c>
      <c r="B339" t="s">
        <v>397</v>
      </c>
      <c r="C339" s="25"/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P339" s="8"/>
      <c r="AR339" s="31"/>
      <c r="AU339" s="31"/>
      <c r="AV339" s="21"/>
      <c r="AW339" s="23"/>
      <c r="BJ339" s="18"/>
      <c r="BL339" s="54"/>
      <c r="BN339" s="54"/>
      <c r="BP339" s="18"/>
      <c r="BR339" s="18"/>
      <c r="BS339" s="18"/>
      <c r="BZ339" s="18"/>
      <c r="CC339" s="18"/>
      <c r="CH339" s="18"/>
      <c r="CM339" s="18"/>
      <c r="CO339" s="18"/>
      <c r="CS339" s="18"/>
      <c r="CU339" s="18"/>
      <c r="CW339" s="18"/>
      <c r="DH339" s="18"/>
    </row>
    <row r="340" spans="1:112" x14ac:dyDescent="0.3">
      <c r="A340">
        <v>341</v>
      </c>
      <c r="B340" t="s">
        <v>397</v>
      </c>
      <c r="C340" s="25"/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P340" s="8"/>
      <c r="AR340" s="31"/>
      <c r="AU340" s="31"/>
      <c r="AV340" s="21"/>
      <c r="AW340" s="23"/>
      <c r="BJ340" s="18"/>
      <c r="BL340" s="54"/>
      <c r="BN340" s="54"/>
      <c r="BP340" s="18"/>
      <c r="BR340" s="18"/>
      <c r="BS340" s="18"/>
      <c r="BZ340" s="18"/>
      <c r="CC340" s="18"/>
      <c r="CH340" s="18"/>
      <c r="CM340" s="18"/>
      <c r="CO340" s="18"/>
      <c r="CS340" s="18"/>
      <c r="CU340" s="18"/>
      <c r="CW340" s="18"/>
      <c r="DH340" s="18"/>
    </row>
    <row r="341" spans="1:112" x14ac:dyDescent="0.3">
      <c r="A341">
        <v>342</v>
      </c>
      <c r="B341" t="s">
        <v>397</v>
      </c>
      <c r="C341" s="25"/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P341" s="8"/>
      <c r="AR341" s="31"/>
      <c r="AU341" s="31"/>
      <c r="AV341" s="21"/>
      <c r="AW341" s="23"/>
      <c r="BJ341" s="18"/>
      <c r="BL341" s="54"/>
      <c r="BN341" s="54"/>
      <c r="BP341" s="18"/>
      <c r="BR341" s="18"/>
      <c r="BS341" s="18"/>
      <c r="BZ341" s="18"/>
      <c r="CC341" s="18"/>
      <c r="CH341" s="18"/>
      <c r="CM341" s="18"/>
      <c r="CO341" s="18"/>
      <c r="CS341" s="18"/>
      <c r="CU341" s="18"/>
      <c r="CW341" s="18"/>
      <c r="DH341" s="18"/>
    </row>
    <row r="342" spans="1:112" x14ac:dyDescent="0.3">
      <c r="A342">
        <v>343</v>
      </c>
      <c r="B342" t="s">
        <v>397</v>
      </c>
      <c r="C342" s="25"/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P342" s="8"/>
      <c r="AR342" s="31"/>
      <c r="AU342" s="31"/>
      <c r="AV342" s="21"/>
      <c r="AW342" s="23"/>
      <c r="BJ342" s="18"/>
      <c r="BL342" s="54"/>
      <c r="BN342" s="54"/>
      <c r="BP342" s="18"/>
      <c r="BR342" s="18"/>
      <c r="BS342" s="18"/>
      <c r="BZ342" s="18"/>
      <c r="CC342" s="18"/>
      <c r="CH342" s="18"/>
      <c r="CM342" s="18"/>
      <c r="CO342" s="18"/>
      <c r="CS342" s="18"/>
      <c r="CU342" s="18"/>
      <c r="CW342" s="18"/>
      <c r="DH342" s="18"/>
    </row>
    <row r="343" spans="1:112" x14ac:dyDescent="0.3">
      <c r="A343">
        <v>344</v>
      </c>
      <c r="B343" t="s">
        <v>397</v>
      </c>
      <c r="C343" s="25"/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P343" s="8"/>
      <c r="AR343" s="31"/>
      <c r="AU343" s="31"/>
      <c r="AV343" s="21"/>
      <c r="AW343" s="23"/>
      <c r="BJ343" s="18"/>
      <c r="BL343" s="54"/>
      <c r="BN343" s="54"/>
      <c r="BP343" s="18"/>
      <c r="BR343" s="18"/>
      <c r="BS343" s="18"/>
      <c r="BZ343" s="18"/>
      <c r="CC343" s="18"/>
      <c r="CH343" s="18"/>
      <c r="CM343" s="18"/>
      <c r="CO343" s="18"/>
      <c r="CS343" s="18"/>
      <c r="CU343" s="18"/>
      <c r="CW343" s="18"/>
      <c r="DH343" s="18"/>
    </row>
    <row r="344" spans="1:112" x14ac:dyDescent="0.3">
      <c r="A344">
        <v>345</v>
      </c>
      <c r="B344" t="s">
        <v>397</v>
      </c>
      <c r="C344" s="25"/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P344" s="8"/>
      <c r="AR344" s="31"/>
      <c r="AU344" s="31"/>
      <c r="AV344" s="21"/>
      <c r="AW344" s="23"/>
      <c r="BJ344" s="18"/>
      <c r="BL344" s="54"/>
      <c r="BN344" s="54"/>
      <c r="BP344" s="18"/>
      <c r="BR344" s="18"/>
      <c r="BS344" s="18"/>
      <c r="BZ344" s="18"/>
      <c r="CC344" s="18"/>
      <c r="CH344" s="18"/>
      <c r="CM344" s="18"/>
      <c r="CO344" s="18"/>
      <c r="CS344" s="18"/>
      <c r="CU344" s="18"/>
      <c r="CW344" s="18"/>
      <c r="DH344" s="18"/>
    </row>
    <row r="345" spans="1:112" x14ac:dyDescent="0.3">
      <c r="A345">
        <v>346</v>
      </c>
      <c r="B345" t="s">
        <v>397</v>
      </c>
      <c r="C345" s="25"/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P345" s="8"/>
      <c r="AR345" s="31"/>
      <c r="AU345" s="31"/>
      <c r="AV345" s="21"/>
      <c r="AW345" s="23"/>
      <c r="BJ345" s="18"/>
      <c r="BL345" s="54"/>
      <c r="BN345" s="54"/>
      <c r="BP345" s="18"/>
      <c r="BR345" s="18"/>
      <c r="BS345" s="18"/>
      <c r="BZ345" s="18"/>
      <c r="CC345" s="18"/>
      <c r="CH345" s="18"/>
      <c r="CM345" s="18"/>
      <c r="CO345" s="18"/>
      <c r="CS345" s="18"/>
      <c r="CU345" s="18"/>
      <c r="CW345" s="18"/>
      <c r="DH345" s="18"/>
    </row>
    <row r="346" spans="1:112" x14ac:dyDescent="0.3">
      <c r="A346">
        <v>347</v>
      </c>
      <c r="B346" t="s">
        <v>397</v>
      </c>
      <c r="C346" s="25"/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P346" s="8"/>
      <c r="AR346" s="31"/>
      <c r="AU346" s="31"/>
      <c r="AV346" s="21"/>
      <c r="AW346" s="23"/>
      <c r="BJ346" s="18"/>
      <c r="BL346" s="54"/>
      <c r="BN346" s="54"/>
      <c r="BP346" s="18"/>
      <c r="BR346" s="18"/>
      <c r="BS346" s="18"/>
      <c r="BZ346" s="18"/>
      <c r="CC346" s="18"/>
      <c r="CH346" s="18"/>
      <c r="CM346" s="18"/>
      <c r="CO346" s="18"/>
      <c r="CS346" s="18"/>
      <c r="CU346" s="18"/>
      <c r="CW346" s="18"/>
      <c r="DH346" s="18"/>
    </row>
    <row r="347" spans="1:112" x14ac:dyDescent="0.3">
      <c r="A347">
        <v>348</v>
      </c>
      <c r="B347" t="s">
        <v>397</v>
      </c>
      <c r="C347" s="25"/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P347" s="8"/>
      <c r="AR347" s="31"/>
      <c r="AU347" s="31"/>
      <c r="AV347" s="21"/>
      <c r="AW347" s="23"/>
      <c r="BJ347" s="18"/>
      <c r="BL347" s="54"/>
      <c r="BN347" s="54"/>
      <c r="BP347" s="18"/>
      <c r="BR347" s="18"/>
      <c r="BS347" s="18"/>
      <c r="BZ347" s="18"/>
      <c r="CC347" s="18"/>
      <c r="CH347" s="18"/>
      <c r="CM347" s="18"/>
      <c r="CO347" s="18"/>
      <c r="CS347" s="18"/>
      <c r="CU347" s="18"/>
      <c r="CW347" s="18"/>
      <c r="DH347" s="18"/>
    </row>
    <row r="348" spans="1:112" x14ac:dyDescent="0.3">
      <c r="A348">
        <v>349</v>
      </c>
      <c r="B348" t="s">
        <v>397</v>
      </c>
      <c r="C348" s="25"/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P348" s="8"/>
      <c r="AR348" s="31"/>
      <c r="AU348" s="31"/>
      <c r="AV348" s="21"/>
      <c r="AW348" s="23"/>
      <c r="BJ348" s="18"/>
      <c r="BL348" s="54"/>
      <c r="BN348" s="54"/>
      <c r="BP348" s="18"/>
      <c r="BR348" s="18"/>
      <c r="BS348" s="18"/>
      <c r="BZ348" s="18"/>
      <c r="CC348" s="18"/>
      <c r="CH348" s="18"/>
      <c r="CM348" s="18"/>
      <c r="CO348" s="18"/>
      <c r="CS348" s="18"/>
      <c r="CU348" s="18"/>
      <c r="CW348" s="18"/>
      <c r="DH348" s="18"/>
    </row>
    <row r="349" spans="1:112" x14ac:dyDescent="0.3">
      <c r="A349">
        <v>350</v>
      </c>
      <c r="B349" t="s">
        <v>397</v>
      </c>
      <c r="C349" s="25"/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P349" s="8"/>
      <c r="AR349" s="31"/>
      <c r="AU349" s="31"/>
      <c r="AV349" s="21"/>
      <c r="AW349" s="23"/>
      <c r="BJ349" s="18"/>
      <c r="BL349" s="54"/>
      <c r="BN349" s="54"/>
      <c r="BP349" s="18"/>
      <c r="BR349" s="18"/>
      <c r="BS349" s="18"/>
      <c r="BZ349" s="18"/>
      <c r="CC349" s="18"/>
      <c r="CH349" s="18"/>
      <c r="CM349" s="18"/>
      <c r="CO349" s="18"/>
      <c r="CS349" s="18"/>
      <c r="CU349" s="18"/>
      <c r="CW349" s="18"/>
      <c r="DH349" s="18"/>
    </row>
    <row r="350" spans="1:112" x14ac:dyDescent="0.3">
      <c r="A350">
        <v>351</v>
      </c>
      <c r="B350" t="s">
        <v>397</v>
      </c>
      <c r="C350" s="25"/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P350" s="8"/>
      <c r="AR350" s="31"/>
      <c r="AU350" s="31"/>
      <c r="AV350" s="21"/>
      <c r="AW350" s="23"/>
      <c r="BJ350" s="18"/>
      <c r="BL350" s="54"/>
      <c r="BN350" s="54"/>
      <c r="BP350" s="18"/>
      <c r="BR350" s="18"/>
      <c r="BS350" s="18"/>
      <c r="BZ350" s="18"/>
      <c r="CC350" s="18"/>
      <c r="CH350" s="18"/>
      <c r="CM350" s="18"/>
      <c r="CO350" s="18"/>
      <c r="CS350" s="18"/>
      <c r="CU350" s="18"/>
      <c r="CW350" s="18"/>
      <c r="DH350" s="18"/>
    </row>
    <row r="351" spans="1:112" x14ac:dyDescent="0.3">
      <c r="A351">
        <v>352</v>
      </c>
      <c r="B351" t="s">
        <v>397</v>
      </c>
      <c r="C351" s="25"/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P351" s="8"/>
      <c r="AR351" s="31"/>
      <c r="AU351" s="31"/>
      <c r="AV351" s="21"/>
      <c r="AW351" s="23"/>
      <c r="BJ351" s="18"/>
      <c r="BL351" s="54"/>
      <c r="BN351" s="54"/>
      <c r="BP351" s="18"/>
      <c r="BR351" s="18"/>
      <c r="BS351" s="18"/>
      <c r="BZ351" s="18"/>
      <c r="CC351" s="18"/>
      <c r="CH351" s="18"/>
      <c r="CM351" s="18"/>
      <c r="CO351" s="18"/>
      <c r="CS351" s="18"/>
      <c r="CU351" s="18"/>
      <c r="CW351" s="18"/>
      <c r="DH351" s="18"/>
    </row>
    <row r="352" spans="1:112" x14ac:dyDescent="0.3">
      <c r="A352">
        <v>353</v>
      </c>
      <c r="B352" t="s">
        <v>397</v>
      </c>
      <c r="C352" s="25"/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P352" s="8"/>
      <c r="AR352" s="31"/>
      <c r="AU352" s="31"/>
      <c r="AV352" s="21"/>
      <c r="AW352" s="23"/>
      <c r="BJ352" s="18"/>
      <c r="BL352" s="54"/>
      <c r="BN352" s="54"/>
      <c r="BP352" s="18"/>
      <c r="BR352" s="18"/>
      <c r="BS352" s="18"/>
      <c r="BZ352" s="18"/>
      <c r="CC352" s="18"/>
      <c r="CH352" s="18"/>
      <c r="CM352" s="18"/>
      <c r="CO352" s="18"/>
      <c r="CS352" s="18"/>
      <c r="CU352" s="18"/>
      <c r="CW352" s="18"/>
      <c r="DH352" s="18"/>
    </row>
    <row r="353" spans="1:112" x14ac:dyDescent="0.3">
      <c r="A353">
        <v>354</v>
      </c>
      <c r="B353" t="s">
        <v>397</v>
      </c>
      <c r="C353" s="25"/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P353" s="8"/>
      <c r="AR353" s="31"/>
      <c r="AU353" s="31"/>
      <c r="AV353" s="21"/>
      <c r="AW353" s="23"/>
      <c r="BJ353" s="18"/>
      <c r="BL353" s="54"/>
      <c r="BN353" s="54"/>
      <c r="BP353" s="18"/>
      <c r="BR353" s="18"/>
      <c r="BS353" s="18"/>
      <c r="BZ353" s="18"/>
      <c r="CC353" s="18"/>
      <c r="CH353" s="18"/>
      <c r="CM353" s="18"/>
      <c r="CO353" s="18"/>
      <c r="CS353" s="18"/>
      <c r="CU353" s="18"/>
      <c r="CW353" s="18"/>
      <c r="DH353" s="18"/>
    </row>
    <row r="354" spans="1:112" x14ac:dyDescent="0.3">
      <c r="A354">
        <v>355</v>
      </c>
      <c r="B354" t="s">
        <v>397</v>
      </c>
      <c r="C354" s="25"/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P354" s="8"/>
      <c r="AR354" s="31"/>
      <c r="AU354" s="31"/>
      <c r="AV354" s="21"/>
      <c r="AW354" s="23"/>
      <c r="BJ354" s="18"/>
      <c r="BL354" s="54"/>
      <c r="BN354" s="54"/>
      <c r="BP354" s="18"/>
      <c r="BR354" s="18"/>
      <c r="BS354" s="18"/>
      <c r="BZ354" s="18"/>
      <c r="CC354" s="18"/>
      <c r="CH354" s="18"/>
      <c r="CM354" s="18"/>
      <c r="CO354" s="18"/>
      <c r="CS354" s="18"/>
      <c r="CU354" s="18"/>
      <c r="CW354" s="18"/>
      <c r="DH354" s="18"/>
    </row>
    <row r="355" spans="1:112" x14ac:dyDescent="0.3">
      <c r="A355">
        <v>356</v>
      </c>
      <c r="B355" t="s">
        <v>397</v>
      </c>
      <c r="C355" s="25"/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P355" s="8"/>
      <c r="AR355" s="31"/>
      <c r="AU355" s="31"/>
      <c r="AV355" s="21"/>
      <c r="AW355" s="23"/>
      <c r="BJ355" s="18"/>
      <c r="BL355" s="54"/>
      <c r="BN355" s="54"/>
      <c r="BP355" s="18"/>
      <c r="BR355" s="18"/>
      <c r="BS355" s="18"/>
      <c r="BZ355" s="18"/>
      <c r="CC355" s="18"/>
      <c r="CH355" s="18"/>
      <c r="CM355" s="18"/>
      <c r="CO355" s="18"/>
      <c r="CS355" s="18"/>
      <c r="CU355" s="18"/>
      <c r="CW355" s="18"/>
      <c r="DH355" s="18"/>
    </row>
    <row r="356" spans="1:112" x14ac:dyDescent="0.3">
      <c r="A356">
        <v>357</v>
      </c>
      <c r="B356" t="s">
        <v>397</v>
      </c>
      <c r="C356" s="25"/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P356" s="8"/>
      <c r="AR356" s="31"/>
      <c r="AU356" s="31"/>
      <c r="AV356" s="21"/>
      <c r="AW356" s="23"/>
      <c r="BJ356" s="18"/>
      <c r="BL356" s="54"/>
      <c r="BN356" s="54"/>
      <c r="BP356" s="18"/>
      <c r="BR356" s="18"/>
      <c r="BS356" s="18"/>
      <c r="BZ356" s="18"/>
      <c r="CC356" s="18"/>
      <c r="CH356" s="18"/>
      <c r="CM356" s="18"/>
      <c r="CO356" s="18"/>
      <c r="CS356" s="18"/>
      <c r="CU356" s="18"/>
      <c r="CW356" s="18"/>
      <c r="DH356" s="18"/>
    </row>
    <row r="357" spans="1:112" x14ac:dyDescent="0.3">
      <c r="A357">
        <v>358</v>
      </c>
      <c r="B357" t="s">
        <v>397</v>
      </c>
      <c r="C357" s="25"/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P357" s="8"/>
      <c r="AR357" s="31"/>
      <c r="AU357" s="31"/>
      <c r="AV357" s="21"/>
      <c r="AW357" s="23"/>
      <c r="BJ357" s="18"/>
      <c r="BL357" s="54"/>
      <c r="BN357" s="54"/>
      <c r="BP357" s="18"/>
      <c r="BR357" s="18"/>
      <c r="BS357" s="18"/>
      <c r="BZ357" s="18"/>
      <c r="CC357" s="18"/>
      <c r="CH357" s="18"/>
      <c r="CM357" s="18"/>
      <c r="CO357" s="18"/>
      <c r="CS357" s="18"/>
      <c r="CU357" s="18"/>
      <c r="CW357" s="18"/>
      <c r="DH357" s="18"/>
    </row>
    <row r="358" spans="1:112" x14ac:dyDescent="0.3">
      <c r="A358">
        <v>359</v>
      </c>
      <c r="B358" t="s">
        <v>397</v>
      </c>
      <c r="C358" s="25"/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P358" s="8"/>
      <c r="AR358" s="31"/>
      <c r="AU358" s="31"/>
      <c r="AV358" s="21"/>
      <c r="AW358" s="23"/>
      <c r="BJ358" s="18"/>
      <c r="BL358" s="54"/>
      <c r="BN358" s="54"/>
      <c r="BP358" s="18"/>
      <c r="BR358" s="18"/>
      <c r="BS358" s="18"/>
      <c r="BZ358" s="18"/>
      <c r="CC358" s="18"/>
      <c r="CH358" s="18"/>
      <c r="CM358" s="18"/>
      <c r="CO358" s="18"/>
      <c r="CS358" s="18"/>
      <c r="CU358" s="18"/>
      <c r="CW358" s="18"/>
      <c r="DH358" s="18"/>
    </row>
    <row r="359" spans="1:112" x14ac:dyDescent="0.3">
      <c r="A359">
        <v>360</v>
      </c>
      <c r="B359" t="s">
        <v>397</v>
      </c>
      <c r="C359" s="25"/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P359" s="8"/>
      <c r="AR359" s="31"/>
      <c r="AU359" s="31"/>
      <c r="AV359" s="21"/>
      <c r="AW359" s="23"/>
      <c r="BJ359" s="18"/>
      <c r="BL359" s="54"/>
      <c r="BN359" s="54"/>
      <c r="BP359" s="18"/>
      <c r="BR359" s="18"/>
      <c r="BS359" s="18"/>
      <c r="BZ359" s="18"/>
      <c r="CC359" s="18"/>
      <c r="CH359" s="18"/>
      <c r="CM359" s="18"/>
      <c r="CO359" s="18"/>
      <c r="CS359" s="18"/>
      <c r="CU359" s="18"/>
      <c r="CW359" s="18"/>
      <c r="DH359" s="18"/>
    </row>
    <row r="360" spans="1:112" x14ac:dyDescent="0.3">
      <c r="A360">
        <v>361</v>
      </c>
      <c r="B360" t="s">
        <v>397</v>
      </c>
      <c r="C360" s="25"/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P360" s="8"/>
      <c r="AR360" s="31"/>
      <c r="AU360" s="31"/>
      <c r="AV360" s="21"/>
      <c r="AW360" s="23"/>
      <c r="BJ360" s="18"/>
      <c r="BL360" s="54"/>
      <c r="BN360" s="54"/>
      <c r="BP360" s="18"/>
      <c r="BR360" s="18"/>
      <c r="BS360" s="18"/>
      <c r="BZ360" s="18"/>
      <c r="CC360" s="18"/>
      <c r="CH360" s="18"/>
      <c r="CM360" s="18"/>
      <c r="CO360" s="18"/>
      <c r="CS360" s="18"/>
      <c r="CU360" s="18"/>
      <c r="CW360" s="18"/>
      <c r="DH360" s="18"/>
    </row>
    <row r="361" spans="1:112" x14ac:dyDescent="0.3">
      <c r="A361">
        <v>362</v>
      </c>
      <c r="B361" t="s">
        <v>397</v>
      </c>
      <c r="C361" s="25"/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P361" s="8"/>
      <c r="AR361" s="31"/>
      <c r="AU361" s="31"/>
      <c r="AV361" s="21"/>
      <c r="AW361" s="23"/>
      <c r="BJ361" s="18"/>
      <c r="BL361" s="54"/>
      <c r="BN361" s="54"/>
      <c r="BP361" s="18"/>
      <c r="BR361" s="18"/>
      <c r="BS361" s="18"/>
      <c r="BZ361" s="18"/>
      <c r="CC361" s="18"/>
      <c r="CH361" s="18"/>
      <c r="CM361" s="18"/>
      <c r="CO361" s="18"/>
      <c r="CS361" s="18"/>
      <c r="CU361" s="18"/>
      <c r="CW361" s="18"/>
      <c r="DH361" s="18"/>
    </row>
    <row r="362" spans="1:112" x14ac:dyDescent="0.3">
      <c r="A362">
        <v>363</v>
      </c>
      <c r="B362" t="s">
        <v>397</v>
      </c>
      <c r="C362" s="25"/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P362" s="8"/>
      <c r="AR362" s="31"/>
      <c r="AU362" s="31"/>
      <c r="AV362" s="21"/>
      <c r="AW362" s="23"/>
      <c r="BJ362" s="18"/>
      <c r="BL362" s="54"/>
      <c r="BN362" s="54"/>
      <c r="BP362" s="18"/>
      <c r="BR362" s="18"/>
      <c r="BS362" s="18"/>
      <c r="BZ362" s="18"/>
      <c r="CC362" s="18"/>
      <c r="CH362" s="18"/>
      <c r="CM362" s="18"/>
      <c r="CO362" s="18"/>
      <c r="CS362" s="18"/>
      <c r="CU362" s="18"/>
      <c r="CW362" s="18"/>
      <c r="DH362" s="18"/>
    </row>
    <row r="363" spans="1:112" x14ac:dyDescent="0.3">
      <c r="A363">
        <v>364</v>
      </c>
      <c r="B363" t="s">
        <v>397</v>
      </c>
      <c r="C363" s="25"/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P363" s="8"/>
      <c r="AR363" s="31"/>
      <c r="AU363" s="31"/>
      <c r="AV363" s="21"/>
      <c r="AW363" s="23"/>
      <c r="BJ363" s="18"/>
      <c r="BL363" s="54"/>
      <c r="BN363" s="54"/>
      <c r="BP363" s="18"/>
      <c r="BR363" s="18"/>
      <c r="BS363" s="18"/>
      <c r="BZ363" s="18"/>
      <c r="CC363" s="18"/>
      <c r="CH363" s="18"/>
      <c r="CM363" s="18"/>
      <c r="CO363" s="18"/>
      <c r="CS363" s="18"/>
      <c r="CU363" s="18"/>
      <c r="CW363" s="18"/>
      <c r="DH363" s="18"/>
    </row>
    <row r="364" spans="1:112" x14ac:dyDescent="0.3">
      <c r="A364">
        <v>365</v>
      </c>
      <c r="B364" t="s">
        <v>397</v>
      </c>
      <c r="C364" s="25"/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P364" s="8"/>
      <c r="AR364" s="31"/>
      <c r="AU364" s="31"/>
      <c r="AV364" s="21"/>
      <c r="AW364" s="23"/>
      <c r="BJ364" s="18"/>
      <c r="BL364" s="54"/>
      <c r="BN364" s="54"/>
      <c r="BP364" s="18"/>
      <c r="BR364" s="18"/>
      <c r="BS364" s="18"/>
      <c r="BZ364" s="18"/>
      <c r="CC364" s="18"/>
      <c r="CH364" s="18"/>
      <c r="CM364" s="18"/>
      <c r="CO364" s="18"/>
      <c r="CS364" s="18"/>
      <c r="CU364" s="18"/>
      <c r="CW364" s="18"/>
      <c r="DH364" s="18"/>
    </row>
    <row r="365" spans="1:112" x14ac:dyDescent="0.3">
      <c r="A365">
        <v>366</v>
      </c>
      <c r="B365" t="s">
        <v>397</v>
      </c>
      <c r="C365" s="25"/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P365" s="8"/>
      <c r="AR365" s="31"/>
      <c r="AU365" s="31"/>
      <c r="AV365" s="21"/>
      <c r="AW365" s="23"/>
      <c r="BJ365" s="18"/>
      <c r="BL365" s="54"/>
      <c r="BN365" s="54"/>
      <c r="BP365" s="18"/>
      <c r="BR365" s="18"/>
      <c r="BS365" s="18"/>
      <c r="BZ365" s="18"/>
      <c r="CC365" s="18"/>
      <c r="CH365" s="18"/>
      <c r="CM365" s="18"/>
      <c r="CO365" s="18"/>
      <c r="CS365" s="18"/>
      <c r="CU365" s="18"/>
      <c r="CW365" s="18"/>
      <c r="DH365" s="18"/>
    </row>
    <row r="366" spans="1:112" x14ac:dyDescent="0.3">
      <c r="A366">
        <v>367</v>
      </c>
      <c r="B366" t="s">
        <v>397</v>
      </c>
      <c r="C366" s="25"/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P366" s="8"/>
      <c r="AR366" s="31"/>
      <c r="AU366" s="31"/>
      <c r="AV366" s="21"/>
      <c r="AW366" s="23"/>
      <c r="BJ366" s="18"/>
      <c r="BL366" s="54"/>
      <c r="BN366" s="54"/>
      <c r="BP366" s="18"/>
      <c r="BR366" s="18"/>
      <c r="BS366" s="18"/>
      <c r="BZ366" s="18"/>
      <c r="CC366" s="18"/>
      <c r="CH366" s="18"/>
      <c r="CM366" s="18"/>
      <c r="CO366" s="18"/>
      <c r="CS366" s="18"/>
      <c r="CU366" s="18"/>
      <c r="CW366" s="18"/>
      <c r="DH366" s="18"/>
    </row>
    <row r="367" spans="1:112" x14ac:dyDescent="0.3">
      <c r="A367">
        <v>368</v>
      </c>
      <c r="B367" t="s">
        <v>397</v>
      </c>
      <c r="C367" s="25"/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P367" s="8"/>
      <c r="AR367" s="31"/>
      <c r="AU367" s="31"/>
      <c r="AV367" s="21"/>
      <c r="AW367" s="23"/>
      <c r="BJ367" s="18"/>
      <c r="BL367" s="54"/>
      <c r="BN367" s="54"/>
      <c r="BP367" s="18"/>
      <c r="BR367" s="18"/>
      <c r="BS367" s="18"/>
      <c r="BZ367" s="18"/>
      <c r="CC367" s="18"/>
      <c r="CH367" s="18"/>
      <c r="CM367" s="18"/>
      <c r="CO367" s="18"/>
      <c r="CS367" s="18"/>
      <c r="CU367" s="18"/>
      <c r="CW367" s="18"/>
      <c r="DH367" s="18"/>
    </row>
    <row r="368" spans="1:112" x14ac:dyDescent="0.3">
      <c r="A368">
        <v>369</v>
      </c>
      <c r="B368" t="s">
        <v>397</v>
      </c>
      <c r="C368" s="25"/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P368" s="8"/>
      <c r="AR368" s="31"/>
      <c r="AU368" s="31"/>
      <c r="AV368" s="21"/>
      <c r="AW368" s="23"/>
      <c r="BJ368" s="18"/>
      <c r="BL368" s="54"/>
      <c r="BN368" s="54"/>
      <c r="BP368" s="18"/>
      <c r="BR368" s="18"/>
      <c r="BS368" s="18"/>
      <c r="BZ368" s="18"/>
      <c r="CC368" s="18"/>
      <c r="CH368" s="18"/>
      <c r="CM368" s="18"/>
      <c r="CO368" s="18"/>
      <c r="CS368" s="18"/>
      <c r="CU368" s="18"/>
      <c r="CW368" s="18"/>
      <c r="DH368" s="18"/>
    </row>
    <row r="369" spans="1:112" x14ac:dyDescent="0.3">
      <c r="A369">
        <v>370</v>
      </c>
      <c r="B369" t="s">
        <v>397</v>
      </c>
      <c r="C369" s="25"/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P369" s="8"/>
      <c r="AR369" s="31"/>
      <c r="AU369" s="31"/>
      <c r="AV369" s="21"/>
      <c r="AW369" s="23"/>
      <c r="BJ369" s="18"/>
      <c r="BL369" s="54"/>
      <c r="BN369" s="54"/>
      <c r="BP369" s="18"/>
      <c r="BR369" s="18"/>
      <c r="BS369" s="18"/>
      <c r="BZ369" s="18"/>
      <c r="CC369" s="18"/>
      <c r="CH369" s="18"/>
      <c r="CM369" s="18"/>
      <c r="CO369" s="18"/>
      <c r="CS369" s="18"/>
      <c r="CU369" s="18"/>
      <c r="CW369" s="18"/>
      <c r="DH369" s="18"/>
    </row>
    <row r="370" spans="1:112" x14ac:dyDescent="0.3">
      <c r="A370">
        <v>371</v>
      </c>
      <c r="B370" t="s">
        <v>397</v>
      </c>
      <c r="C370" s="25"/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P370" s="8"/>
      <c r="AR370" s="31"/>
      <c r="AU370" s="31"/>
      <c r="AV370" s="21"/>
      <c r="AW370" s="23"/>
      <c r="BJ370" s="18"/>
      <c r="BL370" s="54"/>
      <c r="BN370" s="54"/>
      <c r="BP370" s="18"/>
      <c r="BR370" s="18"/>
      <c r="BS370" s="18"/>
      <c r="BZ370" s="18"/>
      <c r="CC370" s="18"/>
      <c r="CH370" s="18"/>
      <c r="CM370" s="18"/>
      <c r="CO370" s="18"/>
      <c r="CS370" s="18"/>
      <c r="CU370" s="18"/>
      <c r="CW370" s="18"/>
      <c r="DH370" s="18"/>
    </row>
    <row r="371" spans="1:112" x14ac:dyDescent="0.3">
      <c r="A371">
        <v>372</v>
      </c>
      <c r="B371" t="s">
        <v>397</v>
      </c>
      <c r="C371" s="25"/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P371" s="8"/>
      <c r="AR371" s="31"/>
      <c r="AU371" s="31"/>
      <c r="AV371" s="21"/>
      <c r="AW371" s="23"/>
      <c r="BJ371" s="18"/>
      <c r="BL371" s="54"/>
      <c r="BN371" s="54"/>
      <c r="BP371" s="18"/>
      <c r="BR371" s="18"/>
      <c r="BS371" s="18"/>
      <c r="BZ371" s="18"/>
      <c r="CC371" s="18"/>
      <c r="CH371" s="18"/>
      <c r="CM371" s="18"/>
      <c r="CO371" s="18"/>
      <c r="CS371" s="18"/>
      <c r="CU371" s="18"/>
      <c r="CW371" s="18"/>
      <c r="DH371" s="18"/>
    </row>
    <row r="372" spans="1:112" x14ac:dyDescent="0.3">
      <c r="A372">
        <v>373</v>
      </c>
      <c r="B372" t="s">
        <v>397</v>
      </c>
      <c r="C372" s="25"/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P372" s="8"/>
      <c r="AR372" s="31"/>
      <c r="AU372" s="31"/>
      <c r="AV372" s="21"/>
      <c r="AW372" s="23"/>
      <c r="BJ372" s="18"/>
      <c r="BL372" s="54"/>
      <c r="BN372" s="54"/>
      <c r="BP372" s="18"/>
      <c r="BR372" s="18"/>
      <c r="BS372" s="18"/>
      <c r="BZ372" s="18"/>
      <c r="CC372" s="18"/>
      <c r="CH372" s="18"/>
      <c r="CM372" s="18"/>
      <c r="CO372" s="18"/>
      <c r="CS372" s="18"/>
      <c r="CU372" s="18"/>
      <c r="CW372" s="18"/>
      <c r="DH372" s="18"/>
    </row>
    <row r="373" spans="1:112" x14ac:dyDescent="0.3">
      <c r="A373">
        <v>374</v>
      </c>
      <c r="B373" t="s">
        <v>397</v>
      </c>
      <c r="C373" s="25"/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P373" s="8"/>
      <c r="AR373" s="31"/>
      <c r="AU373" s="31"/>
      <c r="AV373" s="21"/>
      <c r="AW373" s="23"/>
      <c r="BJ373" s="18"/>
      <c r="BL373" s="54"/>
      <c r="BN373" s="54"/>
      <c r="BP373" s="18"/>
      <c r="BR373" s="18"/>
      <c r="BS373" s="18"/>
      <c r="BZ373" s="18"/>
      <c r="CC373" s="18"/>
      <c r="CH373" s="18"/>
      <c r="CM373" s="18"/>
      <c r="CO373" s="18"/>
      <c r="CS373" s="18"/>
      <c r="CU373" s="18"/>
      <c r="CW373" s="18"/>
      <c r="DH373" s="18"/>
    </row>
    <row r="374" spans="1:112" x14ac:dyDescent="0.3">
      <c r="A374">
        <v>375</v>
      </c>
      <c r="B374" t="s">
        <v>397</v>
      </c>
      <c r="C374" s="25"/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P374" s="8"/>
      <c r="AR374" s="31"/>
      <c r="AU374" s="31"/>
      <c r="AV374" s="21"/>
      <c r="AW374" s="23"/>
      <c r="BJ374" s="18"/>
      <c r="BL374" s="54"/>
      <c r="BN374" s="54"/>
      <c r="BP374" s="18"/>
      <c r="BR374" s="18"/>
      <c r="BS374" s="18"/>
      <c r="BZ374" s="18"/>
      <c r="CC374" s="18"/>
      <c r="CH374" s="18"/>
      <c r="CM374" s="18"/>
      <c r="CO374" s="18"/>
      <c r="CS374" s="18"/>
      <c r="CU374" s="18"/>
      <c r="CW374" s="18"/>
      <c r="DH374" s="18"/>
    </row>
    <row r="375" spans="1:112" x14ac:dyDescent="0.3">
      <c r="A375">
        <v>376</v>
      </c>
      <c r="B375" t="s">
        <v>397</v>
      </c>
      <c r="C375" s="25"/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P375" s="8"/>
      <c r="AR375" s="31"/>
      <c r="AU375" s="31"/>
      <c r="AV375" s="21"/>
      <c r="AW375" s="23"/>
      <c r="BJ375" s="18"/>
      <c r="BL375" s="54"/>
      <c r="BN375" s="54"/>
      <c r="BP375" s="18"/>
      <c r="BR375" s="18"/>
      <c r="BS375" s="18"/>
      <c r="BZ375" s="18"/>
      <c r="CC375" s="18"/>
      <c r="CH375" s="18"/>
      <c r="CM375" s="18"/>
      <c r="CO375" s="18"/>
      <c r="CS375" s="18"/>
      <c r="CU375" s="18"/>
      <c r="CW375" s="18"/>
      <c r="DH375" s="18"/>
    </row>
    <row r="376" spans="1:112" x14ac:dyDescent="0.3">
      <c r="A376">
        <v>377</v>
      </c>
      <c r="B376" t="s">
        <v>397</v>
      </c>
      <c r="C376" s="25"/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P376" s="8"/>
      <c r="AR376" s="31"/>
      <c r="AU376" s="31"/>
      <c r="AV376" s="21"/>
      <c r="AW376" s="23"/>
      <c r="BJ376" s="18"/>
      <c r="BL376" s="54"/>
      <c r="BN376" s="54"/>
      <c r="BP376" s="18"/>
      <c r="BR376" s="18"/>
      <c r="BS376" s="18"/>
      <c r="BZ376" s="18"/>
      <c r="CC376" s="18"/>
      <c r="CH376" s="18"/>
      <c r="CM376" s="18"/>
      <c r="CO376" s="18"/>
      <c r="CS376" s="18"/>
      <c r="CU376" s="18"/>
      <c r="CW376" s="18"/>
      <c r="DH376" s="18"/>
    </row>
    <row r="377" spans="1:112" x14ac:dyDescent="0.3">
      <c r="A377">
        <v>378</v>
      </c>
      <c r="B377" t="s">
        <v>397</v>
      </c>
      <c r="C377" s="25"/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P377" s="8"/>
      <c r="AR377" s="31"/>
      <c r="AU377" s="31"/>
      <c r="AV377" s="21"/>
      <c r="AW377" s="23"/>
      <c r="BJ377" s="18"/>
      <c r="BL377" s="54"/>
      <c r="BN377" s="54"/>
      <c r="BP377" s="18"/>
      <c r="BR377" s="18"/>
      <c r="BS377" s="18"/>
      <c r="BZ377" s="18"/>
      <c r="CC377" s="18"/>
      <c r="CH377" s="18"/>
      <c r="CM377" s="18"/>
      <c r="CO377" s="18"/>
      <c r="CS377" s="18"/>
      <c r="CU377" s="18"/>
      <c r="CW377" s="18"/>
      <c r="DH377" s="18"/>
    </row>
    <row r="378" spans="1:112" x14ac:dyDescent="0.3">
      <c r="A378">
        <v>379</v>
      </c>
      <c r="B378" t="s">
        <v>397</v>
      </c>
      <c r="C378" s="25"/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P378" s="8"/>
      <c r="AR378" s="31"/>
      <c r="AU378" s="31"/>
      <c r="AV378" s="21"/>
      <c r="AW378" s="23"/>
      <c r="BJ378" s="18"/>
      <c r="BL378" s="54"/>
      <c r="BN378" s="54"/>
      <c r="BP378" s="18"/>
      <c r="BR378" s="18"/>
      <c r="BS378" s="18"/>
      <c r="BZ378" s="18"/>
      <c r="CC378" s="18"/>
      <c r="CH378" s="18"/>
      <c r="CM378" s="18"/>
      <c r="CO378" s="18"/>
      <c r="CS378" s="18"/>
      <c r="CU378" s="18"/>
      <c r="CW378" s="18"/>
      <c r="DH378" s="18"/>
    </row>
    <row r="379" spans="1:112" x14ac:dyDescent="0.3">
      <c r="A379">
        <v>380</v>
      </c>
      <c r="B379" t="s">
        <v>397</v>
      </c>
      <c r="C379" s="25"/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P379" s="8"/>
      <c r="AR379" s="31"/>
      <c r="AU379" s="31"/>
      <c r="AV379" s="21"/>
      <c r="AW379" s="23"/>
      <c r="BJ379" s="18"/>
      <c r="BL379" s="54"/>
      <c r="BN379" s="54"/>
      <c r="BP379" s="18"/>
      <c r="BR379" s="18"/>
      <c r="BS379" s="18"/>
      <c r="BZ379" s="18"/>
      <c r="CC379" s="18"/>
      <c r="CH379" s="18"/>
      <c r="CM379" s="18"/>
      <c r="CO379" s="18"/>
      <c r="CS379" s="18"/>
      <c r="CU379" s="18"/>
      <c r="CW379" s="18"/>
      <c r="DH379" s="18"/>
    </row>
    <row r="380" spans="1:112" x14ac:dyDescent="0.3">
      <c r="A380">
        <v>381</v>
      </c>
      <c r="B380" t="s">
        <v>397</v>
      </c>
      <c r="C380" s="25"/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P380" s="8"/>
      <c r="AR380" s="31"/>
      <c r="AU380" s="31"/>
      <c r="AV380" s="21"/>
      <c r="AW380" s="23"/>
      <c r="BJ380" s="18"/>
      <c r="BL380" s="54"/>
      <c r="BN380" s="54"/>
      <c r="BP380" s="18"/>
      <c r="BR380" s="18"/>
      <c r="BS380" s="18"/>
      <c r="BZ380" s="18"/>
      <c r="CC380" s="18"/>
      <c r="CH380" s="18"/>
      <c r="CM380" s="18"/>
      <c r="CO380" s="18"/>
      <c r="CS380" s="18"/>
      <c r="CU380" s="18"/>
      <c r="CW380" s="18"/>
      <c r="DH380" s="18"/>
    </row>
    <row r="381" spans="1:112" x14ac:dyDescent="0.3">
      <c r="A381">
        <v>382</v>
      </c>
      <c r="B381" t="s">
        <v>397</v>
      </c>
      <c r="C381" s="25"/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P381" s="8"/>
      <c r="AR381" s="31"/>
      <c r="AU381" s="31"/>
      <c r="AV381" s="21"/>
      <c r="AW381" s="23"/>
      <c r="BJ381" s="18"/>
      <c r="BL381" s="54"/>
      <c r="BN381" s="54"/>
      <c r="BP381" s="18"/>
      <c r="BR381" s="18"/>
      <c r="BS381" s="18"/>
      <c r="BZ381" s="18"/>
      <c r="CC381" s="18"/>
      <c r="CH381" s="18"/>
      <c r="CM381" s="18"/>
      <c r="CO381" s="18"/>
      <c r="CS381" s="18"/>
      <c r="CU381" s="18"/>
      <c r="CW381" s="18"/>
      <c r="DH381" s="18"/>
    </row>
    <row r="382" spans="1:112" x14ac:dyDescent="0.3">
      <c r="A382">
        <v>383</v>
      </c>
      <c r="B382" t="s">
        <v>397</v>
      </c>
      <c r="C382" s="25"/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P382" s="8"/>
      <c r="AR382" s="31"/>
      <c r="AU382" s="31"/>
      <c r="AV382" s="21"/>
      <c r="AW382" s="23"/>
      <c r="BJ382" s="18"/>
      <c r="BL382" s="54"/>
      <c r="BN382" s="54"/>
      <c r="BP382" s="18"/>
      <c r="BR382" s="18"/>
      <c r="BS382" s="18"/>
      <c r="BZ382" s="18"/>
      <c r="CC382" s="18"/>
      <c r="CH382" s="18"/>
      <c r="CM382" s="18"/>
      <c r="CO382" s="18"/>
      <c r="CS382" s="18"/>
      <c r="CU382" s="18"/>
      <c r="CW382" s="18"/>
      <c r="DH382" s="18"/>
    </row>
    <row r="383" spans="1:112" x14ac:dyDescent="0.3">
      <c r="A383">
        <v>384</v>
      </c>
      <c r="B383" t="s">
        <v>397</v>
      </c>
      <c r="C383" s="25"/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P383" s="8"/>
      <c r="AR383" s="31"/>
      <c r="AU383" s="31"/>
      <c r="AV383" s="21"/>
      <c r="AW383" s="23"/>
      <c r="BJ383" s="18"/>
      <c r="BL383" s="54"/>
      <c r="BN383" s="54"/>
      <c r="BP383" s="18"/>
      <c r="BR383" s="18"/>
      <c r="BS383" s="18"/>
      <c r="BZ383" s="18"/>
      <c r="CC383" s="18"/>
      <c r="CH383" s="18"/>
      <c r="CM383" s="18"/>
      <c r="CO383" s="18"/>
      <c r="CS383" s="18"/>
      <c r="CU383" s="18"/>
      <c r="CW383" s="18"/>
      <c r="DH383" s="18"/>
    </row>
    <row r="384" spans="1:112" x14ac:dyDescent="0.3">
      <c r="A384">
        <v>385</v>
      </c>
      <c r="B384" t="s">
        <v>397</v>
      </c>
      <c r="C384" s="25"/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P384" s="8"/>
      <c r="AR384" s="31"/>
      <c r="AU384" s="31"/>
      <c r="AV384" s="21"/>
      <c r="AW384" s="23"/>
      <c r="BJ384" s="18"/>
      <c r="BL384" s="54"/>
      <c r="BN384" s="54"/>
      <c r="BP384" s="18"/>
      <c r="BR384" s="18"/>
      <c r="BS384" s="18"/>
      <c r="BZ384" s="18"/>
      <c r="CC384" s="18"/>
      <c r="CH384" s="18"/>
      <c r="CM384" s="18"/>
      <c r="CO384" s="18"/>
      <c r="CS384" s="18"/>
      <c r="CU384" s="18"/>
      <c r="CW384" s="18"/>
      <c r="DH384" s="18"/>
    </row>
    <row r="385" spans="1:112" x14ac:dyDescent="0.3">
      <c r="A385">
        <v>386</v>
      </c>
      <c r="B385" t="s">
        <v>397</v>
      </c>
      <c r="C385" s="25"/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P385" s="8"/>
      <c r="AR385" s="31"/>
      <c r="AU385" s="31"/>
      <c r="AV385" s="21"/>
      <c r="AW385" s="23"/>
      <c r="BJ385" s="18"/>
      <c r="BL385" s="54"/>
      <c r="BN385" s="54"/>
      <c r="BP385" s="18"/>
      <c r="BR385" s="18"/>
      <c r="BS385" s="18"/>
      <c r="BZ385" s="18"/>
      <c r="CC385" s="18"/>
      <c r="CH385" s="18"/>
      <c r="CM385" s="18"/>
      <c r="CO385" s="18"/>
      <c r="CS385" s="18"/>
      <c r="CU385" s="18"/>
      <c r="CW385" s="18"/>
      <c r="DH385" s="18"/>
    </row>
    <row r="386" spans="1:112" x14ac:dyDescent="0.3">
      <c r="A386">
        <v>387</v>
      </c>
      <c r="B386" t="s">
        <v>397</v>
      </c>
      <c r="C386" s="25"/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P386" s="8"/>
      <c r="AR386" s="31"/>
      <c r="AU386" s="31"/>
      <c r="AV386" s="21"/>
      <c r="AW386" s="23"/>
      <c r="BJ386" s="18"/>
      <c r="BL386" s="54"/>
      <c r="BN386" s="54"/>
      <c r="BP386" s="18"/>
      <c r="BR386" s="18"/>
      <c r="BS386" s="18"/>
      <c r="BZ386" s="18"/>
      <c r="CC386" s="18"/>
      <c r="CH386" s="18"/>
      <c r="CM386" s="18"/>
      <c r="CO386" s="18"/>
      <c r="CS386" s="18"/>
      <c r="CU386" s="18"/>
      <c r="CW386" s="18"/>
      <c r="DH386" s="18"/>
    </row>
    <row r="387" spans="1:112" x14ac:dyDescent="0.3">
      <c r="A387">
        <v>388</v>
      </c>
      <c r="B387" t="s">
        <v>397</v>
      </c>
      <c r="C387" s="25"/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P387" s="8"/>
      <c r="AR387" s="31"/>
      <c r="AU387" s="31"/>
      <c r="AV387" s="21"/>
      <c r="AW387" s="23"/>
      <c r="BJ387" s="18"/>
      <c r="BL387" s="54"/>
      <c r="BN387" s="54"/>
      <c r="BP387" s="18"/>
      <c r="BR387" s="18"/>
      <c r="BS387" s="18"/>
      <c r="BZ387" s="18"/>
      <c r="CC387" s="18"/>
      <c r="CH387" s="18"/>
      <c r="CM387" s="18"/>
      <c r="CO387" s="18"/>
      <c r="CS387" s="18"/>
      <c r="CU387" s="18"/>
      <c r="CW387" s="18"/>
      <c r="DH387" s="18"/>
    </row>
    <row r="388" spans="1:112" x14ac:dyDescent="0.3">
      <c r="A388">
        <v>389</v>
      </c>
      <c r="B388" t="s">
        <v>397</v>
      </c>
      <c r="C388" s="25"/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P388" s="8"/>
      <c r="AR388" s="31"/>
      <c r="AU388" s="31"/>
      <c r="AV388" s="21"/>
      <c r="AW388" s="23"/>
      <c r="BJ388" s="18"/>
      <c r="BL388" s="54"/>
      <c r="BN388" s="54"/>
      <c r="BP388" s="18"/>
      <c r="BR388" s="18"/>
      <c r="BS388" s="18"/>
      <c r="BZ388" s="18"/>
      <c r="CC388" s="18"/>
      <c r="CH388" s="18"/>
      <c r="CM388" s="18"/>
      <c r="CO388" s="18"/>
      <c r="CS388" s="18"/>
      <c r="CU388" s="18"/>
      <c r="CW388" s="18"/>
      <c r="DH388" s="18"/>
    </row>
    <row r="389" spans="1:112" x14ac:dyDescent="0.3">
      <c r="A389">
        <v>390</v>
      </c>
      <c r="B389" t="s">
        <v>397</v>
      </c>
      <c r="C389" s="25"/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P389" s="8"/>
      <c r="AR389" s="31"/>
      <c r="AU389" s="31"/>
      <c r="AV389" s="21"/>
      <c r="AW389" s="23"/>
      <c r="BJ389" s="18"/>
      <c r="BL389" s="54"/>
      <c r="BN389" s="54"/>
      <c r="BP389" s="18"/>
      <c r="BR389" s="18"/>
      <c r="BS389" s="18"/>
      <c r="BZ389" s="18"/>
      <c r="CC389" s="18"/>
      <c r="CH389" s="18"/>
      <c r="CM389" s="18"/>
      <c r="CO389" s="18"/>
      <c r="CS389" s="18"/>
      <c r="CU389" s="18"/>
      <c r="CW389" s="18"/>
      <c r="DH389" s="18"/>
    </row>
    <row r="390" spans="1:112" x14ac:dyDescent="0.3">
      <c r="A390">
        <v>391</v>
      </c>
      <c r="B390" t="s">
        <v>397</v>
      </c>
      <c r="C390" s="25"/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P390" s="8"/>
      <c r="AR390" s="31"/>
      <c r="AU390" s="31"/>
      <c r="AV390" s="21"/>
      <c r="AW390" s="23"/>
      <c r="BJ390" s="18"/>
      <c r="BL390" s="54"/>
      <c r="BN390" s="54"/>
      <c r="BP390" s="18"/>
      <c r="BR390" s="18"/>
      <c r="BS390" s="18"/>
      <c r="BZ390" s="18"/>
      <c r="CC390" s="18"/>
      <c r="CH390" s="18"/>
      <c r="CM390" s="18"/>
      <c r="CO390" s="18"/>
      <c r="CS390" s="18"/>
      <c r="CU390" s="18"/>
      <c r="CW390" s="18"/>
      <c r="DH390" s="18"/>
    </row>
    <row r="391" spans="1:112" x14ac:dyDescent="0.3">
      <c r="A391">
        <v>392</v>
      </c>
      <c r="B391" t="s">
        <v>397</v>
      </c>
      <c r="C391" s="25"/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P391" s="8"/>
      <c r="AR391" s="31"/>
      <c r="AU391" s="31"/>
      <c r="AV391" s="21"/>
      <c r="AW391" s="23"/>
      <c r="BJ391" s="18"/>
      <c r="BL391" s="54"/>
      <c r="BN391" s="54"/>
      <c r="BP391" s="18"/>
      <c r="BR391" s="18"/>
      <c r="BS391" s="18"/>
      <c r="BZ391" s="18"/>
      <c r="CC391" s="18"/>
      <c r="CH391" s="18"/>
      <c r="CM391" s="18"/>
      <c r="CO391" s="18"/>
      <c r="CS391" s="18"/>
      <c r="CU391" s="18"/>
      <c r="CW391" s="18"/>
      <c r="DH391" s="18"/>
    </row>
    <row r="392" spans="1:112" x14ac:dyDescent="0.3">
      <c r="A392">
        <v>393</v>
      </c>
      <c r="B392" t="s">
        <v>397</v>
      </c>
      <c r="C392" s="25"/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P392" s="8"/>
      <c r="AR392" s="31"/>
      <c r="AU392" s="31"/>
      <c r="AV392" s="21"/>
      <c r="AW392" s="23"/>
      <c r="BJ392" s="18"/>
      <c r="BL392" s="54"/>
      <c r="BN392" s="54"/>
      <c r="BP392" s="18"/>
      <c r="BR392" s="18"/>
      <c r="BS392" s="18"/>
      <c r="BZ392" s="18"/>
      <c r="CC392" s="18"/>
      <c r="CH392" s="18"/>
      <c r="CM392" s="18"/>
      <c r="CO392" s="18"/>
      <c r="CS392" s="18"/>
      <c r="CU392" s="18"/>
      <c r="CW392" s="18"/>
      <c r="DH392" s="18"/>
    </row>
    <row r="393" spans="1:112" x14ac:dyDescent="0.3">
      <c r="A393">
        <v>394</v>
      </c>
      <c r="B393" t="s">
        <v>397</v>
      </c>
      <c r="C393" s="25"/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P393" s="8"/>
      <c r="AR393" s="31"/>
      <c r="AU393" s="31"/>
      <c r="AV393" s="21"/>
      <c r="AW393" s="23"/>
      <c r="BJ393" s="18"/>
      <c r="BL393" s="54"/>
      <c r="BN393" s="54"/>
      <c r="BP393" s="18"/>
      <c r="BR393" s="18"/>
      <c r="BS393" s="18"/>
      <c r="BZ393" s="18"/>
      <c r="CC393" s="18"/>
      <c r="CH393" s="18"/>
      <c r="CM393" s="18"/>
      <c r="CO393" s="18"/>
      <c r="CS393" s="18"/>
      <c r="CU393" s="18"/>
      <c r="CW393" s="18"/>
      <c r="DH393" s="18"/>
    </row>
    <row r="394" spans="1:112" x14ac:dyDescent="0.3">
      <c r="A394">
        <v>395</v>
      </c>
      <c r="B394" t="s">
        <v>397</v>
      </c>
      <c r="C394" s="25"/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P394" s="8"/>
      <c r="AR394" s="31"/>
      <c r="AU394" s="31"/>
      <c r="AV394" s="21"/>
      <c r="AW394" s="23"/>
      <c r="BJ394" s="18"/>
      <c r="BL394" s="54"/>
      <c r="BN394" s="54"/>
      <c r="BP394" s="18"/>
      <c r="BR394" s="18"/>
      <c r="BS394" s="18"/>
      <c r="BZ394" s="18"/>
      <c r="CC394" s="18"/>
      <c r="CH394" s="18"/>
      <c r="CM394" s="18"/>
      <c r="CO394" s="18"/>
      <c r="CS394" s="18"/>
      <c r="CU394" s="18"/>
      <c r="CW394" s="18"/>
      <c r="DH394" s="18"/>
    </row>
    <row r="395" spans="1:112" x14ac:dyDescent="0.3">
      <c r="A395">
        <v>396</v>
      </c>
      <c r="B395" t="s">
        <v>397</v>
      </c>
      <c r="C395" s="25"/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P395" s="8"/>
      <c r="AR395" s="31"/>
      <c r="AU395" s="31"/>
      <c r="AV395" s="21"/>
      <c r="AW395" s="23"/>
      <c r="BJ395" s="18"/>
      <c r="BL395" s="54"/>
      <c r="BN395" s="54"/>
      <c r="BP395" s="18"/>
      <c r="BR395" s="18"/>
      <c r="BS395" s="18"/>
      <c r="BZ395" s="18"/>
      <c r="CC395" s="18"/>
      <c r="CH395" s="18"/>
      <c r="CM395" s="18"/>
      <c r="CO395" s="18"/>
      <c r="CS395" s="18"/>
      <c r="CU395" s="18"/>
      <c r="CW395" s="18"/>
      <c r="DH395" s="18"/>
    </row>
    <row r="396" spans="1:112" x14ac:dyDescent="0.3">
      <c r="A396">
        <v>397</v>
      </c>
      <c r="B396" t="s">
        <v>397</v>
      </c>
      <c r="C396" s="25"/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P396" s="8"/>
      <c r="AR396" s="31"/>
      <c r="AU396" s="31"/>
      <c r="AV396" s="21"/>
      <c r="AW396" s="23"/>
      <c r="BJ396" s="18"/>
      <c r="BL396" s="54"/>
      <c r="BN396" s="54"/>
      <c r="BP396" s="18"/>
      <c r="BR396" s="18"/>
      <c r="BS396" s="18"/>
      <c r="BZ396" s="18"/>
      <c r="CC396" s="18"/>
      <c r="CH396" s="18"/>
      <c r="CM396" s="18"/>
      <c r="CO396" s="18"/>
      <c r="CS396" s="18"/>
      <c r="CU396" s="18"/>
      <c r="CW396" s="18"/>
      <c r="DH396" s="18"/>
    </row>
    <row r="397" spans="1:112" x14ac:dyDescent="0.3">
      <c r="A397">
        <v>398</v>
      </c>
      <c r="B397" t="s">
        <v>397</v>
      </c>
      <c r="C397" s="25"/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P397" s="8"/>
      <c r="AR397" s="31"/>
      <c r="AU397" s="31"/>
      <c r="AV397" s="21"/>
      <c r="AW397" s="23"/>
      <c r="BJ397" s="18"/>
      <c r="BL397" s="54"/>
      <c r="BN397" s="54"/>
      <c r="BP397" s="18"/>
      <c r="BR397" s="18"/>
      <c r="BS397" s="18"/>
      <c r="BZ397" s="18"/>
      <c r="CC397" s="18"/>
      <c r="CH397" s="18"/>
      <c r="CM397" s="18"/>
      <c r="CO397" s="18"/>
      <c r="CS397" s="18"/>
      <c r="CU397" s="18"/>
      <c r="CW397" s="18"/>
      <c r="DH397" s="18"/>
    </row>
    <row r="398" spans="1:112" x14ac:dyDescent="0.3">
      <c r="A398">
        <v>399</v>
      </c>
      <c r="B398" t="s">
        <v>397</v>
      </c>
      <c r="C398" s="25"/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P398" s="8"/>
      <c r="AR398" s="31"/>
      <c r="AU398" s="31"/>
      <c r="AV398" s="21"/>
      <c r="AW398" s="23"/>
      <c r="BJ398" s="18"/>
      <c r="BL398" s="54"/>
      <c r="BN398" s="54"/>
      <c r="BP398" s="18"/>
      <c r="BR398" s="18"/>
      <c r="BS398" s="18"/>
      <c r="BZ398" s="18"/>
      <c r="CC398" s="18"/>
      <c r="CH398" s="18"/>
      <c r="CM398" s="18"/>
      <c r="CO398" s="18"/>
      <c r="CS398" s="18"/>
      <c r="CU398" s="18"/>
      <c r="CW398" s="18"/>
      <c r="DH398" s="18"/>
    </row>
    <row r="399" spans="1:112" x14ac:dyDescent="0.3">
      <c r="A399">
        <v>400</v>
      </c>
      <c r="B399" t="s">
        <v>397</v>
      </c>
      <c r="C399" s="25"/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P399" s="8"/>
      <c r="AR399" s="31"/>
      <c r="AU399" s="31"/>
      <c r="AV399" s="21"/>
      <c r="AW399" s="23"/>
      <c r="BJ399" s="18"/>
      <c r="BL399" s="54"/>
      <c r="BN399" s="54"/>
      <c r="BP399" s="18"/>
      <c r="BR399" s="18"/>
      <c r="BS399" s="18"/>
      <c r="BZ399" s="18"/>
      <c r="CC399" s="18"/>
      <c r="CH399" s="18"/>
      <c r="CM399" s="18"/>
      <c r="CO399" s="18"/>
      <c r="CS399" s="18"/>
      <c r="CU399" s="18"/>
      <c r="CW399" s="18"/>
      <c r="DH399" s="18"/>
    </row>
    <row r="400" spans="1:112" x14ac:dyDescent="0.3">
      <c r="A400">
        <v>401</v>
      </c>
      <c r="B400" t="s">
        <v>397</v>
      </c>
      <c r="C400" s="25"/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P400" s="8"/>
      <c r="AR400" s="31"/>
      <c r="AU400" s="31"/>
      <c r="AV400" s="21"/>
      <c r="AW400" s="23"/>
      <c r="BJ400" s="18"/>
      <c r="BL400" s="54"/>
      <c r="BN400" s="54"/>
      <c r="BP400" s="18"/>
      <c r="BR400" s="18"/>
      <c r="BS400" s="18"/>
      <c r="BZ400" s="18"/>
      <c r="CC400" s="18"/>
      <c r="CH400" s="18"/>
      <c r="CM400" s="18"/>
      <c r="CO400" s="18"/>
      <c r="CS400" s="18"/>
      <c r="CU400" s="18"/>
      <c r="CW400" s="18"/>
      <c r="DH400" s="18"/>
    </row>
    <row r="401" spans="1:112" x14ac:dyDescent="0.3">
      <c r="A401">
        <v>402</v>
      </c>
      <c r="B401" t="s">
        <v>397</v>
      </c>
      <c r="C401" s="25"/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P401" s="8"/>
      <c r="AR401" s="31"/>
      <c r="AU401" s="31"/>
      <c r="AV401" s="21"/>
      <c r="AW401" s="23"/>
      <c r="BJ401" s="18"/>
      <c r="BL401" s="54"/>
      <c r="BN401" s="54"/>
      <c r="BP401" s="18"/>
      <c r="BR401" s="18"/>
      <c r="BS401" s="18"/>
      <c r="BZ401" s="18"/>
      <c r="CC401" s="18"/>
      <c r="CH401" s="18"/>
      <c r="CM401" s="18"/>
      <c r="CO401" s="18"/>
      <c r="CS401" s="18"/>
      <c r="CU401" s="18"/>
      <c r="CW401" s="18"/>
      <c r="DH401" s="18"/>
    </row>
    <row r="402" spans="1:112" x14ac:dyDescent="0.3">
      <c r="A402">
        <v>403</v>
      </c>
      <c r="B402" t="s">
        <v>397</v>
      </c>
      <c r="C402" s="25"/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P402" s="8"/>
      <c r="AR402" s="31"/>
      <c r="AU402" s="31"/>
      <c r="AV402" s="21"/>
      <c r="AW402" s="23"/>
      <c r="BJ402" s="18"/>
      <c r="BL402" s="54"/>
      <c r="BN402" s="54"/>
      <c r="BP402" s="18"/>
      <c r="BR402" s="18"/>
      <c r="BS402" s="18"/>
      <c r="BZ402" s="18"/>
      <c r="CC402" s="18"/>
      <c r="CH402" s="18"/>
      <c r="CM402" s="18"/>
      <c r="CO402" s="18"/>
      <c r="CS402" s="18"/>
      <c r="CU402" s="18"/>
      <c r="CW402" s="18"/>
      <c r="DH402" s="18"/>
    </row>
    <row r="403" spans="1:112" x14ac:dyDescent="0.3">
      <c r="A403">
        <v>404</v>
      </c>
      <c r="B403" t="s">
        <v>397</v>
      </c>
      <c r="C403" s="25"/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P403" s="8"/>
      <c r="AR403" s="31"/>
      <c r="AU403" s="31"/>
      <c r="AV403" s="21"/>
      <c r="AW403" s="23"/>
      <c r="BJ403" s="18"/>
      <c r="BL403" s="54"/>
      <c r="BN403" s="54"/>
      <c r="BP403" s="18"/>
      <c r="BR403" s="18"/>
      <c r="BS403" s="18"/>
      <c r="BZ403" s="18"/>
      <c r="CC403" s="18"/>
      <c r="CH403" s="18"/>
      <c r="CM403" s="18"/>
      <c r="CO403" s="18"/>
      <c r="CS403" s="18"/>
      <c r="CU403" s="18"/>
      <c r="CW403" s="18"/>
      <c r="DH403" s="18"/>
    </row>
    <row r="404" spans="1:112" x14ac:dyDescent="0.3">
      <c r="A404">
        <v>405</v>
      </c>
      <c r="B404" t="s">
        <v>397</v>
      </c>
      <c r="C404" s="25"/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P404" s="8"/>
      <c r="AR404" s="31"/>
      <c r="AU404" s="31"/>
      <c r="AV404" s="21"/>
      <c r="AW404" s="23"/>
      <c r="BJ404" s="18"/>
      <c r="BL404" s="54"/>
      <c r="BN404" s="54"/>
      <c r="BP404" s="18"/>
      <c r="BR404" s="18"/>
      <c r="BS404" s="18"/>
      <c r="BZ404" s="18"/>
      <c r="CC404" s="18"/>
      <c r="CH404" s="18"/>
      <c r="CM404" s="18"/>
      <c r="CO404" s="18"/>
      <c r="CS404" s="18"/>
      <c r="CU404" s="18"/>
      <c r="CW404" s="18"/>
      <c r="DH404" s="18"/>
    </row>
    <row r="405" spans="1:112" x14ac:dyDescent="0.3">
      <c r="A405">
        <v>406</v>
      </c>
      <c r="B405" t="s">
        <v>397</v>
      </c>
      <c r="C405" s="25"/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P405" s="8"/>
      <c r="AR405" s="31"/>
      <c r="AU405" s="31"/>
      <c r="AV405" s="21"/>
      <c r="AW405" s="23"/>
      <c r="BJ405" s="18"/>
      <c r="BL405" s="54"/>
      <c r="BN405" s="54"/>
      <c r="BP405" s="18"/>
      <c r="BR405" s="18"/>
      <c r="BS405" s="18"/>
      <c r="BZ405" s="18"/>
      <c r="CC405" s="18"/>
      <c r="CH405" s="18"/>
      <c r="CM405" s="18"/>
      <c r="CO405" s="18"/>
      <c r="CS405" s="18"/>
      <c r="CU405" s="18"/>
      <c r="CW405" s="18"/>
      <c r="DH405" s="18"/>
    </row>
    <row r="406" spans="1:112" x14ac:dyDescent="0.3">
      <c r="A406">
        <v>407</v>
      </c>
      <c r="B406" t="s">
        <v>397</v>
      </c>
      <c r="C406" s="25"/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P406" s="8"/>
      <c r="AR406" s="31"/>
      <c r="AU406" s="31"/>
      <c r="AV406" s="21"/>
      <c r="AW406" s="23"/>
      <c r="BJ406" s="18"/>
      <c r="BL406" s="54"/>
      <c r="BN406" s="54"/>
      <c r="BP406" s="18"/>
      <c r="BR406" s="18"/>
      <c r="BS406" s="18"/>
      <c r="BZ406" s="18"/>
      <c r="CC406" s="18"/>
      <c r="CH406" s="18"/>
      <c r="CM406" s="18"/>
      <c r="CO406" s="18"/>
      <c r="CS406" s="18"/>
      <c r="CU406" s="18"/>
      <c r="CW406" s="18"/>
      <c r="DH406" s="18"/>
    </row>
    <row r="407" spans="1:112" x14ac:dyDescent="0.3">
      <c r="A407">
        <v>408</v>
      </c>
      <c r="B407" t="s">
        <v>397</v>
      </c>
      <c r="C407" s="25"/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P407" s="8"/>
      <c r="AR407" s="31"/>
      <c r="AU407" s="31"/>
      <c r="AV407" s="21"/>
      <c r="AW407" s="23"/>
      <c r="BJ407" s="18"/>
      <c r="BL407" s="54"/>
      <c r="BN407" s="54"/>
      <c r="BP407" s="18"/>
      <c r="BR407" s="18"/>
      <c r="BS407" s="18"/>
      <c r="BZ407" s="18"/>
      <c r="CC407" s="18"/>
      <c r="CH407" s="18"/>
      <c r="CM407" s="18"/>
      <c r="CO407" s="18"/>
      <c r="CS407" s="18"/>
      <c r="CU407" s="18"/>
      <c r="CW407" s="18"/>
      <c r="DH407" s="18"/>
    </row>
    <row r="408" spans="1:112" x14ac:dyDescent="0.3">
      <c r="A408">
        <v>409</v>
      </c>
      <c r="B408" t="s">
        <v>397</v>
      </c>
      <c r="C408" s="25"/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P408" s="8"/>
      <c r="AR408" s="31"/>
      <c r="AU408" s="31"/>
      <c r="AV408" s="21"/>
      <c r="AW408" s="23"/>
      <c r="BJ408" s="18"/>
      <c r="BL408" s="54"/>
      <c r="BN408" s="54"/>
      <c r="BP408" s="18"/>
      <c r="BR408" s="18"/>
      <c r="BS408" s="18"/>
      <c r="BZ408" s="18"/>
      <c r="CC408" s="18"/>
      <c r="CH408" s="18"/>
      <c r="CM408" s="18"/>
      <c r="CO408" s="18"/>
      <c r="CS408" s="18"/>
      <c r="CU408" s="18"/>
      <c r="CW408" s="18"/>
      <c r="DH408" s="18"/>
    </row>
    <row r="409" spans="1:112" x14ac:dyDescent="0.3">
      <c r="A409">
        <v>410</v>
      </c>
      <c r="B409" t="s">
        <v>397</v>
      </c>
      <c r="C409" s="25"/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P409" s="8"/>
      <c r="AR409" s="31"/>
      <c r="AU409" s="31"/>
      <c r="AV409" s="21"/>
      <c r="AW409" s="23"/>
      <c r="BJ409" s="18"/>
      <c r="BL409" s="54"/>
      <c r="BN409" s="54"/>
      <c r="BP409" s="18"/>
      <c r="BR409" s="18"/>
      <c r="BS409" s="18"/>
      <c r="BZ409" s="18"/>
      <c r="CC409" s="18"/>
      <c r="CH409" s="18"/>
      <c r="CM409" s="18"/>
      <c r="CO409" s="18"/>
      <c r="CS409" s="18"/>
      <c r="CU409" s="18"/>
      <c r="CW409" s="18"/>
      <c r="DH409" s="18"/>
    </row>
    <row r="410" spans="1:112" x14ac:dyDescent="0.3">
      <c r="A410">
        <v>411</v>
      </c>
      <c r="B410" t="s">
        <v>397</v>
      </c>
      <c r="C410" s="25"/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P410" s="8"/>
      <c r="AR410" s="31"/>
      <c r="AU410" s="31"/>
      <c r="AV410" s="21"/>
      <c r="AW410" s="23"/>
      <c r="BJ410" s="18"/>
      <c r="BL410" s="54"/>
      <c r="BN410" s="54"/>
      <c r="BP410" s="18"/>
      <c r="BR410" s="18"/>
      <c r="BS410" s="18"/>
      <c r="BZ410" s="18"/>
      <c r="CC410" s="18"/>
      <c r="CH410" s="18"/>
      <c r="CM410" s="18"/>
      <c r="CO410" s="18"/>
      <c r="CS410" s="18"/>
      <c r="CU410" s="18"/>
      <c r="CW410" s="18"/>
      <c r="DH410" s="18"/>
    </row>
    <row r="411" spans="1:112" x14ac:dyDescent="0.3">
      <c r="A411">
        <v>412</v>
      </c>
      <c r="B411" t="s">
        <v>397</v>
      </c>
      <c r="C411" s="25"/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P411" s="8"/>
      <c r="AR411" s="31"/>
      <c r="AU411" s="31"/>
      <c r="AV411" s="21"/>
      <c r="AW411" s="23"/>
      <c r="BJ411" s="18"/>
      <c r="BL411" s="54"/>
      <c r="BN411" s="54"/>
      <c r="BP411" s="18"/>
      <c r="BR411" s="18"/>
      <c r="BS411" s="18"/>
      <c r="BZ411" s="18"/>
      <c r="CC411" s="18"/>
      <c r="CH411" s="18"/>
      <c r="CM411" s="18"/>
      <c r="CO411" s="18"/>
      <c r="CS411" s="18"/>
      <c r="CU411" s="18"/>
      <c r="CW411" s="18"/>
      <c r="DH411" s="18"/>
    </row>
    <row r="412" spans="1:112" x14ac:dyDescent="0.3">
      <c r="A412">
        <v>413</v>
      </c>
      <c r="B412" t="s">
        <v>397</v>
      </c>
      <c r="C412" s="25"/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P412" s="8"/>
      <c r="AR412" s="31"/>
      <c r="AU412" s="31"/>
      <c r="AV412" s="21"/>
      <c r="AW412" s="23"/>
      <c r="BJ412" s="18"/>
      <c r="BL412" s="54"/>
      <c r="BN412" s="54"/>
      <c r="BP412" s="18"/>
      <c r="BR412" s="18"/>
      <c r="BS412" s="18"/>
      <c r="BZ412" s="18"/>
      <c r="CC412" s="18"/>
      <c r="CH412" s="18"/>
      <c r="CM412" s="18"/>
      <c r="CO412" s="18"/>
      <c r="CS412" s="18"/>
      <c r="CU412" s="18"/>
      <c r="CW412" s="18"/>
      <c r="DH412" s="18"/>
    </row>
    <row r="413" spans="1:112" x14ac:dyDescent="0.3">
      <c r="A413">
        <v>414</v>
      </c>
      <c r="B413" t="s">
        <v>397</v>
      </c>
      <c r="C413" s="25"/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P413" s="8"/>
      <c r="AR413" s="31"/>
      <c r="AU413" s="31"/>
      <c r="AV413" s="21"/>
      <c r="AW413" s="23"/>
      <c r="BJ413" s="18"/>
      <c r="BL413" s="54"/>
      <c r="BN413" s="54"/>
      <c r="BP413" s="18"/>
      <c r="BR413" s="18"/>
      <c r="BS413" s="18"/>
      <c r="BZ413" s="18"/>
      <c r="CC413" s="18"/>
      <c r="CH413" s="18"/>
      <c r="CM413" s="18"/>
      <c r="CO413" s="18"/>
      <c r="CS413" s="18"/>
      <c r="CU413" s="18"/>
      <c r="CW413" s="18"/>
      <c r="DH413" s="18"/>
    </row>
    <row r="414" spans="1:112" x14ac:dyDescent="0.3">
      <c r="A414">
        <v>415</v>
      </c>
      <c r="B414" t="s">
        <v>397</v>
      </c>
      <c r="C414" s="25"/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P414" s="8"/>
      <c r="AR414" s="31"/>
      <c r="AU414" s="31"/>
      <c r="AV414" s="21"/>
      <c r="AW414" s="23"/>
      <c r="BJ414" s="18"/>
      <c r="BL414" s="54"/>
      <c r="BN414" s="54"/>
      <c r="BP414" s="18"/>
      <c r="BR414" s="18"/>
      <c r="BS414" s="18"/>
      <c r="BZ414" s="18"/>
      <c r="CC414" s="18"/>
      <c r="CH414" s="18"/>
      <c r="CM414" s="18"/>
      <c r="CO414" s="18"/>
      <c r="CS414" s="18"/>
      <c r="CU414" s="18"/>
      <c r="CW414" s="18"/>
      <c r="DH414" s="18"/>
    </row>
    <row r="415" spans="1:112" x14ac:dyDescent="0.3">
      <c r="A415">
        <v>416</v>
      </c>
      <c r="B415" t="s">
        <v>397</v>
      </c>
      <c r="C415" s="25"/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P415" s="8"/>
      <c r="AR415" s="31"/>
      <c r="AU415" s="31"/>
      <c r="AV415" s="21"/>
      <c r="AW415" s="23"/>
      <c r="BJ415" s="18"/>
      <c r="BL415" s="54"/>
      <c r="BN415" s="54"/>
      <c r="BP415" s="18"/>
      <c r="BR415" s="18"/>
      <c r="BS415" s="18"/>
      <c r="BZ415" s="18"/>
      <c r="CC415" s="18"/>
      <c r="CH415" s="18"/>
      <c r="CM415" s="18"/>
      <c r="CO415" s="18"/>
      <c r="CS415" s="18"/>
      <c r="CU415" s="18"/>
      <c r="CW415" s="18"/>
      <c r="DH415" s="18"/>
    </row>
    <row r="416" spans="1:112" x14ac:dyDescent="0.3">
      <c r="A416">
        <v>417</v>
      </c>
      <c r="B416" t="s">
        <v>397</v>
      </c>
      <c r="C416" s="25"/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P416" s="8"/>
      <c r="AR416" s="31"/>
      <c r="AU416" s="31"/>
      <c r="AV416" s="21"/>
      <c r="AW416" s="23"/>
      <c r="BJ416" s="18"/>
      <c r="BL416" s="54"/>
      <c r="BN416" s="54"/>
      <c r="BP416" s="18"/>
      <c r="BR416" s="18"/>
      <c r="BS416" s="18"/>
      <c r="BZ416" s="18"/>
      <c r="CC416" s="18"/>
      <c r="CH416" s="18"/>
      <c r="CM416" s="18"/>
      <c r="CO416" s="18"/>
      <c r="CS416" s="18"/>
      <c r="CU416" s="18"/>
      <c r="CW416" s="18"/>
      <c r="DH416" s="18"/>
    </row>
    <row r="417" spans="1:112" x14ac:dyDescent="0.3">
      <c r="A417">
        <v>418</v>
      </c>
      <c r="B417" t="s">
        <v>397</v>
      </c>
      <c r="C417" s="25"/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P417" s="8"/>
      <c r="AR417" s="31"/>
      <c r="AU417" s="31"/>
      <c r="AV417" s="21"/>
      <c r="AW417" s="23"/>
      <c r="BJ417" s="18"/>
      <c r="BL417" s="54"/>
      <c r="BN417" s="54"/>
      <c r="BP417" s="18"/>
      <c r="BR417" s="18"/>
      <c r="BS417" s="18"/>
      <c r="BZ417" s="18"/>
      <c r="CC417" s="18"/>
      <c r="CH417" s="18"/>
      <c r="CM417" s="18"/>
      <c r="CO417" s="18"/>
      <c r="CS417" s="18"/>
      <c r="CU417" s="18"/>
      <c r="CW417" s="18"/>
      <c r="DH417" s="18"/>
    </row>
    <row r="418" spans="1:112" x14ac:dyDescent="0.3">
      <c r="A418">
        <v>419</v>
      </c>
      <c r="B418" t="s">
        <v>397</v>
      </c>
      <c r="C418" s="25"/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P418" s="8"/>
      <c r="AR418" s="31"/>
      <c r="AU418" s="31"/>
      <c r="AV418" s="21"/>
      <c r="AW418" s="23"/>
      <c r="BJ418" s="18"/>
      <c r="BL418" s="54"/>
      <c r="BN418" s="54"/>
      <c r="BP418" s="18"/>
      <c r="BR418" s="18"/>
      <c r="BS418" s="18"/>
      <c r="BZ418" s="18"/>
      <c r="CC418" s="18"/>
      <c r="CH418" s="18"/>
      <c r="CM418" s="18"/>
      <c r="CO418" s="18"/>
      <c r="CS418" s="18"/>
      <c r="CU418" s="18"/>
      <c r="CW418" s="18"/>
      <c r="DH418" s="18"/>
    </row>
    <row r="419" spans="1:112" x14ac:dyDescent="0.3">
      <c r="A419">
        <v>420</v>
      </c>
      <c r="B419" t="s">
        <v>397</v>
      </c>
      <c r="C419" s="25"/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P419" s="8"/>
      <c r="AR419" s="31"/>
      <c r="AU419" s="31"/>
      <c r="AV419" s="21"/>
      <c r="AW419" s="23"/>
      <c r="BJ419" s="18"/>
      <c r="BL419" s="54"/>
      <c r="BN419" s="54"/>
      <c r="BP419" s="18"/>
      <c r="BR419" s="18"/>
      <c r="BS419" s="18"/>
      <c r="BZ419" s="18"/>
      <c r="CC419" s="18"/>
      <c r="CH419" s="18"/>
      <c r="CM419" s="18"/>
      <c r="CO419" s="18"/>
      <c r="CS419" s="18"/>
      <c r="CU419" s="18"/>
      <c r="CW419" s="18"/>
      <c r="DH419" s="18"/>
    </row>
    <row r="420" spans="1:112" x14ac:dyDescent="0.3">
      <c r="A420">
        <v>421</v>
      </c>
      <c r="B420" t="s">
        <v>397</v>
      </c>
      <c r="C420" s="25"/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P420" s="8"/>
      <c r="AR420" s="31"/>
      <c r="AU420" s="31"/>
      <c r="AV420" s="21"/>
      <c r="AW420" s="23"/>
      <c r="BJ420" s="18"/>
      <c r="BL420" s="54"/>
      <c r="BN420" s="54"/>
      <c r="BP420" s="18"/>
      <c r="BR420" s="18"/>
      <c r="BS420" s="18"/>
      <c r="BZ420" s="18"/>
      <c r="CC420" s="18"/>
      <c r="CH420" s="18"/>
      <c r="CM420" s="18"/>
      <c r="CO420" s="18"/>
      <c r="CS420" s="18"/>
      <c r="CU420" s="18"/>
      <c r="CW420" s="18"/>
      <c r="DH420" s="18"/>
    </row>
    <row r="421" spans="1:112" x14ac:dyDescent="0.3">
      <c r="A421">
        <v>422</v>
      </c>
      <c r="B421" t="s">
        <v>397</v>
      </c>
      <c r="C421" s="25"/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P421" s="8"/>
      <c r="AR421" s="31"/>
      <c r="AU421" s="31"/>
      <c r="AV421" s="21"/>
      <c r="AW421" s="23"/>
      <c r="BJ421" s="18"/>
      <c r="BL421" s="54"/>
      <c r="BN421" s="54"/>
      <c r="BP421" s="18"/>
      <c r="BR421" s="18"/>
      <c r="BS421" s="18"/>
      <c r="BZ421" s="18"/>
      <c r="CC421" s="18"/>
      <c r="CH421" s="18"/>
      <c r="CM421" s="18"/>
      <c r="CO421" s="18"/>
      <c r="CS421" s="18"/>
      <c r="CU421" s="18"/>
      <c r="CW421" s="18"/>
      <c r="DH421" s="18"/>
    </row>
    <row r="422" spans="1:112" x14ac:dyDescent="0.3">
      <c r="A422">
        <v>423</v>
      </c>
      <c r="B422" t="s">
        <v>397</v>
      </c>
      <c r="C422" s="25"/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P422" s="8"/>
      <c r="AR422" s="31"/>
      <c r="AU422" s="31"/>
      <c r="AV422" s="21"/>
      <c r="AW422" s="23"/>
      <c r="BJ422" s="18"/>
      <c r="BL422" s="54"/>
      <c r="BN422" s="54"/>
      <c r="BP422" s="18"/>
      <c r="BR422" s="18"/>
      <c r="BS422" s="18"/>
      <c r="BZ422" s="18"/>
      <c r="CC422" s="18"/>
      <c r="CH422" s="18"/>
      <c r="CM422" s="18"/>
      <c r="CO422" s="18"/>
      <c r="CS422" s="18"/>
      <c r="CU422" s="18"/>
      <c r="CW422" s="18"/>
      <c r="DH422" s="18"/>
    </row>
    <row r="423" spans="1:112" x14ac:dyDescent="0.3">
      <c r="A423">
        <v>424</v>
      </c>
      <c r="B423" t="s">
        <v>397</v>
      </c>
      <c r="C423" s="25"/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P423" s="8"/>
      <c r="AR423" s="31"/>
      <c r="AU423" s="31"/>
      <c r="AV423" s="21"/>
      <c r="AW423" s="23"/>
      <c r="BJ423" s="18"/>
      <c r="BL423" s="54"/>
      <c r="BN423" s="54"/>
      <c r="BP423" s="18"/>
      <c r="BR423" s="18"/>
      <c r="BS423" s="18"/>
      <c r="BZ423" s="18"/>
      <c r="CC423" s="18"/>
      <c r="CH423" s="18"/>
      <c r="CM423" s="18"/>
      <c r="CO423" s="18"/>
      <c r="CS423" s="18"/>
      <c r="CU423" s="18"/>
      <c r="CW423" s="18"/>
      <c r="DH423" s="18"/>
    </row>
    <row r="424" spans="1:112" x14ac:dyDescent="0.3">
      <c r="A424">
        <v>425</v>
      </c>
      <c r="B424" t="s">
        <v>397</v>
      </c>
      <c r="C424" s="25"/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P424" s="8"/>
      <c r="AR424" s="31"/>
      <c r="AU424" s="31"/>
      <c r="AV424" s="21"/>
      <c r="AW424" s="23"/>
      <c r="BJ424" s="18"/>
      <c r="BL424" s="54"/>
      <c r="BN424" s="54"/>
      <c r="BP424" s="18"/>
      <c r="BR424" s="18"/>
      <c r="BS424" s="18"/>
      <c r="BZ424" s="18"/>
      <c r="CC424" s="18"/>
      <c r="CH424" s="18"/>
      <c r="CM424" s="18"/>
      <c r="CO424" s="18"/>
      <c r="CS424" s="18"/>
      <c r="CU424" s="18"/>
      <c r="CW424" s="18"/>
      <c r="DH424" s="18"/>
    </row>
    <row r="425" spans="1:112" x14ac:dyDescent="0.3">
      <c r="A425">
        <v>426</v>
      </c>
      <c r="B425" t="s">
        <v>397</v>
      </c>
      <c r="C425" s="25"/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P425" s="8"/>
      <c r="AR425" s="31"/>
      <c r="AU425" s="31"/>
      <c r="AV425" s="21"/>
      <c r="AW425" s="23"/>
      <c r="BJ425" s="18"/>
      <c r="BL425" s="54"/>
      <c r="BN425" s="54"/>
      <c r="BP425" s="18"/>
      <c r="BR425" s="18"/>
      <c r="BS425" s="18"/>
      <c r="BZ425" s="18"/>
      <c r="CC425" s="18"/>
      <c r="CH425" s="18"/>
      <c r="CM425" s="18"/>
      <c r="CO425" s="18"/>
      <c r="CS425" s="18"/>
      <c r="CU425" s="18"/>
      <c r="CW425" s="18"/>
      <c r="DH425" s="18"/>
    </row>
    <row r="426" spans="1:112" x14ac:dyDescent="0.3">
      <c r="A426">
        <v>427</v>
      </c>
      <c r="B426" t="s">
        <v>397</v>
      </c>
      <c r="C426" s="25"/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P426" s="8"/>
      <c r="AR426" s="31"/>
      <c r="AU426" s="31"/>
      <c r="AV426" s="21"/>
      <c r="AW426" s="23"/>
      <c r="BJ426" s="18"/>
      <c r="BL426" s="54"/>
      <c r="BN426" s="54"/>
      <c r="BP426" s="18"/>
      <c r="BR426" s="18"/>
      <c r="BS426" s="18"/>
      <c r="BZ426" s="18"/>
      <c r="CC426" s="18"/>
      <c r="CH426" s="18"/>
      <c r="CM426" s="18"/>
      <c r="CO426" s="18"/>
      <c r="CS426" s="18"/>
      <c r="CU426" s="18"/>
      <c r="CW426" s="18"/>
      <c r="DH426" s="18"/>
    </row>
    <row r="427" spans="1:112" x14ac:dyDescent="0.3">
      <c r="A427">
        <v>428</v>
      </c>
      <c r="B427" t="s">
        <v>397</v>
      </c>
      <c r="C427" s="25"/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P427" s="8"/>
      <c r="AR427" s="31"/>
      <c r="AU427" s="31"/>
      <c r="AV427" s="21"/>
      <c r="AW427" s="23"/>
      <c r="BJ427" s="18"/>
      <c r="BL427" s="54"/>
      <c r="BN427" s="54"/>
      <c r="BP427" s="18"/>
      <c r="BR427" s="18"/>
      <c r="BS427" s="18"/>
      <c r="BZ427" s="18"/>
      <c r="CC427" s="18"/>
      <c r="CH427" s="18"/>
      <c r="CM427" s="18"/>
      <c r="CO427" s="18"/>
      <c r="CS427" s="18"/>
      <c r="CU427" s="18"/>
      <c r="CW427" s="18"/>
      <c r="DH427" s="18"/>
    </row>
    <row r="428" spans="1:112" x14ac:dyDescent="0.3">
      <c r="A428">
        <v>429</v>
      </c>
      <c r="B428" t="s">
        <v>397</v>
      </c>
      <c r="C428" s="25"/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P428" s="8"/>
      <c r="AR428" s="31"/>
      <c r="AU428" s="31"/>
      <c r="AV428" s="21"/>
      <c r="AW428" s="23"/>
      <c r="BJ428" s="18"/>
      <c r="BL428" s="54"/>
      <c r="BN428" s="54"/>
      <c r="BP428" s="18"/>
      <c r="BR428" s="18"/>
      <c r="BS428" s="18"/>
      <c r="BZ428" s="18"/>
      <c r="CC428" s="18"/>
      <c r="CH428" s="18"/>
      <c r="CM428" s="18"/>
      <c r="CO428" s="18"/>
      <c r="CS428" s="18"/>
      <c r="CU428" s="18"/>
      <c r="CW428" s="18"/>
      <c r="DH428" s="18"/>
    </row>
    <row r="429" spans="1:112" x14ac:dyDescent="0.3">
      <c r="A429">
        <v>430</v>
      </c>
      <c r="B429" t="s">
        <v>397</v>
      </c>
      <c r="C429" s="25"/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P429" s="8"/>
      <c r="AR429" s="31"/>
      <c r="AU429" s="31"/>
      <c r="AV429" s="21"/>
      <c r="AW429" s="23"/>
      <c r="BJ429" s="18"/>
      <c r="BL429" s="54"/>
      <c r="BN429" s="54"/>
      <c r="BP429" s="18"/>
      <c r="BR429" s="18"/>
      <c r="BS429" s="18"/>
      <c r="BZ429" s="18"/>
      <c r="CC429" s="18"/>
      <c r="CH429" s="18"/>
      <c r="CM429" s="18"/>
      <c r="CO429" s="18"/>
      <c r="CS429" s="18"/>
      <c r="CU429" s="18"/>
      <c r="CW429" s="18"/>
      <c r="DH429" s="18"/>
    </row>
    <row r="430" spans="1:112" x14ac:dyDescent="0.3">
      <c r="A430">
        <v>431</v>
      </c>
      <c r="B430" t="s">
        <v>397</v>
      </c>
      <c r="C430" s="25"/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P430" s="8"/>
      <c r="AR430" s="31"/>
      <c r="AU430" s="31"/>
      <c r="AV430" s="21"/>
      <c r="AW430" s="23"/>
      <c r="BJ430" s="18"/>
      <c r="BL430" s="54"/>
      <c r="BN430" s="54"/>
      <c r="BP430" s="18"/>
      <c r="BR430" s="18"/>
      <c r="BS430" s="18"/>
      <c r="BZ430" s="18"/>
      <c r="CC430" s="18"/>
      <c r="CH430" s="18"/>
      <c r="CM430" s="18"/>
      <c r="CO430" s="18"/>
      <c r="CS430" s="18"/>
      <c r="CU430" s="18"/>
      <c r="CW430" s="18"/>
      <c r="DH430" s="18"/>
    </row>
    <row r="431" spans="1:112" x14ac:dyDescent="0.3">
      <c r="A431">
        <v>432</v>
      </c>
      <c r="B431" t="s">
        <v>397</v>
      </c>
      <c r="C431" s="25"/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P431" s="8"/>
      <c r="AR431" s="31"/>
      <c r="AU431" s="31"/>
      <c r="AV431" s="21"/>
      <c r="AW431" s="23"/>
      <c r="BJ431" s="18"/>
      <c r="BL431" s="54"/>
      <c r="BN431" s="54"/>
      <c r="BP431" s="18"/>
      <c r="BR431" s="18"/>
      <c r="BS431" s="18"/>
      <c r="BZ431" s="18"/>
      <c r="CC431" s="18"/>
      <c r="CH431" s="18"/>
      <c r="CM431" s="18"/>
      <c r="CO431" s="18"/>
      <c r="CS431" s="18"/>
      <c r="CU431" s="18"/>
      <c r="CW431" s="18"/>
      <c r="DH431" s="18"/>
    </row>
    <row r="432" spans="1:112" x14ac:dyDescent="0.3">
      <c r="A432">
        <v>433</v>
      </c>
      <c r="B432" t="s">
        <v>397</v>
      </c>
      <c r="C432" s="25"/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P432" s="8"/>
      <c r="AR432" s="31"/>
      <c r="AU432" s="31"/>
      <c r="AV432" s="21"/>
      <c r="AW432" s="23"/>
      <c r="BJ432" s="18"/>
      <c r="BL432" s="54"/>
      <c r="BN432" s="54"/>
      <c r="BP432" s="18"/>
      <c r="BR432" s="18"/>
      <c r="BS432" s="18"/>
      <c r="BZ432" s="18"/>
      <c r="CC432" s="18"/>
      <c r="CH432" s="18"/>
      <c r="CM432" s="18"/>
      <c r="CO432" s="18"/>
      <c r="CS432" s="18"/>
      <c r="CU432" s="18"/>
      <c r="CW432" s="18"/>
      <c r="DH432" s="18"/>
    </row>
    <row r="433" spans="1:112" x14ac:dyDescent="0.3">
      <c r="A433">
        <v>434</v>
      </c>
      <c r="B433" t="s">
        <v>397</v>
      </c>
      <c r="C433" s="25"/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P433" s="8"/>
      <c r="AR433" s="31"/>
      <c r="AU433" s="31"/>
      <c r="AV433" s="21"/>
      <c r="AW433" s="23"/>
      <c r="BJ433" s="18"/>
      <c r="BL433" s="54"/>
      <c r="BN433" s="54"/>
      <c r="BP433" s="18"/>
      <c r="BR433" s="18"/>
      <c r="BS433" s="18"/>
      <c r="BZ433" s="18"/>
      <c r="CC433" s="18"/>
      <c r="CH433" s="18"/>
      <c r="CM433" s="18"/>
      <c r="CO433" s="18"/>
      <c r="CS433" s="18"/>
      <c r="CU433" s="18"/>
      <c r="CW433" s="18"/>
      <c r="DH433" s="18"/>
    </row>
    <row r="434" spans="1:112" x14ac:dyDescent="0.3">
      <c r="A434">
        <v>435</v>
      </c>
      <c r="B434" t="s">
        <v>397</v>
      </c>
      <c r="C434" s="25"/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P434" s="8"/>
      <c r="AR434" s="31"/>
      <c r="AU434" s="31"/>
      <c r="AV434" s="21"/>
      <c r="AW434" s="23"/>
      <c r="BJ434" s="18"/>
      <c r="BL434" s="54"/>
      <c r="BN434" s="54"/>
      <c r="BP434" s="18"/>
      <c r="BR434" s="18"/>
      <c r="BS434" s="18"/>
      <c r="BZ434" s="18"/>
      <c r="CC434" s="18"/>
      <c r="CH434" s="18"/>
      <c r="CM434" s="18"/>
      <c r="CO434" s="18"/>
      <c r="CS434" s="18"/>
      <c r="CU434" s="18"/>
      <c r="CW434" s="18"/>
      <c r="DH434" s="18"/>
    </row>
    <row r="435" spans="1:112" x14ac:dyDescent="0.3">
      <c r="A435">
        <v>436</v>
      </c>
      <c r="B435" t="s">
        <v>397</v>
      </c>
      <c r="C435" s="25"/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P435" s="8"/>
      <c r="AR435" s="31"/>
      <c r="AU435" s="31"/>
      <c r="AV435" s="21"/>
      <c r="AW435" s="23"/>
      <c r="BJ435" s="18"/>
      <c r="BL435" s="54"/>
      <c r="BN435" s="54"/>
      <c r="BP435" s="18"/>
      <c r="BR435" s="18"/>
      <c r="BS435" s="18"/>
      <c r="BZ435" s="18"/>
      <c r="CC435" s="18"/>
      <c r="CH435" s="18"/>
      <c r="CM435" s="18"/>
      <c r="CO435" s="18"/>
      <c r="CS435" s="18"/>
      <c r="CU435" s="18"/>
      <c r="CW435" s="18"/>
      <c r="DH435" s="18"/>
    </row>
    <row r="436" spans="1:112" x14ac:dyDescent="0.3">
      <c r="A436">
        <v>437</v>
      </c>
      <c r="B436" t="s">
        <v>397</v>
      </c>
      <c r="C436" s="25"/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P436" s="8"/>
      <c r="AR436" s="31"/>
      <c r="AU436" s="31"/>
      <c r="AV436" s="21"/>
      <c r="AW436" s="23"/>
      <c r="BJ436" s="18"/>
      <c r="BL436" s="54"/>
      <c r="BN436" s="54"/>
      <c r="BP436" s="18"/>
      <c r="BR436" s="18"/>
      <c r="BS436" s="18"/>
      <c r="BZ436" s="18"/>
      <c r="CC436" s="18"/>
      <c r="CH436" s="18"/>
      <c r="CM436" s="18"/>
      <c r="CO436" s="18"/>
      <c r="CS436" s="18"/>
      <c r="CU436" s="18"/>
      <c r="CW436" s="18"/>
      <c r="DH436" s="18"/>
    </row>
    <row r="437" spans="1:112" x14ac:dyDescent="0.3">
      <c r="A437">
        <v>438</v>
      </c>
      <c r="B437" t="s">
        <v>397</v>
      </c>
      <c r="C437" s="25"/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P437" s="8"/>
      <c r="AR437" s="31"/>
      <c r="AU437" s="31"/>
      <c r="AV437" s="21"/>
      <c r="AW437" s="23"/>
      <c r="BJ437" s="18"/>
      <c r="BL437" s="54"/>
      <c r="BN437" s="54"/>
      <c r="BP437" s="18"/>
      <c r="BR437" s="18"/>
      <c r="BS437" s="18"/>
      <c r="BZ437" s="18"/>
      <c r="CC437" s="18"/>
      <c r="CH437" s="18"/>
      <c r="CM437" s="18"/>
      <c r="CO437" s="18"/>
      <c r="CS437" s="18"/>
      <c r="CU437" s="18"/>
      <c r="CW437" s="18"/>
      <c r="DH437" s="18"/>
    </row>
    <row r="438" spans="1:112" x14ac:dyDescent="0.3">
      <c r="A438">
        <v>439</v>
      </c>
      <c r="B438" t="s">
        <v>397</v>
      </c>
      <c r="C438" s="25"/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P438" s="8"/>
      <c r="AR438" s="31"/>
      <c r="AU438" s="31"/>
      <c r="AV438" s="21"/>
      <c r="AW438" s="23"/>
      <c r="BJ438" s="18"/>
      <c r="BL438" s="54"/>
      <c r="BN438" s="54"/>
      <c r="BP438" s="18"/>
      <c r="BR438" s="18"/>
      <c r="BS438" s="18"/>
      <c r="BZ438" s="18"/>
      <c r="CC438" s="18"/>
      <c r="CH438" s="18"/>
      <c r="CM438" s="18"/>
      <c r="CO438" s="18"/>
      <c r="CS438" s="18"/>
      <c r="CU438" s="18"/>
      <c r="CW438" s="18"/>
      <c r="DH438" s="18"/>
    </row>
    <row r="439" spans="1:112" x14ac:dyDescent="0.3">
      <c r="A439">
        <v>440</v>
      </c>
      <c r="B439" t="s">
        <v>397</v>
      </c>
      <c r="C439" s="25"/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P439" s="8"/>
      <c r="AR439" s="31"/>
      <c r="AU439" s="31"/>
      <c r="AV439" s="21"/>
      <c r="AW439" s="23"/>
      <c r="BJ439" s="18"/>
      <c r="BL439" s="54"/>
      <c r="BN439" s="54"/>
      <c r="BP439" s="18"/>
      <c r="BR439" s="18"/>
      <c r="BS439" s="18"/>
      <c r="BZ439" s="18"/>
      <c r="CC439" s="18"/>
      <c r="CH439" s="18"/>
      <c r="CM439" s="18"/>
      <c r="CO439" s="18"/>
      <c r="CS439" s="18"/>
      <c r="CU439" s="18"/>
      <c r="CW439" s="18"/>
      <c r="DH439" s="18"/>
    </row>
    <row r="440" spans="1:112" x14ac:dyDescent="0.3">
      <c r="A440">
        <v>441</v>
      </c>
      <c r="B440" t="s">
        <v>397</v>
      </c>
      <c r="C440" s="25"/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P440" s="8"/>
      <c r="AR440" s="31"/>
      <c r="AU440" s="31"/>
      <c r="AV440" s="21"/>
      <c r="AW440" s="23"/>
      <c r="BJ440" s="18"/>
      <c r="BL440" s="54"/>
      <c r="BN440" s="54"/>
      <c r="BP440" s="18"/>
      <c r="BR440" s="18"/>
      <c r="BS440" s="18"/>
      <c r="BZ440" s="18"/>
      <c r="CC440" s="18"/>
      <c r="CH440" s="18"/>
      <c r="CM440" s="18"/>
      <c r="CO440" s="18"/>
      <c r="CS440" s="18"/>
      <c r="CU440" s="18"/>
      <c r="CW440" s="18"/>
      <c r="DH440" s="18"/>
    </row>
    <row r="441" spans="1:112" x14ac:dyDescent="0.3">
      <c r="A441">
        <v>442</v>
      </c>
      <c r="B441" t="s">
        <v>397</v>
      </c>
      <c r="C441" s="25"/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P441" s="8"/>
      <c r="AR441" s="31"/>
      <c r="AU441" s="31"/>
      <c r="AV441" s="21"/>
      <c r="AW441" s="23"/>
      <c r="BJ441" s="18"/>
      <c r="BL441" s="54"/>
      <c r="BN441" s="54"/>
      <c r="BP441" s="18"/>
      <c r="BR441" s="18"/>
      <c r="BS441" s="18"/>
      <c r="BZ441" s="18"/>
      <c r="CC441" s="18"/>
      <c r="CH441" s="18"/>
      <c r="CM441" s="18"/>
      <c r="CO441" s="18"/>
      <c r="CS441" s="18"/>
      <c r="CU441" s="18"/>
      <c r="CW441" s="18"/>
      <c r="DH441" s="18"/>
    </row>
    <row r="442" spans="1:112" x14ac:dyDescent="0.3">
      <c r="A442">
        <v>443</v>
      </c>
      <c r="B442" t="s">
        <v>397</v>
      </c>
      <c r="C442" s="25"/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P442" s="8"/>
      <c r="AR442" s="31"/>
      <c r="AU442" s="31"/>
      <c r="AV442" s="21"/>
      <c r="AW442" s="23"/>
      <c r="BJ442" s="18"/>
      <c r="BL442" s="54"/>
      <c r="BN442" s="54"/>
      <c r="BP442" s="18"/>
      <c r="BR442" s="18"/>
      <c r="BS442" s="18"/>
      <c r="BZ442" s="18"/>
      <c r="CC442" s="18"/>
      <c r="CH442" s="18"/>
      <c r="CM442" s="18"/>
      <c r="CO442" s="18"/>
      <c r="CS442" s="18"/>
      <c r="CU442" s="18"/>
      <c r="CW442" s="18"/>
      <c r="DH442" s="18"/>
    </row>
    <row r="443" spans="1:112" x14ac:dyDescent="0.3">
      <c r="A443">
        <v>444</v>
      </c>
      <c r="B443" t="s">
        <v>397</v>
      </c>
      <c r="C443" s="25"/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P443" s="8"/>
      <c r="AR443" s="31"/>
      <c r="AU443" s="31"/>
      <c r="AV443" s="21"/>
      <c r="AW443" s="23"/>
      <c r="BJ443" s="18"/>
      <c r="BL443" s="54"/>
      <c r="BN443" s="54"/>
      <c r="BP443" s="18"/>
      <c r="BR443" s="18"/>
      <c r="BS443" s="18"/>
      <c r="BZ443" s="18"/>
      <c r="CC443" s="18"/>
      <c r="CH443" s="18"/>
      <c r="CM443" s="18"/>
      <c r="CO443" s="18"/>
      <c r="CS443" s="18"/>
      <c r="CU443" s="18"/>
      <c r="CW443" s="18"/>
      <c r="DH443" s="18"/>
    </row>
    <row r="444" spans="1:112" x14ac:dyDescent="0.3">
      <c r="A444">
        <v>445</v>
      </c>
      <c r="B444" t="s">
        <v>397</v>
      </c>
      <c r="C444" s="25"/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P444" s="8"/>
      <c r="AR444" s="31"/>
      <c r="AU444" s="31"/>
      <c r="AV444" s="21"/>
      <c r="AW444" s="23"/>
      <c r="BJ444" s="18"/>
      <c r="BL444" s="54"/>
      <c r="BN444" s="54"/>
      <c r="BP444" s="18"/>
      <c r="BR444" s="18"/>
      <c r="BS444" s="18"/>
      <c r="BZ444" s="18"/>
      <c r="CC444" s="18"/>
      <c r="CH444" s="18"/>
      <c r="CM444" s="18"/>
      <c r="CO444" s="18"/>
      <c r="CS444" s="18"/>
      <c r="CU444" s="18"/>
      <c r="CW444" s="18"/>
      <c r="DH444" s="18"/>
    </row>
    <row r="445" spans="1:112" x14ac:dyDescent="0.3">
      <c r="A445">
        <v>446</v>
      </c>
      <c r="B445" t="s">
        <v>397</v>
      </c>
      <c r="C445" s="25"/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P445" s="8"/>
      <c r="AR445" s="31"/>
      <c r="AU445" s="31"/>
      <c r="AV445" s="21"/>
      <c r="AW445" s="23"/>
      <c r="BJ445" s="18"/>
      <c r="BL445" s="54"/>
      <c r="BN445" s="54"/>
      <c r="BP445" s="18"/>
      <c r="BR445" s="18"/>
      <c r="BS445" s="18"/>
      <c r="BZ445" s="18"/>
      <c r="CC445" s="18"/>
      <c r="CH445" s="18"/>
      <c r="CM445" s="18"/>
      <c r="CO445" s="18"/>
      <c r="CS445" s="18"/>
      <c r="CU445" s="18"/>
      <c r="CW445" s="18"/>
      <c r="DH445" s="18"/>
    </row>
    <row r="446" spans="1:112" x14ac:dyDescent="0.3">
      <c r="A446">
        <v>447</v>
      </c>
      <c r="B446" t="s">
        <v>397</v>
      </c>
      <c r="C446" s="25"/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P446" s="8"/>
      <c r="AR446" s="31"/>
      <c r="AU446" s="31"/>
      <c r="AV446" s="21"/>
      <c r="AW446" s="23"/>
      <c r="BJ446" s="18"/>
      <c r="BL446" s="54"/>
      <c r="BN446" s="54"/>
      <c r="BP446" s="18"/>
      <c r="BR446" s="18"/>
      <c r="BS446" s="18"/>
      <c r="BZ446" s="18"/>
      <c r="CC446" s="18"/>
      <c r="CH446" s="18"/>
      <c r="CM446" s="18"/>
      <c r="CO446" s="18"/>
      <c r="CS446" s="18"/>
      <c r="CU446" s="18"/>
      <c r="CW446" s="18"/>
      <c r="DH446" s="18"/>
    </row>
    <row r="447" spans="1:112" x14ac:dyDescent="0.3">
      <c r="A447">
        <v>448</v>
      </c>
      <c r="B447" t="s">
        <v>397</v>
      </c>
      <c r="C447" s="25"/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P447" s="8"/>
      <c r="AR447" s="31"/>
      <c r="AU447" s="31"/>
      <c r="AV447" s="21"/>
      <c r="AW447" s="23"/>
      <c r="BJ447" s="18"/>
      <c r="BL447" s="54"/>
      <c r="BN447" s="54"/>
      <c r="BP447" s="18"/>
      <c r="BR447" s="18"/>
      <c r="BS447" s="18"/>
      <c r="BZ447" s="18"/>
      <c r="CC447" s="18"/>
      <c r="CH447" s="18"/>
      <c r="CM447" s="18"/>
      <c r="CO447" s="18"/>
      <c r="CS447" s="18"/>
      <c r="CU447" s="18"/>
      <c r="CW447" s="18"/>
      <c r="DH447" s="18"/>
    </row>
    <row r="448" spans="1:112" x14ac:dyDescent="0.3">
      <c r="A448">
        <v>449</v>
      </c>
      <c r="B448" t="s">
        <v>397</v>
      </c>
      <c r="C448" s="25"/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P448" s="8"/>
      <c r="AR448" s="31"/>
      <c r="AU448" s="31"/>
      <c r="AV448" s="21"/>
      <c r="AW448" s="23"/>
      <c r="BJ448" s="18"/>
      <c r="BL448" s="54"/>
      <c r="BN448" s="54"/>
      <c r="BP448" s="18"/>
      <c r="BR448" s="18"/>
      <c r="BS448" s="18"/>
      <c r="BZ448" s="18"/>
      <c r="CC448" s="18"/>
      <c r="CH448" s="18"/>
      <c r="CM448" s="18"/>
      <c r="CO448" s="18"/>
      <c r="CS448" s="18"/>
      <c r="CU448" s="18"/>
      <c r="CW448" s="18"/>
      <c r="DH448" s="18"/>
    </row>
    <row r="449" spans="1:112" x14ac:dyDescent="0.3">
      <c r="A449">
        <v>450</v>
      </c>
      <c r="B449" t="s">
        <v>397</v>
      </c>
      <c r="C449" s="25"/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P449" s="8"/>
      <c r="AR449" s="31"/>
      <c r="AU449" s="31"/>
      <c r="AV449" s="21"/>
      <c r="AW449" s="23"/>
      <c r="BJ449" s="18"/>
      <c r="BL449" s="54"/>
      <c r="BN449" s="54"/>
      <c r="BP449" s="18"/>
      <c r="BR449" s="18"/>
      <c r="BS449" s="18"/>
      <c r="BZ449" s="18"/>
      <c r="CC449" s="18"/>
      <c r="CH449" s="18"/>
      <c r="CM449" s="18"/>
      <c r="CO449" s="18"/>
      <c r="CS449" s="18"/>
      <c r="CU449" s="18"/>
      <c r="CW449" s="18"/>
      <c r="DH449" s="18"/>
    </row>
    <row r="450" spans="1:112" x14ac:dyDescent="0.3">
      <c r="A450">
        <v>451</v>
      </c>
      <c r="B450" t="s">
        <v>397</v>
      </c>
      <c r="C450" s="25"/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P450" s="8"/>
      <c r="AR450" s="31"/>
      <c r="AU450" s="31"/>
      <c r="AV450" s="21"/>
      <c r="AW450" s="23"/>
      <c r="BJ450" s="18"/>
      <c r="BL450" s="54"/>
      <c r="BN450" s="54"/>
      <c r="BP450" s="18"/>
      <c r="BR450" s="18"/>
      <c r="BS450" s="18"/>
      <c r="BZ450" s="18"/>
      <c r="CC450" s="18"/>
      <c r="CH450" s="18"/>
      <c r="CM450" s="18"/>
      <c r="CO450" s="18"/>
      <c r="CS450" s="18"/>
      <c r="CU450" s="18"/>
      <c r="CW450" s="18"/>
      <c r="DH450" s="18"/>
    </row>
    <row r="451" spans="1:112" x14ac:dyDescent="0.3">
      <c r="A451">
        <v>452</v>
      </c>
      <c r="B451" t="s">
        <v>397</v>
      </c>
      <c r="C451" s="25"/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P451" s="8"/>
      <c r="AR451" s="31"/>
      <c r="AU451" s="31"/>
      <c r="AV451" s="21"/>
      <c r="AW451" s="23"/>
      <c r="BJ451" s="18"/>
      <c r="BL451" s="54"/>
      <c r="BN451" s="54"/>
      <c r="BP451" s="18"/>
      <c r="BR451" s="18"/>
      <c r="BS451" s="18"/>
      <c r="BZ451" s="18"/>
      <c r="CC451" s="18"/>
      <c r="CH451" s="18"/>
      <c r="CM451" s="18"/>
      <c r="CO451" s="18"/>
      <c r="CS451" s="18"/>
      <c r="CU451" s="18"/>
      <c r="CW451" s="18"/>
      <c r="DH451" s="18"/>
    </row>
    <row r="452" spans="1:112" x14ac:dyDescent="0.3">
      <c r="A452">
        <v>453</v>
      </c>
      <c r="B452" t="s">
        <v>397</v>
      </c>
      <c r="C452" s="25"/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P452" s="8"/>
      <c r="AR452" s="31"/>
      <c r="AU452" s="31"/>
      <c r="AV452" s="21"/>
      <c r="AW452" s="23"/>
      <c r="BJ452" s="18"/>
      <c r="BL452" s="54"/>
      <c r="BN452" s="54"/>
      <c r="BP452" s="18"/>
      <c r="BR452" s="18"/>
      <c r="BS452" s="18"/>
      <c r="BZ452" s="18"/>
      <c r="CC452" s="18"/>
      <c r="CH452" s="18"/>
      <c r="CM452" s="18"/>
      <c r="CO452" s="18"/>
      <c r="CS452" s="18"/>
      <c r="CU452" s="18"/>
      <c r="CW452" s="18"/>
      <c r="DH452" s="18"/>
    </row>
    <row r="453" spans="1:112" x14ac:dyDescent="0.3">
      <c r="A453">
        <v>454</v>
      </c>
      <c r="B453" t="s">
        <v>397</v>
      </c>
      <c r="C453" s="25"/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P453" s="8"/>
      <c r="AR453" s="31"/>
      <c r="AU453" s="31"/>
      <c r="AV453" s="21"/>
      <c r="AW453" s="23"/>
      <c r="BJ453" s="18"/>
      <c r="BL453" s="54"/>
      <c r="BN453" s="54"/>
      <c r="BP453" s="18"/>
      <c r="BR453" s="18"/>
      <c r="BS453" s="18"/>
      <c r="BZ453" s="18"/>
      <c r="CC453" s="18"/>
      <c r="CH453" s="18"/>
      <c r="CM453" s="18"/>
      <c r="CO453" s="18"/>
      <c r="CS453" s="18"/>
      <c r="CU453" s="18"/>
      <c r="CW453" s="18"/>
      <c r="DH453" s="18"/>
    </row>
    <row r="454" spans="1:112" x14ac:dyDescent="0.3">
      <c r="A454">
        <v>455</v>
      </c>
      <c r="B454" t="s">
        <v>397</v>
      </c>
      <c r="C454" s="25"/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P454" s="8"/>
      <c r="AR454" s="31"/>
      <c r="AU454" s="31"/>
      <c r="AV454" s="21"/>
      <c r="AW454" s="23"/>
      <c r="BJ454" s="18"/>
      <c r="BL454" s="54"/>
      <c r="BN454" s="54"/>
      <c r="BP454" s="18"/>
      <c r="BR454" s="18"/>
      <c r="BS454" s="18"/>
      <c r="BZ454" s="18"/>
      <c r="CC454" s="18"/>
      <c r="CH454" s="18"/>
      <c r="CM454" s="18"/>
      <c r="CO454" s="18"/>
      <c r="CS454" s="18"/>
      <c r="CU454" s="18"/>
      <c r="CW454" s="18"/>
      <c r="DH454" s="18"/>
    </row>
    <row r="455" spans="1:112" x14ac:dyDescent="0.3">
      <c r="A455">
        <v>456</v>
      </c>
      <c r="B455" t="s">
        <v>397</v>
      </c>
      <c r="C455" s="25"/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P455" s="8"/>
      <c r="AR455" s="31"/>
      <c r="AU455" s="31"/>
      <c r="AV455" s="21"/>
      <c r="AW455" s="23"/>
      <c r="BJ455" s="18"/>
      <c r="BL455" s="54"/>
      <c r="BN455" s="54"/>
      <c r="BP455" s="18"/>
      <c r="BR455" s="18"/>
      <c r="BS455" s="18"/>
      <c r="BZ455" s="18"/>
      <c r="CC455" s="18"/>
      <c r="CH455" s="18"/>
      <c r="CM455" s="18"/>
      <c r="CO455" s="18"/>
      <c r="CS455" s="18"/>
      <c r="CU455" s="18"/>
      <c r="CW455" s="18"/>
      <c r="DH455" s="18"/>
    </row>
    <row r="456" spans="1:112" x14ac:dyDescent="0.3">
      <c r="A456">
        <v>457</v>
      </c>
      <c r="B456" t="s">
        <v>397</v>
      </c>
      <c r="C456" s="25"/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P456" s="8"/>
      <c r="AR456" s="31"/>
      <c r="AU456" s="31"/>
      <c r="AV456" s="21"/>
      <c r="AW456" s="23"/>
      <c r="BJ456" s="18"/>
      <c r="BL456" s="54"/>
      <c r="BN456" s="54"/>
      <c r="BP456" s="18"/>
      <c r="BR456" s="18"/>
      <c r="BS456" s="18"/>
      <c r="BZ456" s="18"/>
      <c r="CC456" s="18"/>
      <c r="CH456" s="18"/>
      <c r="CM456" s="18"/>
      <c r="CO456" s="18"/>
      <c r="CS456" s="18"/>
      <c r="CU456" s="18"/>
      <c r="CW456" s="18"/>
      <c r="DH456" s="18"/>
    </row>
    <row r="457" spans="1:112" x14ac:dyDescent="0.3">
      <c r="A457">
        <v>458</v>
      </c>
      <c r="B457" t="s">
        <v>397</v>
      </c>
      <c r="C457" s="25"/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P457" s="8"/>
      <c r="AR457" s="31"/>
      <c r="AU457" s="31"/>
      <c r="AV457" s="21"/>
      <c r="AW457" s="23"/>
      <c r="BJ457" s="18"/>
      <c r="BL457" s="54"/>
      <c r="BN457" s="54"/>
      <c r="BP457" s="18"/>
      <c r="BR457" s="18"/>
      <c r="BS457" s="18"/>
      <c r="BZ457" s="18"/>
      <c r="CC457" s="18"/>
      <c r="CH457" s="18"/>
      <c r="CM457" s="18"/>
      <c r="CO457" s="18"/>
      <c r="CS457" s="18"/>
      <c r="CU457" s="18"/>
      <c r="CW457" s="18"/>
      <c r="DH457" s="18"/>
    </row>
    <row r="458" spans="1:112" x14ac:dyDescent="0.3">
      <c r="A458">
        <v>459</v>
      </c>
      <c r="B458" t="s">
        <v>397</v>
      </c>
      <c r="C458" s="25"/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P458" s="8"/>
      <c r="AR458" s="31"/>
      <c r="AU458" s="31"/>
      <c r="AV458" s="21"/>
      <c r="AW458" s="23"/>
      <c r="BJ458" s="18"/>
      <c r="BL458" s="54"/>
      <c r="BN458" s="54"/>
      <c r="BP458" s="18"/>
      <c r="BR458" s="18"/>
      <c r="BS458" s="18"/>
      <c r="BZ458" s="18"/>
      <c r="CC458" s="18"/>
      <c r="CH458" s="18"/>
      <c r="CM458" s="18"/>
      <c r="CO458" s="18"/>
      <c r="CS458" s="18"/>
      <c r="CU458" s="18"/>
      <c r="CW458" s="18"/>
      <c r="DH458" s="18"/>
    </row>
    <row r="459" spans="1:112" x14ac:dyDescent="0.3">
      <c r="A459">
        <v>460</v>
      </c>
      <c r="B459" t="s">
        <v>397</v>
      </c>
      <c r="C459" s="25"/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P459" s="8"/>
      <c r="AR459" s="31"/>
      <c r="AU459" s="31"/>
      <c r="AV459" s="21"/>
      <c r="AW459" s="23"/>
      <c r="BJ459" s="18"/>
      <c r="BL459" s="54"/>
      <c r="BN459" s="54"/>
      <c r="BP459" s="18"/>
      <c r="BR459" s="18"/>
      <c r="BS459" s="18"/>
      <c r="BZ459" s="18"/>
      <c r="CC459" s="18"/>
      <c r="CH459" s="18"/>
      <c r="CM459" s="18"/>
      <c r="CO459" s="18"/>
      <c r="CS459" s="18"/>
      <c r="CU459" s="18"/>
      <c r="CW459" s="18"/>
      <c r="DH459" s="18"/>
    </row>
    <row r="460" spans="1:112" x14ac:dyDescent="0.3">
      <c r="A460">
        <v>461</v>
      </c>
      <c r="B460" t="s">
        <v>397</v>
      </c>
      <c r="C460" s="25"/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P460" s="8"/>
      <c r="AR460" s="31"/>
      <c r="AU460" s="31"/>
      <c r="AV460" s="21"/>
      <c r="AW460" s="23"/>
      <c r="BJ460" s="18"/>
      <c r="BL460" s="54"/>
      <c r="BN460" s="54"/>
      <c r="BP460" s="18"/>
      <c r="BR460" s="18"/>
      <c r="BS460" s="18"/>
      <c r="BZ460" s="18"/>
      <c r="CC460" s="18"/>
      <c r="CH460" s="18"/>
      <c r="CM460" s="18"/>
      <c r="CO460" s="18"/>
      <c r="CS460" s="18"/>
      <c r="CU460" s="18"/>
      <c r="CW460" s="18"/>
      <c r="DH460" s="18"/>
    </row>
    <row r="461" spans="1:112" x14ac:dyDescent="0.3">
      <c r="A461">
        <v>462</v>
      </c>
      <c r="B461" t="s">
        <v>397</v>
      </c>
      <c r="C461" s="25"/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P461" s="8"/>
      <c r="AR461" s="31"/>
      <c r="AU461" s="31"/>
      <c r="AV461" s="21"/>
      <c r="AW461" s="23"/>
      <c r="BJ461" s="18"/>
      <c r="BL461" s="54"/>
      <c r="BN461" s="54"/>
      <c r="BP461" s="18"/>
      <c r="BR461" s="18"/>
      <c r="BS461" s="18"/>
      <c r="BZ461" s="18"/>
      <c r="CC461" s="18"/>
      <c r="CH461" s="18"/>
      <c r="CM461" s="18"/>
      <c r="CO461" s="18"/>
      <c r="CS461" s="18"/>
      <c r="CU461" s="18"/>
      <c r="CW461" s="18"/>
      <c r="DH461" s="18"/>
    </row>
    <row r="462" spans="1:112" x14ac:dyDescent="0.3">
      <c r="A462">
        <v>463</v>
      </c>
      <c r="B462" t="s">
        <v>397</v>
      </c>
      <c r="C462" s="25"/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P462" s="8"/>
      <c r="AR462" s="31"/>
      <c r="AU462" s="31"/>
      <c r="AV462" s="21"/>
      <c r="AW462" s="23"/>
      <c r="BJ462" s="18"/>
      <c r="BL462" s="54"/>
      <c r="BN462" s="54"/>
      <c r="BP462" s="18"/>
      <c r="BR462" s="18"/>
      <c r="BS462" s="18"/>
      <c r="BZ462" s="18"/>
      <c r="CC462" s="18"/>
      <c r="CH462" s="18"/>
      <c r="CM462" s="18"/>
      <c r="CO462" s="18"/>
      <c r="CS462" s="18"/>
      <c r="CU462" s="18"/>
      <c r="CW462" s="18"/>
      <c r="DH462" s="18"/>
    </row>
    <row r="463" spans="1:112" x14ac:dyDescent="0.3">
      <c r="A463">
        <v>464</v>
      </c>
      <c r="B463" t="s">
        <v>397</v>
      </c>
      <c r="C463" s="25"/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P463" s="8"/>
      <c r="AR463" s="31"/>
      <c r="AU463" s="31"/>
      <c r="AV463" s="21"/>
      <c r="AW463" s="23"/>
      <c r="BJ463" s="18"/>
      <c r="BL463" s="54"/>
      <c r="BN463" s="54"/>
      <c r="BP463" s="18"/>
      <c r="BR463" s="18"/>
      <c r="BS463" s="18"/>
      <c r="BZ463" s="18"/>
      <c r="CC463" s="18"/>
      <c r="CH463" s="18"/>
      <c r="CM463" s="18"/>
      <c r="CO463" s="18"/>
      <c r="CS463" s="18"/>
      <c r="CU463" s="18"/>
      <c r="CW463" s="18"/>
      <c r="DH463" s="18"/>
    </row>
    <row r="464" spans="1:112" x14ac:dyDescent="0.3">
      <c r="A464">
        <v>465</v>
      </c>
      <c r="B464" t="s">
        <v>397</v>
      </c>
      <c r="C464" s="25"/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P464" s="8"/>
      <c r="AR464" s="31"/>
      <c r="AU464" s="31"/>
      <c r="AV464" s="21"/>
      <c r="AW464" s="23"/>
      <c r="BJ464" s="18"/>
      <c r="BL464" s="54"/>
      <c r="BN464" s="54"/>
      <c r="BP464" s="18"/>
      <c r="BR464" s="18"/>
      <c r="BS464" s="18"/>
      <c r="BZ464" s="18"/>
      <c r="CC464" s="18"/>
      <c r="CH464" s="18"/>
      <c r="CM464" s="18"/>
      <c r="CO464" s="18"/>
      <c r="CS464" s="18"/>
      <c r="CU464" s="18"/>
      <c r="CW464" s="18"/>
      <c r="DH464" s="18"/>
    </row>
    <row r="465" spans="1:112" x14ac:dyDescent="0.3">
      <c r="A465">
        <v>466</v>
      </c>
      <c r="B465" t="s">
        <v>397</v>
      </c>
      <c r="C465" s="25"/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P465" s="8"/>
      <c r="AR465" s="31"/>
      <c r="AU465" s="31"/>
      <c r="AV465" s="21"/>
      <c r="AW465" s="23"/>
      <c r="BJ465" s="18"/>
      <c r="BL465" s="54"/>
      <c r="BN465" s="54"/>
      <c r="BP465" s="18"/>
      <c r="BR465" s="18"/>
      <c r="BS465" s="18"/>
      <c r="BZ465" s="18"/>
      <c r="CC465" s="18"/>
      <c r="CH465" s="18"/>
      <c r="CM465" s="18"/>
      <c r="CO465" s="18"/>
      <c r="CS465" s="18"/>
      <c r="CU465" s="18"/>
      <c r="CW465" s="18"/>
      <c r="DH465" s="18"/>
    </row>
    <row r="466" spans="1:112" x14ac:dyDescent="0.3">
      <c r="A466">
        <v>467</v>
      </c>
      <c r="B466" t="s">
        <v>397</v>
      </c>
      <c r="C466" s="25"/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P466" s="8"/>
      <c r="AR466" s="31"/>
      <c r="AU466" s="31"/>
      <c r="AV466" s="21"/>
      <c r="AW466" s="23"/>
      <c r="BJ466" s="18"/>
      <c r="BL466" s="54"/>
      <c r="BN466" s="54"/>
      <c r="BP466" s="18"/>
      <c r="BR466" s="18"/>
      <c r="BS466" s="18"/>
      <c r="BZ466" s="18"/>
      <c r="CC466" s="18"/>
      <c r="CH466" s="18"/>
      <c r="CM466" s="18"/>
      <c r="CO466" s="18"/>
      <c r="CS466" s="18"/>
      <c r="CU466" s="18"/>
      <c r="CW466" s="18"/>
      <c r="DH466" s="18"/>
    </row>
    <row r="467" spans="1:112" x14ac:dyDescent="0.3">
      <c r="A467">
        <v>468</v>
      </c>
      <c r="B467" t="s">
        <v>397</v>
      </c>
      <c r="C467" s="25"/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P467" s="8"/>
      <c r="AR467" s="31"/>
      <c r="AU467" s="31"/>
      <c r="AV467" s="21"/>
      <c r="AW467" s="23"/>
      <c r="BJ467" s="18"/>
      <c r="BL467" s="54"/>
      <c r="BN467" s="54"/>
      <c r="BP467" s="18"/>
      <c r="BR467" s="18"/>
      <c r="BS467" s="18"/>
      <c r="BZ467" s="18"/>
      <c r="CC467" s="18"/>
      <c r="CH467" s="18"/>
      <c r="CM467" s="18"/>
      <c r="CO467" s="18"/>
      <c r="CS467" s="18"/>
      <c r="CU467" s="18"/>
      <c r="CW467" s="18"/>
      <c r="DH467" s="18"/>
    </row>
    <row r="468" spans="1:112" x14ac:dyDescent="0.3">
      <c r="A468">
        <v>469</v>
      </c>
      <c r="B468" t="s">
        <v>397</v>
      </c>
      <c r="C468" s="25"/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P468" s="8"/>
      <c r="AR468" s="31"/>
      <c r="AU468" s="31"/>
      <c r="AV468" s="21"/>
      <c r="AW468" s="23"/>
      <c r="BJ468" s="18"/>
      <c r="BL468" s="54"/>
      <c r="BN468" s="54"/>
      <c r="BP468" s="18"/>
      <c r="BR468" s="18"/>
      <c r="BS468" s="18"/>
      <c r="BZ468" s="18"/>
      <c r="CC468" s="18"/>
      <c r="CH468" s="18"/>
      <c r="CM468" s="18"/>
      <c r="CO468" s="18"/>
      <c r="CS468" s="18"/>
      <c r="CU468" s="18"/>
      <c r="CW468" s="18"/>
      <c r="DH468" s="18"/>
    </row>
    <row r="469" spans="1:112" x14ac:dyDescent="0.3">
      <c r="A469">
        <v>470</v>
      </c>
      <c r="B469" t="s">
        <v>397</v>
      </c>
      <c r="C469" s="25"/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P469" s="8"/>
      <c r="AR469" s="31"/>
      <c r="AU469" s="31"/>
      <c r="AV469" s="21"/>
      <c r="AW469" s="23"/>
      <c r="BJ469" s="18"/>
      <c r="BL469" s="54"/>
      <c r="BN469" s="54"/>
      <c r="BP469" s="18"/>
      <c r="BR469" s="18"/>
      <c r="BS469" s="18"/>
      <c r="BZ469" s="18"/>
      <c r="CC469" s="18"/>
      <c r="CH469" s="18"/>
      <c r="CM469" s="18"/>
      <c r="CO469" s="18"/>
      <c r="CS469" s="18"/>
      <c r="CU469" s="18"/>
      <c r="CW469" s="18"/>
      <c r="DH469" s="18"/>
    </row>
    <row r="470" spans="1:112" x14ac:dyDescent="0.3">
      <c r="A470">
        <v>471</v>
      </c>
      <c r="B470" t="s">
        <v>397</v>
      </c>
      <c r="C470" s="25"/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P470" s="8"/>
      <c r="AR470" s="31"/>
      <c r="AU470" s="31"/>
      <c r="AV470" s="21"/>
      <c r="AW470" s="23"/>
      <c r="BJ470" s="18"/>
      <c r="BL470" s="54"/>
      <c r="BN470" s="54"/>
      <c r="BP470" s="18"/>
      <c r="BR470" s="18"/>
      <c r="BS470" s="18"/>
      <c r="BZ470" s="18"/>
      <c r="CC470" s="18"/>
      <c r="CH470" s="18"/>
      <c r="CM470" s="18"/>
      <c r="CO470" s="18"/>
      <c r="CS470" s="18"/>
      <c r="CU470" s="18"/>
      <c r="CW470" s="18"/>
      <c r="DH470" s="18"/>
    </row>
    <row r="471" spans="1:112" x14ac:dyDescent="0.3">
      <c r="A471">
        <v>472</v>
      </c>
      <c r="B471" t="s">
        <v>397</v>
      </c>
      <c r="C471" s="25"/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P471" s="8"/>
      <c r="AR471" s="31"/>
      <c r="AU471" s="31"/>
      <c r="AV471" s="21"/>
      <c r="AW471" s="23"/>
      <c r="BJ471" s="18"/>
      <c r="BL471" s="54"/>
      <c r="BN471" s="54"/>
      <c r="BP471" s="18"/>
      <c r="BR471" s="18"/>
      <c r="BS471" s="18"/>
      <c r="BZ471" s="18"/>
      <c r="CC471" s="18"/>
      <c r="CH471" s="18"/>
      <c r="CM471" s="18"/>
      <c r="CO471" s="18"/>
      <c r="CS471" s="18"/>
      <c r="CU471" s="18"/>
      <c r="CW471" s="18"/>
      <c r="DH471" s="18"/>
    </row>
    <row r="472" spans="1:112" x14ac:dyDescent="0.3">
      <c r="A472">
        <v>473</v>
      </c>
      <c r="B472" t="s">
        <v>397</v>
      </c>
      <c r="C472" s="25"/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P472" s="8"/>
      <c r="AR472" s="31"/>
      <c r="AU472" s="31"/>
      <c r="AV472" s="21"/>
      <c r="AW472" s="23"/>
      <c r="BJ472" s="18"/>
      <c r="BL472" s="54"/>
      <c r="BN472" s="54"/>
      <c r="BP472" s="18"/>
      <c r="BR472" s="18"/>
      <c r="BS472" s="18"/>
      <c r="BZ472" s="18"/>
      <c r="CC472" s="18"/>
      <c r="CH472" s="18"/>
      <c r="CM472" s="18"/>
      <c r="CO472" s="18"/>
      <c r="CS472" s="18"/>
      <c r="CU472" s="18"/>
      <c r="CW472" s="18"/>
      <c r="DH472" s="18"/>
    </row>
    <row r="473" spans="1:112" x14ac:dyDescent="0.3">
      <c r="A473">
        <v>474</v>
      </c>
      <c r="B473" t="s">
        <v>397</v>
      </c>
      <c r="C473" s="25"/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P473" s="8"/>
      <c r="AR473" s="31"/>
      <c r="AU473" s="31"/>
      <c r="AV473" s="21"/>
      <c r="AW473" s="23"/>
      <c r="BJ473" s="18"/>
      <c r="BL473" s="54"/>
      <c r="BN473" s="54"/>
      <c r="BP473" s="18"/>
      <c r="BR473" s="18"/>
      <c r="BS473" s="18"/>
      <c r="BZ473" s="18"/>
      <c r="CC473" s="18"/>
      <c r="CH473" s="18"/>
      <c r="CM473" s="18"/>
      <c r="CO473" s="18"/>
      <c r="CS473" s="18"/>
      <c r="CU473" s="18"/>
      <c r="CW473" s="18"/>
      <c r="DH473" s="18"/>
    </row>
    <row r="474" spans="1:112" x14ac:dyDescent="0.3">
      <c r="A474">
        <v>475</v>
      </c>
      <c r="B474" t="s">
        <v>397</v>
      </c>
      <c r="C474" s="25"/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P474" s="8"/>
      <c r="AR474" s="31"/>
      <c r="AU474" s="31"/>
      <c r="AV474" s="21"/>
      <c r="AW474" s="23"/>
      <c r="BJ474" s="18"/>
      <c r="BL474" s="54"/>
      <c r="BN474" s="54"/>
      <c r="BP474" s="18"/>
      <c r="BR474" s="18"/>
      <c r="BS474" s="18"/>
      <c r="BZ474" s="18"/>
      <c r="CC474" s="18"/>
      <c r="CH474" s="18"/>
      <c r="CM474" s="18"/>
      <c r="CO474" s="18"/>
      <c r="CS474" s="18"/>
      <c r="CU474" s="18"/>
      <c r="CW474" s="18"/>
      <c r="DH474" s="18"/>
    </row>
    <row r="475" spans="1:112" x14ac:dyDescent="0.3">
      <c r="A475">
        <v>476</v>
      </c>
      <c r="B475" t="s">
        <v>397</v>
      </c>
      <c r="C475" s="25"/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P475" s="8"/>
      <c r="AR475" s="31"/>
      <c r="AU475" s="31"/>
      <c r="AV475" s="21"/>
      <c r="AW475" s="23"/>
      <c r="BJ475" s="18"/>
      <c r="BL475" s="54"/>
      <c r="BN475" s="54"/>
      <c r="BP475" s="18"/>
      <c r="BR475" s="18"/>
      <c r="BS475" s="18"/>
      <c r="BZ475" s="18"/>
      <c r="CC475" s="18"/>
      <c r="CH475" s="18"/>
      <c r="CM475" s="18"/>
      <c r="CO475" s="18"/>
      <c r="CS475" s="18"/>
      <c r="CU475" s="18"/>
      <c r="CW475" s="18"/>
      <c r="DH475" s="18"/>
    </row>
    <row r="476" spans="1:112" x14ac:dyDescent="0.3">
      <c r="A476">
        <v>477</v>
      </c>
      <c r="B476" t="s">
        <v>397</v>
      </c>
      <c r="C476" s="25"/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P476" s="8"/>
      <c r="AR476" s="31"/>
      <c r="AU476" s="31"/>
      <c r="AV476" s="21"/>
      <c r="AW476" s="23"/>
      <c r="BJ476" s="18"/>
      <c r="BL476" s="54"/>
      <c r="BN476" s="54"/>
      <c r="BP476" s="18"/>
      <c r="BR476" s="18"/>
      <c r="BS476" s="18"/>
      <c r="BZ476" s="18"/>
      <c r="CC476" s="18"/>
      <c r="CH476" s="18"/>
      <c r="CM476" s="18"/>
      <c r="CO476" s="18"/>
      <c r="CS476" s="18"/>
      <c r="CU476" s="18"/>
      <c r="CW476" s="18"/>
      <c r="DH476" s="18"/>
    </row>
    <row r="477" spans="1:112" x14ac:dyDescent="0.3">
      <c r="A477">
        <v>478</v>
      </c>
      <c r="B477" t="s">
        <v>397</v>
      </c>
      <c r="C477" s="25"/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P477" s="8"/>
      <c r="AR477" s="31"/>
      <c r="AU477" s="31"/>
      <c r="AV477" s="21"/>
      <c r="AW477" s="23"/>
      <c r="BJ477" s="18"/>
      <c r="BL477" s="54"/>
      <c r="BN477" s="54"/>
      <c r="BP477" s="18"/>
      <c r="BR477" s="18"/>
      <c r="BS477" s="18"/>
      <c r="BZ477" s="18"/>
      <c r="CC477" s="18"/>
      <c r="CH477" s="18"/>
      <c r="CM477" s="18"/>
      <c r="CO477" s="18"/>
      <c r="CS477" s="18"/>
      <c r="CU477" s="18"/>
      <c r="CW477" s="18"/>
      <c r="DH477" s="18"/>
    </row>
    <row r="478" spans="1:112" x14ac:dyDescent="0.3">
      <c r="A478">
        <v>479</v>
      </c>
      <c r="B478" t="s">
        <v>397</v>
      </c>
      <c r="C478" s="25"/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P478" s="8"/>
      <c r="AR478" s="31"/>
      <c r="AU478" s="31"/>
      <c r="AV478" s="21"/>
      <c r="AW478" s="23"/>
      <c r="BJ478" s="18"/>
      <c r="BL478" s="54"/>
      <c r="BN478" s="54"/>
      <c r="BP478" s="18"/>
      <c r="BR478" s="18"/>
      <c r="BS478" s="18"/>
      <c r="BZ478" s="18"/>
      <c r="CC478" s="18"/>
      <c r="CH478" s="18"/>
      <c r="CM478" s="18"/>
      <c r="CO478" s="18"/>
      <c r="CS478" s="18"/>
      <c r="CU478" s="18"/>
      <c r="CW478" s="18"/>
      <c r="DH478" s="18"/>
    </row>
    <row r="479" spans="1:112" x14ac:dyDescent="0.3">
      <c r="A479">
        <v>480</v>
      </c>
      <c r="B479" t="s">
        <v>397</v>
      </c>
      <c r="C479" s="25"/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P479" s="8"/>
      <c r="AR479" s="31"/>
      <c r="AU479" s="31"/>
      <c r="AV479" s="21"/>
      <c r="AW479" s="23"/>
      <c r="BJ479" s="18"/>
      <c r="BL479" s="54"/>
      <c r="BN479" s="54"/>
      <c r="BP479" s="18"/>
      <c r="BR479" s="18"/>
      <c r="BS479" s="18"/>
      <c r="BZ479" s="18"/>
      <c r="CC479" s="18"/>
      <c r="CH479" s="18"/>
      <c r="CM479" s="18"/>
      <c r="CO479" s="18"/>
      <c r="CS479" s="18"/>
      <c r="CU479" s="18"/>
      <c r="CW479" s="18"/>
      <c r="DH479" s="18"/>
    </row>
    <row r="480" spans="1:112" x14ac:dyDescent="0.3">
      <c r="A480">
        <v>481</v>
      </c>
      <c r="B480" t="s">
        <v>397</v>
      </c>
      <c r="C480" s="25"/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P480" s="8"/>
      <c r="AR480" s="31"/>
      <c r="AU480" s="31"/>
      <c r="AV480" s="21"/>
      <c r="AW480" s="23"/>
      <c r="BJ480" s="18"/>
      <c r="BL480" s="54"/>
      <c r="BN480" s="54"/>
      <c r="BP480" s="18"/>
      <c r="BR480" s="18"/>
      <c r="BS480" s="18"/>
      <c r="BZ480" s="18"/>
      <c r="CC480" s="18"/>
      <c r="CH480" s="18"/>
      <c r="CM480" s="18"/>
      <c r="CO480" s="18"/>
      <c r="CS480" s="18"/>
      <c r="CU480" s="18"/>
      <c r="CW480" s="18"/>
      <c r="DH480" s="18"/>
    </row>
    <row r="481" spans="1:112" x14ac:dyDescent="0.3">
      <c r="A481">
        <v>482</v>
      </c>
      <c r="B481" t="s">
        <v>397</v>
      </c>
      <c r="C481" s="25"/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P481" s="8"/>
      <c r="AR481" s="31"/>
      <c r="AU481" s="31"/>
      <c r="AV481" s="21"/>
      <c r="AW481" s="23"/>
      <c r="BJ481" s="18"/>
      <c r="BL481" s="54"/>
      <c r="BN481" s="54"/>
      <c r="BP481" s="18"/>
      <c r="BR481" s="18"/>
      <c r="BS481" s="18"/>
      <c r="BZ481" s="18"/>
      <c r="CC481" s="18"/>
      <c r="CH481" s="18"/>
      <c r="CM481" s="18"/>
      <c r="CO481" s="18"/>
      <c r="CS481" s="18"/>
      <c r="CU481" s="18"/>
      <c r="CW481" s="18"/>
      <c r="DH481" s="18"/>
    </row>
    <row r="482" spans="1:112" x14ac:dyDescent="0.3">
      <c r="A482">
        <v>483</v>
      </c>
      <c r="B482" t="s">
        <v>397</v>
      </c>
      <c r="C482" s="25"/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P482" s="8"/>
      <c r="AR482" s="31"/>
      <c r="AU482" s="31"/>
      <c r="AV482" s="21"/>
      <c r="AW482" s="23"/>
      <c r="BJ482" s="18"/>
      <c r="BL482" s="54"/>
      <c r="BN482" s="54"/>
      <c r="BP482" s="18"/>
      <c r="BR482" s="18"/>
      <c r="BS482" s="18"/>
      <c r="BZ482" s="18"/>
      <c r="CC482" s="18"/>
      <c r="CH482" s="18"/>
      <c r="CM482" s="18"/>
      <c r="CO482" s="18"/>
      <c r="CS482" s="18"/>
      <c r="CU482" s="18"/>
      <c r="CW482" s="18"/>
      <c r="DH482" s="18"/>
    </row>
    <row r="483" spans="1:112" x14ac:dyDescent="0.3">
      <c r="A483">
        <v>484</v>
      </c>
      <c r="B483" t="s">
        <v>397</v>
      </c>
      <c r="C483" s="25"/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P483" s="8"/>
      <c r="AR483" s="31"/>
      <c r="AU483" s="31"/>
      <c r="AV483" s="21"/>
      <c r="AW483" s="23"/>
      <c r="BJ483" s="18"/>
      <c r="BL483" s="54"/>
      <c r="BN483" s="54"/>
      <c r="BP483" s="18"/>
      <c r="BR483" s="18"/>
      <c r="BS483" s="18"/>
      <c r="BZ483" s="18"/>
      <c r="CC483" s="18"/>
      <c r="CH483" s="18"/>
      <c r="CM483" s="18"/>
      <c r="CO483" s="18"/>
      <c r="CS483" s="18"/>
      <c r="CU483" s="18"/>
      <c r="CW483" s="18"/>
      <c r="DH483" s="18"/>
    </row>
    <row r="484" spans="1:112" x14ac:dyDescent="0.3">
      <c r="A484">
        <v>485</v>
      </c>
      <c r="B484" t="s">
        <v>397</v>
      </c>
      <c r="C484" s="25"/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P484" s="8"/>
      <c r="AR484" s="31"/>
      <c r="AU484" s="31"/>
      <c r="AV484" s="21"/>
      <c r="AW484" s="23"/>
      <c r="BJ484" s="18"/>
      <c r="BL484" s="54"/>
      <c r="BN484" s="54"/>
      <c r="BP484" s="18"/>
      <c r="BR484" s="18"/>
      <c r="BS484" s="18"/>
      <c r="BZ484" s="18"/>
      <c r="CC484" s="18"/>
      <c r="CH484" s="18"/>
      <c r="CM484" s="18"/>
      <c r="CO484" s="18"/>
      <c r="CS484" s="18"/>
      <c r="CU484" s="18"/>
      <c r="CW484" s="18"/>
      <c r="DH484" s="18"/>
    </row>
    <row r="485" spans="1:112" x14ac:dyDescent="0.3">
      <c r="A485">
        <v>486</v>
      </c>
      <c r="B485" t="s">
        <v>397</v>
      </c>
      <c r="C485" s="25"/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P485" s="8"/>
      <c r="AR485" s="31"/>
      <c r="AU485" s="31"/>
      <c r="AV485" s="21"/>
      <c r="AW485" s="23"/>
      <c r="BJ485" s="18"/>
      <c r="BL485" s="54"/>
      <c r="BN485" s="54"/>
      <c r="BP485" s="18"/>
      <c r="BR485" s="18"/>
      <c r="BS485" s="18"/>
      <c r="BZ485" s="18"/>
      <c r="CC485" s="18"/>
      <c r="CH485" s="18"/>
      <c r="CM485" s="18"/>
      <c r="CO485" s="18"/>
      <c r="CS485" s="18"/>
      <c r="CU485" s="18"/>
      <c r="CW485" s="18"/>
      <c r="DH485" s="18"/>
    </row>
    <row r="486" spans="1:112" x14ac:dyDescent="0.3">
      <c r="A486">
        <v>487</v>
      </c>
      <c r="B486" t="s">
        <v>397</v>
      </c>
      <c r="C486" s="25"/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P486" s="8"/>
      <c r="AR486" s="31"/>
      <c r="AU486" s="31"/>
      <c r="AV486" s="21"/>
      <c r="AW486" s="23"/>
      <c r="BJ486" s="18"/>
      <c r="BL486" s="54"/>
      <c r="BN486" s="54"/>
      <c r="BP486" s="18"/>
      <c r="BR486" s="18"/>
      <c r="BS486" s="18"/>
      <c r="BZ486" s="18"/>
      <c r="CC486" s="18"/>
      <c r="CH486" s="18"/>
      <c r="CM486" s="18"/>
      <c r="CO486" s="18"/>
      <c r="CS486" s="18"/>
      <c r="CU486" s="18"/>
      <c r="CW486" s="18"/>
      <c r="DH486" s="18"/>
    </row>
    <row r="487" spans="1:112" x14ac:dyDescent="0.3">
      <c r="A487">
        <v>488</v>
      </c>
      <c r="B487" t="s">
        <v>397</v>
      </c>
      <c r="C487" s="25"/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P487" s="8"/>
      <c r="AR487" s="31"/>
      <c r="AU487" s="31"/>
      <c r="AV487" s="21"/>
      <c r="AW487" s="23"/>
      <c r="BJ487" s="18"/>
      <c r="BL487" s="54"/>
      <c r="BN487" s="54"/>
      <c r="BP487" s="18"/>
      <c r="BR487" s="18"/>
      <c r="BS487" s="18"/>
      <c r="BZ487" s="18"/>
      <c r="CC487" s="18"/>
      <c r="CH487" s="18"/>
      <c r="CM487" s="18"/>
      <c r="CO487" s="18"/>
      <c r="CS487" s="18"/>
      <c r="CU487" s="18"/>
      <c r="CW487" s="18"/>
      <c r="DH487" s="18"/>
    </row>
    <row r="488" spans="1:112" x14ac:dyDescent="0.3">
      <c r="A488">
        <v>489</v>
      </c>
      <c r="B488" t="s">
        <v>397</v>
      </c>
      <c r="C488" s="25"/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P488" s="8"/>
      <c r="AR488" s="31"/>
      <c r="AU488" s="31"/>
      <c r="AV488" s="21"/>
      <c r="AW488" s="23"/>
      <c r="BJ488" s="18"/>
      <c r="BL488" s="54"/>
      <c r="BN488" s="54"/>
      <c r="BP488" s="18"/>
      <c r="BR488" s="18"/>
      <c r="BS488" s="18"/>
      <c r="BZ488" s="18"/>
      <c r="CC488" s="18"/>
      <c r="CH488" s="18"/>
      <c r="CM488" s="18"/>
      <c r="CO488" s="18"/>
      <c r="CS488" s="18"/>
      <c r="CU488" s="18"/>
      <c r="CW488" s="18"/>
      <c r="DH488" s="18"/>
    </row>
    <row r="489" spans="1:112" x14ac:dyDescent="0.3">
      <c r="A489">
        <v>490</v>
      </c>
      <c r="B489" t="s">
        <v>397</v>
      </c>
      <c r="C489" s="25"/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P489" s="8"/>
      <c r="AR489" s="31"/>
      <c r="AU489" s="31"/>
      <c r="AV489" s="21"/>
      <c r="AW489" s="23"/>
      <c r="BJ489" s="18"/>
      <c r="BL489" s="54"/>
      <c r="BN489" s="54"/>
      <c r="BP489" s="18"/>
      <c r="BR489" s="18"/>
      <c r="BS489" s="18"/>
      <c r="BZ489" s="18"/>
      <c r="CC489" s="18"/>
      <c r="CH489" s="18"/>
      <c r="CM489" s="18"/>
      <c r="CO489" s="18"/>
      <c r="CS489" s="18"/>
      <c r="CU489" s="18"/>
      <c r="CW489" s="18"/>
      <c r="DH489" s="18"/>
    </row>
    <row r="490" spans="1:112" x14ac:dyDescent="0.3">
      <c r="A490">
        <v>491</v>
      </c>
      <c r="B490" t="s">
        <v>397</v>
      </c>
      <c r="C490" s="25"/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P490" s="8"/>
      <c r="AR490" s="31"/>
      <c r="AU490" s="31"/>
      <c r="AV490" s="21"/>
      <c r="AW490" s="23"/>
      <c r="BJ490" s="18"/>
      <c r="BL490" s="54"/>
      <c r="BN490" s="54"/>
      <c r="BP490" s="18"/>
      <c r="BR490" s="18"/>
      <c r="BS490" s="18"/>
      <c r="BZ490" s="18"/>
      <c r="CC490" s="18"/>
      <c r="CH490" s="18"/>
      <c r="CM490" s="18"/>
      <c r="CO490" s="18"/>
      <c r="CS490" s="18"/>
      <c r="CU490" s="18"/>
      <c r="CW490" s="18"/>
      <c r="DH490" s="18"/>
    </row>
    <row r="491" spans="1:112" x14ac:dyDescent="0.3">
      <c r="A491">
        <v>492</v>
      </c>
      <c r="B491" t="s">
        <v>397</v>
      </c>
      <c r="C491" s="25"/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P491" s="8"/>
      <c r="AR491" s="31"/>
      <c r="AU491" s="31"/>
      <c r="AV491" s="21"/>
      <c r="AW491" s="23"/>
      <c r="BJ491" s="18"/>
      <c r="BL491" s="54"/>
      <c r="BN491" s="54"/>
      <c r="BP491" s="18"/>
      <c r="BR491" s="18"/>
      <c r="BS491" s="18"/>
      <c r="BZ491" s="18"/>
      <c r="CC491" s="18"/>
      <c r="CH491" s="18"/>
      <c r="CM491" s="18"/>
      <c r="CO491" s="18"/>
      <c r="CS491" s="18"/>
      <c r="CU491" s="18"/>
      <c r="CW491" s="18"/>
      <c r="DH491" s="18"/>
    </row>
    <row r="492" spans="1:112" x14ac:dyDescent="0.3">
      <c r="A492">
        <v>493</v>
      </c>
      <c r="B492" t="s">
        <v>397</v>
      </c>
      <c r="C492" s="25"/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P492" s="8"/>
      <c r="AR492" s="31"/>
      <c r="AU492" s="31"/>
      <c r="AV492" s="21"/>
      <c r="AW492" s="23"/>
      <c r="BJ492" s="18"/>
      <c r="BL492" s="54"/>
      <c r="BN492" s="54"/>
      <c r="BP492" s="18"/>
      <c r="BR492" s="18"/>
      <c r="BS492" s="18"/>
      <c r="BZ492" s="18"/>
      <c r="CC492" s="18"/>
      <c r="CH492" s="18"/>
      <c r="CM492" s="18"/>
      <c r="CO492" s="18"/>
      <c r="CS492" s="18"/>
      <c r="CU492" s="18"/>
      <c r="CW492" s="18"/>
      <c r="DH492" s="18"/>
    </row>
    <row r="493" spans="1:112" x14ac:dyDescent="0.3">
      <c r="A493">
        <v>494</v>
      </c>
      <c r="B493" t="s">
        <v>397</v>
      </c>
      <c r="C493" s="25"/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P493" s="8"/>
      <c r="AR493" s="31"/>
      <c r="AU493" s="31"/>
      <c r="AV493" s="21"/>
      <c r="AW493" s="23"/>
      <c r="BJ493" s="18"/>
      <c r="BL493" s="54"/>
      <c r="BN493" s="54"/>
      <c r="BP493" s="18"/>
      <c r="BR493" s="18"/>
      <c r="BS493" s="18"/>
      <c r="BZ493" s="18"/>
      <c r="CC493" s="18"/>
      <c r="CH493" s="18"/>
      <c r="CM493" s="18"/>
      <c r="CO493" s="18"/>
      <c r="CS493" s="18"/>
      <c r="CU493" s="18"/>
      <c r="CW493" s="18"/>
      <c r="DH493" s="18"/>
    </row>
    <row r="494" spans="1:112" x14ac:dyDescent="0.3">
      <c r="A494">
        <v>495</v>
      </c>
      <c r="B494" t="s">
        <v>397</v>
      </c>
      <c r="C494" s="25"/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P494" s="8"/>
      <c r="AR494" s="31"/>
      <c r="AU494" s="31"/>
      <c r="AV494" s="21"/>
      <c r="AW494" s="23"/>
      <c r="BJ494" s="18"/>
      <c r="BL494" s="54"/>
      <c r="BN494" s="54"/>
      <c r="BP494" s="18"/>
      <c r="BR494" s="18"/>
      <c r="BS494" s="18"/>
      <c r="BZ494" s="18"/>
      <c r="CC494" s="18"/>
      <c r="CH494" s="18"/>
      <c r="CM494" s="18"/>
      <c r="CO494" s="18"/>
      <c r="CS494" s="18"/>
      <c r="CU494" s="18"/>
      <c r="CW494" s="18"/>
      <c r="DH494" s="18"/>
    </row>
    <row r="495" spans="1:112" x14ac:dyDescent="0.3">
      <c r="A495">
        <v>496</v>
      </c>
      <c r="B495" t="s">
        <v>397</v>
      </c>
      <c r="C495" s="25"/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P495" s="8"/>
      <c r="AR495" s="31"/>
      <c r="AU495" s="31"/>
      <c r="AV495" s="21"/>
      <c r="AW495" s="23"/>
      <c r="BJ495" s="18"/>
      <c r="BL495" s="54"/>
      <c r="BN495" s="54"/>
      <c r="BP495" s="18"/>
      <c r="BR495" s="18"/>
      <c r="BS495" s="18"/>
      <c r="BZ495" s="18"/>
      <c r="CC495" s="18"/>
      <c r="CH495" s="18"/>
      <c r="CM495" s="18"/>
      <c r="CO495" s="18"/>
      <c r="CS495" s="18"/>
      <c r="CU495" s="18"/>
      <c r="CW495" s="18"/>
      <c r="DH495" s="18"/>
    </row>
    <row r="496" spans="1:112" x14ac:dyDescent="0.3">
      <c r="A496">
        <v>497</v>
      </c>
      <c r="B496" t="s">
        <v>397</v>
      </c>
      <c r="C496" s="25"/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P496" s="8"/>
      <c r="AR496" s="31"/>
      <c r="AU496" s="31"/>
      <c r="AV496" s="21"/>
      <c r="AW496" s="23"/>
      <c r="BJ496" s="18"/>
      <c r="BL496" s="54"/>
      <c r="BN496" s="54"/>
      <c r="BP496" s="18"/>
      <c r="BR496" s="18"/>
      <c r="BS496" s="18"/>
      <c r="BZ496" s="18"/>
      <c r="CC496" s="18"/>
      <c r="CH496" s="18"/>
      <c r="CM496" s="18"/>
      <c r="CO496" s="18"/>
      <c r="CS496" s="18"/>
      <c r="CU496" s="18"/>
      <c r="CW496" s="18"/>
      <c r="DH496" s="18"/>
    </row>
    <row r="497" spans="1:112" x14ac:dyDescent="0.3">
      <c r="A497">
        <v>498</v>
      </c>
      <c r="B497" t="s">
        <v>397</v>
      </c>
      <c r="C497" s="25"/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P497" s="8"/>
      <c r="AR497" s="31"/>
      <c r="AU497" s="31"/>
      <c r="AV497" s="21"/>
      <c r="AW497" s="23"/>
      <c r="BJ497" s="18"/>
      <c r="BL497" s="54"/>
      <c r="BN497" s="54"/>
      <c r="BP497" s="18"/>
      <c r="BR497" s="18"/>
      <c r="BS497" s="18"/>
      <c r="BZ497" s="18"/>
      <c r="CC497" s="18"/>
      <c r="CH497" s="18"/>
      <c r="CM497" s="18"/>
      <c r="CO497" s="18"/>
      <c r="CS497" s="18"/>
      <c r="CU497" s="18"/>
      <c r="CW497" s="18"/>
      <c r="DH497" s="18"/>
    </row>
    <row r="498" spans="1:112" x14ac:dyDescent="0.3">
      <c r="A498">
        <v>499</v>
      </c>
      <c r="B498" t="s">
        <v>397</v>
      </c>
      <c r="C498" s="25"/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P498" s="8"/>
      <c r="AR498" s="31"/>
      <c r="AU498" s="31"/>
      <c r="AV498" s="21"/>
      <c r="AW498" s="23"/>
      <c r="BJ498" s="18"/>
      <c r="BL498" s="54"/>
      <c r="BN498" s="54"/>
      <c r="BP498" s="18"/>
      <c r="BR498" s="18"/>
      <c r="BS498" s="18"/>
      <c r="BZ498" s="18"/>
      <c r="CC498" s="18"/>
      <c r="CH498" s="18"/>
      <c r="CM498" s="18"/>
      <c r="CO498" s="18"/>
      <c r="CS498" s="18"/>
      <c r="CU498" s="18"/>
      <c r="CW498" s="18"/>
      <c r="DH498" s="18"/>
    </row>
    <row r="499" spans="1:112" x14ac:dyDescent="0.3">
      <c r="A499">
        <v>500</v>
      </c>
      <c r="B499" t="s">
        <v>397</v>
      </c>
      <c r="C499" s="25"/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P499" s="8"/>
      <c r="AR499" s="31"/>
      <c r="AU499" s="31"/>
      <c r="AV499" s="21"/>
      <c r="AW499" s="23"/>
      <c r="BJ499" s="18"/>
      <c r="BL499" s="54"/>
      <c r="BN499" s="54"/>
      <c r="BP499" s="18"/>
      <c r="BR499" s="18"/>
      <c r="BS499" s="18"/>
      <c r="BZ499" s="18"/>
      <c r="CC499" s="18"/>
      <c r="CH499" s="18"/>
      <c r="CM499" s="18"/>
      <c r="CO499" s="18"/>
      <c r="CS499" s="18"/>
      <c r="CU499" s="18"/>
      <c r="CW499" s="18"/>
      <c r="DH499" s="18"/>
    </row>
    <row r="500" spans="1:112" x14ac:dyDescent="0.3">
      <c r="A500">
        <v>501</v>
      </c>
      <c r="B500" t="s">
        <v>397</v>
      </c>
      <c r="C500" s="25"/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P500" s="8"/>
      <c r="AR500" s="31"/>
      <c r="AU500" s="31"/>
      <c r="AV500" s="21"/>
      <c r="AW500" s="23"/>
      <c r="BJ500" s="18"/>
      <c r="BL500" s="54"/>
      <c r="BN500" s="54"/>
      <c r="BP500" s="18"/>
      <c r="BR500" s="18"/>
      <c r="BS500" s="18"/>
      <c r="BZ500" s="18"/>
      <c r="CC500" s="18"/>
      <c r="CH500" s="18"/>
      <c r="CM500" s="18"/>
      <c r="CO500" s="18"/>
      <c r="CS500" s="18"/>
      <c r="CU500" s="18"/>
      <c r="CW500" s="18"/>
      <c r="DH500" s="18"/>
    </row>
    <row r="501" spans="1:112" x14ac:dyDescent="0.3">
      <c r="A501">
        <v>502</v>
      </c>
      <c r="B501" t="s">
        <v>397</v>
      </c>
      <c r="C501" s="25"/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P501" s="8"/>
      <c r="AR501" s="31"/>
      <c r="AU501" s="31"/>
      <c r="AV501" s="21"/>
      <c r="AW501" s="23"/>
      <c r="BJ501" s="18"/>
      <c r="BL501" s="54"/>
      <c r="BN501" s="54"/>
      <c r="BP501" s="18"/>
      <c r="BR501" s="18"/>
      <c r="BS501" s="18"/>
      <c r="BZ501" s="18"/>
      <c r="CC501" s="18"/>
      <c r="CH501" s="18"/>
      <c r="CM501" s="18"/>
      <c r="CO501" s="18"/>
      <c r="CS501" s="18"/>
      <c r="CU501" s="18"/>
      <c r="CW501" s="18"/>
      <c r="DH501" s="18"/>
    </row>
    <row r="502" spans="1:112" x14ac:dyDescent="0.3">
      <c r="A502">
        <v>503</v>
      </c>
      <c r="B502" t="s">
        <v>397</v>
      </c>
      <c r="C502" s="25"/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P502" s="8"/>
      <c r="AR502" s="31"/>
      <c r="AU502" s="31"/>
      <c r="AV502" s="21"/>
      <c r="AW502" s="23"/>
      <c r="BJ502" s="18"/>
      <c r="BL502" s="54"/>
      <c r="BN502" s="54"/>
      <c r="BP502" s="18"/>
      <c r="BR502" s="18"/>
      <c r="BS502" s="18"/>
      <c r="BZ502" s="18"/>
      <c r="CC502" s="18"/>
      <c r="CH502" s="18"/>
      <c r="CM502" s="18"/>
      <c r="CO502" s="18"/>
      <c r="CS502" s="18"/>
      <c r="CU502" s="18"/>
      <c r="CW502" s="18"/>
      <c r="DH502" s="18"/>
    </row>
    <row r="503" spans="1:112" x14ac:dyDescent="0.3">
      <c r="A503">
        <v>504</v>
      </c>
      <c r="B503" t="s">
        <v>397</v>
      </c>
      <c r="C503" s="25"/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P503" s="8"/>
      <c r="AR503" s="31"/>
      <c r="AU503" s="31"/>
      <c r="AV503" s="21"/>
      <c r="AW503" s="23"/>
      <c r="BJ503" s="18"/>
      <c r="BL503" s="54"/>
      <c r="BN503" s="54"/>
      <c r="BP503" s="18"/>
      <c r="BR503" s="18"/>
      <c r="BS503" s="18"/>
      <c r="BZ503" s="18"/>
      <c r="CC503" s="18"/>
      <c r="CH503" s="18"/>
      <c r="CM503" s="18"/>
      <c r="CO503" s="18"/>
      <c r="CS503" s="18"/>
      <c r="CU503" s="18"/>
      <c r="CW503" s="18"/>
      <c r="DH503" s="18"/>
    </row>
    <row r="504" spans="1:112" x14ac:dyDescent="0.3">
      <c r="A504">
        <v>505</v>
      </c>
      <c r="B504" t="s">
        <v>397</v>
      </c>
      <c r="C504" s="25"/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P504" s="8"/>
      <c r="AR504" s="31"/>
      <c r="AU504" s="31"/>
      <c r="AV504" s="21"/>
      <c r="AW504" s="23"/>
      <c r="BJ504" s="18"/>
      <c r="BL504" s="54"/>
      <c r="BN504" s="54"/>
      <c r="BP504" s="18"/>
      <c r="BR504" s="18"/>
      <c r="BS504" s="18"/>
      <c r="BZ504" s="18"/>
      <c r="CC504" s="18"/>
      <c r="CH504" s="18"/>
      <c r="CM504" s="18"/>
      <c r="CO504" s="18"/>
      <c r="CS504" s="18"/>
      <c r="CU504" s="18"/>
      <c r="CW504" s="18"/>
      <c r="DH504" s="18"/>
    </row>
    <row r="505" spans="1:112" x14ac:dyDescent="0.3">
      <c r="A505">
        <v>506</v>
      </c>
      <c r="B505" t="s">
        <v>397</v>
      </c>
      <c r="C505" s="25"/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P505" s="8"/>
      <c r="AR505" s="31"/>
      <c r="AU505" s="31"/>
      <c r="AV505" s="21"/>
      <c r="AW505" s="23"/>
      <c r="BJ505" s="18"/>
      <c r="BL505" s="54"/>
      <c r="BN505" s="54"/>
      <c r="BP505" s="18"/>
      <c r="BR505" s="18"/>
      <c r="BS505" s="18"/>
      <c r="BZ505" s="18"/>
      <c r="CC505" s="18"/>
      <c r="CH505" s="18"/>
      <c r="CM505" s="18"/>
      <c r="CO505" s="18"/>
      <c r="CS505" s="18"/>
      <c r="CU505" s="18"/>
      <c r="CW505" s="18"/>
      <c r="DH505" s="18"/>
    </row>
    <row r="506" spans="1:112" x14ac:dyDescent="0.3">
      <c r="A506">
        <v>507</v>
      </c>
      <c r="B506" t="s">
        <v>397</v>
      </c>
      <c r="C506" s="25"/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P506" s="8"/>
      <c r="AR506" s="31"/>
      <c r="AU506" s="31"/>
      <c r="AV506" s="21"/>
      <c r="AW506" s="23"/>
      <c r="BJ506" s="18"/>
      <c r="BL506" s="54"/>
      <c r="BN506" s="54"/>
      <c r="BP506" s="18"/>
      <c r="BR506" s="18"/>
      <c r="BS506" s="18"/>
      <c r="BZ506" s="18"/>
      <c r="CC506" s="18"/>
      <c r="CH506" s="18"/>
      <c r="CM506" s="18"/>
      <c r="CO506" s="18"/>
      <c r="CS506" s="18"/>
      <c r="CU506" s="18"/>
      <c r="CW506" s="18"/>
      <c r="DH506" s="18"/>
    </row>
    <row r="507" spans="1:112" x14ac:dyDescent="0.3">
      <c r="A507">
        <v>508</v>
      </c>
      <c r="B507" t="s">
        <v>397</v>
      </c>
      <c r="C507" s="25"/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P507" s="8"/>
      <c r="AR507" s="31"/>
      <c r="AU507" s="31"/>
      <c r="AV507" s="21"/>
      <c r="AW507" s="23"/>
      <c r="BJ507" s="18"/>
      <c r="BL507" s="54"/>
      <c r="BN507" s="54"/>
      <c r="BP507" s="18"/>
      <c r="BR507" s="18"/>
      <c r="BS507" s="18"/>
      <c r="BZ507" s="18"/>
      <c r="CC507" s="18"/>
      <c r="CH507" s="18"/>
      <c r="CM507" s="18"/>
      <c r="CO507" s="18"/>
      <c r="CS507" s="18"/>
      <c r="CU507" s="18"/>
      <c r="CW507" s="18"/>
      <c r="DH507" s="18"/>
    </row>
    <row r="508" spans="1:112" x14ac:dyDescent="0.3">
      <c r="A508">
        <v>509</v>
      </c>
      <c r="B508" t="s">
        <v>397</v>
      </c>
      <c r="C508" s="25"/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P508" s="8"/>
      <c r="AR508" s="31"/>
      <c r="AU508" s="31"/>
      <c r="AV508" s="21"/>
      <c r="AW508" s="23"/>
      <c r="BJ508" s="18"/>
      <c r="BL508" s="54"/>
      <c r="BN508" s="54"/>
      <c r="BP508" s="18"/>
      <c r="BR508" s="18"/>
      <c r="BS508" s="18"/>
      <c r="BZ508" s="18"/>
      <c r="CC508" s="18"/>
      <c r="CH508" s="18"/>
      <c r="CM508" s="18"/>
      <c r="CO508" s="18"/>
      <c r="CS508" s="18"/>
      <c r="CU508" s="18"/>
      <c r="CW508" s="18"/>
      <c r="DH508" s="18"/>
    </row>
    <row r="509" spans="1:112" x14ac:dyDescent="0.3">
      <c r="A509">
        <v>510</v>
      </c>
      <c r="B509" t="s">
        <v>397</v>
      </c>
      <c r="C509" s="25"/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P509" s="8"/>
      <c r="AR509" s="31"/>
      <c r="AU509" s="31"/>
      <c r="AV509" s="21"/>
      <c r="AW509" s="23"/>
      <c r="BJ509" s="18"/>
      <c r="BL509" s="54"/>
      <c r="BN509" s="54"/>
      <c r="BP509" s="18"/>
      <c r="BR509" s="18"/>
      <c r="BS509" s="18"/>
      <c r="BZ509" s="18"/>
      <c r="CC509" s="18"/>
      <c r="CH509" s="18"/>
      <c r="CM509" s="18"/>
      <c r="CO509" s="18"/>
      <c r="CS509" s="18"/>
      <c r="CU509" s="18"/>
      <c r="CW509" s="18"/>
      <c r="DH509" s="18"/>
    </row>
    <row r="510" spans="1:112" x14ac:dyDescent="0.3">
      <c r="A510">
        <v>511</v>
      </c>
      <c r="B510" t="s">
        <v>397</v>
      </c>
      <c r="C510" s="25"/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P510" s="8"/>
      <c r="AR510" s="31"/>
      <c r="AU510" s="31"/>
      <c r="AV510" s="21"/>
      <c r="AW510" s="23"/>
      <c r="BJ510" s="18"/>
      <c r="BL510" s="54"/>
      <c r="BN510" s="54"/>
      <c r="BP510" s="18"/>
      <c r="BR510" s="18"/>
      <c r="BS510" s="18"/>
      <c r="BZ510" s="18"/>
      <c r="CC510" s="18"/>
      <c r="CH510" s="18"/>
      <c r="CM510" s="18"/>
      <c r="CO510" s="18"/>
      <c r="CS510" s="18"/>
      <c r="CU510" s="18"/>
      <c r="CW510" s="18"/>
      <c r="DH510" s="18"/>
    </row>
    <row r="511" spans="1:112" x14ac:dyDescent="0.3">
      <c r="A511">
        <v>512</v>
      </c>
      <c r="B511" t="s">
        <v>397</v>
      </c>
      <c r="C511" s="25"/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P511" s="8"/>
      <c r="AR511" s="31"/>
      <c r="AU511" s="31"/>
      <c r="AV511" s="21"/>
      <c r="AW511" s="23"/>
      <c r="BJ511" s="18"/>
      <c r="BL511" s="54"/>
      <c r="BN511" s="54"/>
      <c r="BP511" s="18"/>
      <c r="BR511" s="18"/>
      <c r="BS511" s="18"/>
      <c r="BZ511" s="18"/>
      <c r="CC511" s="18"/>
      <c r="CH511" s="18"/>
      <c r="CM511" s="18"/>
      <c r="CO511" s="18"/>
      <c r="CS511" s="18"/>
      <c r="CU511" s="18"/>
      <c r="CW511" s="18"/>
      <c r="DH511" s="18"/>
    </row>
    <row r="512" spans="1:112" x14ac:dyDescent="0.3">
      <c r="A512">
        <v>513</v>
      </c>
      <c r="B512" t="s">
        <v>397</v>
      </c>
      <c r="C512" s="25"/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P512" s="8"/>
      <c r="AR512" s="31"/>
      <c r="AU512" s="31"/>
      <c r="AV512" s="21"/>
      <c r="AW512" s="23"/>
      <c r="BJ512" s="18"/>
      <c r="BL512" s="54"/>
      <c r="BN512" s="54"/>
      <c r="BP512" s="18"/>
      <c r="BR512" s="18"/>
      <c r="BS512" s="18"/>
      <c r="BZ512" s="18"/>
      <c r="CC512" s="18"/>
      <c r="CH512" s="18"/>
      <c r="CM512" s="18"/>
      <c r="CO512" s="18"/>
      <c r="CS512" s="18"/>
      <c r="CU512" s="18"/>
      <c r="CW512" s="18"/>
      <c r="DH512" s="18"/>
    </row>
    <row r="513" spans="1:112" x14ac:dyDescent="0.3">
      <c r="A513">
        <v>514</v>
      </c>
      <c r="B513" t="s">
        <v>397</v>
      </c>
      <c r="C513" s="25"/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P513" s="8"/>
      <c r="AR513" s="31"/>
      <c r="AU513" s="31"/>
      <c r="AV513" s="21"/>
      <c r="AW513" s="23"/>
      <c r="BJ513" s="18"/>
      <c r="BL513" s="54"/>
      <c r="BN513" s="54"/>
      <c r="BP513" s="18"/>
      <c r="BR513" s="18"/>
      <c r="BS513" s="18"/>
      <c r="BZ513" s="18"/>
      <c r="CC513" s="18"/>
      <c r="CH513" s="18"/>
      <c r="CM513" s="18"/>
      <c r="CO513" s="18"/>
      <c r="CS513" s="18"/>
      <c r="CU513" s="18"/>
      <c r="CW513" s="18"/>
      <c r="DH513" s="18"/>
    </row>
    <row r="514" spans="1:112" x14ac:dyDescent="0.3">
      <c r="A514">
        <v>515</v>
      </c>
      <c r="B514" t="s">
        <v>397</v>
      </c>
      <c r="C514" s="25"/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P514" s="8"/>
      <c r="AR514" s="31"/>
      <c r="AU514" s="31"/>
      <c r="AV514" s="21"/>
      <c r="AW514" s="23"/>
      <c r="BJ514" s="18"/>
      <c r="BL514" s="54"/>
      <c r="BN514" s="54"/>
      <c r="BP514" s="18"/>
      <c r="BR514" s="18"/>
      <c r="BS514" s="18"/>
      <c r="BZ514" s="18"/>
      <c r="CC514" s="18"/>
      <c r="CH514" s="18"/>
      <c r="CM514" s="18"/>
      <c r="CO514" s="18"/>
      <c r="CS514" s="18"/>
      <c r="CU514" s="18"/>
      <c r="CW514" s="18"/>
      <c r="DH514" s="18"/>
    </row>
    <row r="515" spans="1:112" x14ac:dyDescent="0.3">
      <c r="A515">
        <v>516</v>
      </c>
      <c r="B515" t="s">
        <v>397</v>
      </c>
      <c r="C515" s="25"/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P515" s="8"/>
      <c r="AR515" s="31"/>
      <c r="AU515" s="31"/>
      <c r="AV515" s="21"/>
      <c r="AW515" s="23"/>
      <c r="BJ515" s="18"/>
      <c r="BL515" s="54"/>
      <c r="BN515" s="54"/>
      <c r="BP515" s="18"/>
      <c r="BR515" s="18"/>
      <c r="BS515" s="18"/>
      <c r="BZ515" s="18"/>
      <c r="CC515" s="18"/>
      <c r="CH515" s="18"/>
      <c r="CM515" s="18"/>
      <c r="CO515" s="18"/>
      <c r="CS515" s="18"/>
      <c r="CU515" s="18"/>
      <c r="CW515" s="18"/>
      <c r="DH515" s="18"/>
    </row>
    <row r="516" spans="1:112" x14ac:dyDescent="0.3">
      <c r="A516">
        <v>517</v>
      </c>
      <c r="B516" t="s">
        <v>397</v>
      </c>
      <c r="C516" s="25"/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P516" s="8"/>
      <c r="AR516" s="31"/>
      <c r="AU516" s="31"/>
      <c r="AV516" s="21"/>
      <c r="AW516" s="23"/>
      <c r="BJ516" s="18"/>
      <c r="BL516" s="54"/>
      <c r="BN516" s="54"/>
      <c r="BP516" s="18"/>
      <c r="BR516" s="18"/>
      <c r="BS516" s="18"/>
      <c r="BZ516" s="18"/>
      <c r="CC516" s="18"/>
      <c r="CH516" s="18"/>
      <c r="CM516" s="18"/>
      <c r="CO516" s="18"/>
      <c r="CS516" s="18"/>
      <c r="CU516" s="18"/>
      <c r="CW516" s="18"/>
      <c r="DH516" s="18"/>
    </row>
    <row r="517" spans="1:112" x14ac:dyDescent="0.3">
      <c r="A517">
        <v>518</v>
      </c>
      <c r="B517" t="s">
        <v>397</v>
      </c>
      <c r="C517" s="25"/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P517" s="8"/>
      <c r="AR517" s="31"/>
      <c r="AU517" s="31"/>
      <c r="AV517" s="21"/>
      <c r="AW517" s="23"/>
      <c r="BJ517" s="18"/>
      <c r="BL517" s="54"/>
      <c r="BN517" s="54"/>
      <c r="BP517" s="18"/>
      <c r="BR517" s="18"/>
      <c r="BS517" s="18"/>
      <c r="BZ517" s="18"/>
      <c r="CC517" s="18"/>
      <c r="CH517" s="18"/>
      <c r="CM517" s="18"/>
      <c r="CO517" s="18"/>
      <c r="CS517" s="18"/>
      <c r="CU517" s="18"/>
      <c r="CW517" s="18"/>
      <c r="DH517" s="18"/>
    </row>
    <row r="518" spans="1:112" x14ac:dyDescent="0.3">
      <c r="A518">
        <v>519</v>
      </c>
      <c r="B518" t="s">
        <v>397</v>
      </c>
      <c r="C518" s="25"/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P518" s="8"/>
      <c r="AR518" s="31"/>
      <c r="AU518" s="31"/>
      <c r="AV518" s="21"/>
      <c r="AW518" s="23"/>
      <c r="BJ518" s="18"/>
      <c r="BL518" s="54"/>
      <c r="BN518" s="54"/>
      <c r="BP518" s="18"/>
      <c r="BR518" s="18"/>
      <c r="BS518" s="18"/>
      <c r="BZ518" s="18"/>
      <c r="CC518" s="18"/>
      <c r="CH518" s="18"/>
      <c r="CM518" s="18"/>
      <c r="CO518" s="18"/>
      <c r="CS518" s="18"/>
      <c r="CU518" s="18"/>
      <c r="CW518" s="18"/>
      <c r="DH518" s="18"/>
    </row>
    <row r="519" spans="1:112" x14ac:dyDescent="0.3">
      <c r="A519">
        <v>520</v>
      </c>
      <c r="B519" t="s">
        <v>397</v>
      </c>
      <c r="C519" s="25"/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P519" s="8"/>
      <c r="AR519" s="31"/>
      <c r="AU519" s="31"/>
      <c r="AV519" s="21"/>
      <c r="AW519" s="23"/>
      <c r="BJ519" s="18"/>
      <c r="BL519" s="54"/>
      <c r="BN519" s="54"/>
      <c r="BP519" s="18"/>
      <c r="BR519" s="18"/>
      <c r="BS519" s="18"/>
      <c r="BZ519" s="18"/>
      <c r="CC519" s="18"/>
      <c r="CH519" s="18"/>
      <c r="CM519" s="18"/>
      <c r="CO519" s="18"/>
      <c r="CS519" s="18"/>
      <c r="CU519" s="18"/>
      <c r="CW519" s="18"/>
      <c r="DH519" s="18"/>
    </row>
    <row r="520" spans="1:112" x14ac:dyDescent="0.3">
      <c r="A520">
        <v>521</v>
      </c>
      <c r="B520" t="s">
        <v>397</v>
      </c>
      <c r="C520" s="25"/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P520" s="8"/>
      <c r="AR520" s="31"/>
      <c r="AU520" s="31"/>
      <c r="AV520" s="21"/>
      <c r="AW520" s="23"/>
      <c r="BJ520" s="18"/>
      <c r="BL520" s="54"/>
      <c r="BN520" s="54"/>
      <c r="BP520" s="18"/>
      <c r="BR520" s="18"/>
      <c r="BS520" s="18"/>
      <c r="BZ520" s="18"/>
      <c r="CC520" s="18"/>
      <c r="CH520" s="18"/>
      <c r="CM520" s="18"/>
      <c r="CO520" s="18"/>
      <c r="CS520" s="18"/>
      <c r="CU520" s="18"/>
      <c r="CW520" s="18"/>
      <c r="DH520" s="18"/>
    </row>
    <row r="521" spans="1:112" x14ac:dyDescent="0.3">
      <c r="A521">
        <v>522</v>
      </c>
      <c r="B521" t="s">
        <v>397</v>
      </c>
      <c r="C521" s="25"/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P521" s="8"/>
      <c r="AR521" s="31"/>
      <c r="AU521" s="31"/>
      <c r="AV521" s="21"/>
      <c r="AW521" s="23"/>
      <c r="BJ521" s="18"/>
      <c r="BL521" s="54"/>
      <c r="BN521" s="54"/>
      <c r="BP521" s="18"/>
      <c r="BR521" s="18"/>
      <c r="BS521" s="18"/>
      <c r="BZ521" s="18"/>
      <c r="CC521" s="18"/>
      <c r="CH521" s="18"/>
      <c r="CM521" s="18"/>
      <c r="CO521" s="18"/>
      <c r="CS521" s="18"/>
      <c r="CU521" s="18"/>
      <c r="CW521" s="18"/>
      <c r="DH521" s="18"/>
    </row>
    <row r="522" spans="1:112" x14ac:dyDescent="0.3">
      <c r="A522">
        <v>523</v>
      </c>
      <c r="B522" t="s">
        <v>397</v>
      </c>
      <c r="C522" s="25"/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P522" s="8"/>
      <c r="AR522" s="31"/>
      <c r="AU522" s="31"/>
      <c r="AV522" s="21"/>
      <c r="AW522" s="23"/>
      <c r="BJ522" s="18"/>
      <c r="BL522" s="54"/>
      <c r="BN522" s="54"/>
      <c r="BP522" s="18"/>
      <c r="BR522" s="18"/>
      <c r="BS522" s="18"/>
      <c r="BZ522" s="18"/>
      <c r="CC522" s="18"/>
      <c r="CH522" s="18"/>
      <c r="CM522" s="18"/>
      <c r="CO522" s="18"/>
      <c r="CS522" s="18"/>
      <c r="CU522" s="18"/>
      <c r="CW522" s="18"/>
      <c r="DH522" s="18"/>
    </row>
    <row r="523" spans="1:112" x14ac:dyDescent="0.3">
      <c r="A523">
        <v>524</v>
      </c>
      <c r="B523" t="s">
        <v>397</v>
      </c>
      <c r="C523" s="25"/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P523" s="8"/>
      <c r="AR523" s="31"/>
      <c r="AU523" s="31"/>
      <c r="AV523" s="21"/>
      <c r="AW523" s="23"/>
      <c r="BJ523" s="18"/>
      <c r="BL523" s="54"/>
      <c r="BN523" s="54"/>
      <c r="BP523" s="18"/>
      <c r="BR523" s="18"/>
      <c r="BS523" s="18"/>
      <c r="BZ523" s="18"/>
      <c r="CC523" s="18"/>
      <c r="CH523" s="18"/>
      <c r="CM523" s="18"/>
      <c r="CO523" s="18"/>
      <c r="CS523" s="18"/>
      <c r="CU523" s="18"/>
      <c r="CW523" s="18"/>
      <c r="DH523" s="18"/>
    </row>
    <row r="524" spans="1:112" x14ac:dyDescent="0.3">
      <c r="A524">
        <v>525</v>
      </c>
      <c r="B524" t="s">
        <v>397</v>
      </c>
      <c r="C524" s="25"/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P524" s="8"/>
      <c r="AR524" s="31"/>
      <c r="AU524" s="31"/>
      <c r="AV524" s="21"/>
      <c r="AW524" s="23"/>
      <c r="BJ524" s="18"/>
      <c r="BL524" s="54"/>
      <c r="BN524" s="54"/>
      <c r="BP524" s="18"/>
      <c r="BR524" s="18"/>
      <c r="BS524" s="18"/>
      <c r="BZ524" s="18"/>
      <c r="CC524" s="18"/>
      <c r="CH524" s="18"/>
      <c r="CM524" s="18"/>
      <c r="CO524" s="18"/>
      <c r="CS524" s="18"/>
      <c r="CU524" s="18"/>
      <c r="CW524" s="18"/>
      <c r="DH524" s="18"/>
    </row>
    <row r="525" spans="1:112" x14ac:dyDescent="0.3">
      <c r="A525">
        <v>526</v>
      </c>
      <c r="B525" t="s">
        <v>397</v>
      </c>
      <c r="C525" s="25"/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P525" s="8"/>
      <c r="AR525" s="31"/>
      <c r="AU525" s="31"/>
      <c r="AV525" s="21"/>
      <c r="AW525" s="23"/>
      <c r="BJ525" s="18"/>
      <c r="BL525" s="54"/>
      <c r="BN525" s="54"/>
      <c r="BP525" s="18"/>
      <c r="BR525" s="18"/>
      <c r="BS525" s="18"/>
      <c r="BZ525" s="18"/>
      <c r="CC525" s="18"/>
      <c r="CH525" s="18"/>
      <c r="CM525" s="18"/>
      <c r="CO525" s="18"/>
      <c r="CS525" s="18"/>
      <c r="CU525" s="18"/>
      <c r="CW525" s="18"/>
      <c r="DH525" s="18"/>
    </row>
    <row r="526" spans="1:112" x14ac:dyDescent="0.3">
      <c r="A526">
        <v>527</v>
      </c>
      <c r="B526" t="s">
        <v>397</v>
      </c>
      <c r="C526" s="25"/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P526" s="8"/>
      <c r="AR526" s="31"/>
      <c r="AU526" s="31"/>
      <c r="AV526" s="21"/>
      <c r="AW526" s="23"/>
      <c r="BJ526" s="18"/>
      <c r="BL526" s="54"/>
      <c r="BN526" s="54"/>
      <c r="BP526" s="18"/>
      <c r="BR526" s="18"/>
      <c r="BS526" s="18"/>
      <c r="BZ526" s="18"/>
      <c r="CC526" s="18"/>
      <c r="CH526" s="18"/>
      <c r="CM526" s="18"/>
      <c r="CO526" s="18"/>
      <c r="CS526" s="18"/>
      <c r="CU526" s="18"/>
      <c r="CW526" s="18"/>
      <c r="DH526" s="18"/>
    </row>
    <row r="527" spans="1:112" x14ac:dyDescent="0.3">
      <c r="A527">
        <v>528</v>
      </c>
      <c r="B527" t="s">
        <v>397</v>
      </c>
      <c r="C527" s="25"/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P527" s="8"/>
      <c r="AR527" s="31"/>
      <c r="AU527" s="31"/>
      <c r="AV527" s="21"/>
      <c r="AW527" s="23"/>
      <c r="BJ527" s="18"/>
      <c r="BL527" s="54"/>
      <c r="BN527" s="54"/>
      <c r="BP527" s="18"/>
      <c r="BR527" s="18"/>
      <c r="BS527" s="18"/>
      <c r="BZ527" s="18"/>
      <c r="CC527" s="18"/>
      <c r="CH527" s="18"/>
      <c r="CM527" s="18"/>
      <c r="CO527" s="18"/>
      <c r="CS527" s="18"/>
      <c r="CU527" s="18"/>
      <c r="CW527" s="18"/>
      <c r="DH527" s="18"/>
    </row>
    <row r="528" spans="1:112" x14ac:dyDescent="0.3">
      <c r="A528">
        <v>529</v>
      </c>
      <c r="B528" t="s">
        <v>397</v>
      </c>
      <c r="C528" s="25"/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P528" s="8"/>
      <c r="AR528" s="31"/>
      <c r="AU528" s="31"/>
      <c r="AV528" s="21"/>
      <c r="AW528" s="23"/>
      <c r="BJ528" s="18"/>
      <c r="BL528" s="54"/>
      <c r="BN528" s="54"/>
      <c r="BP528" s="18"/>
      <c r="BR528" s="18"/>
      <c r="BS528" s="18"/>
      <c r="BZ528" s="18"/>
      <c r="CC528" s="18"/>
      <c r="CH528" s="18"/>
      <c r="CM528" s="18"/>
      <c r="CO528" s="18"/>
      <c r="CS528" s="18"/>
      <c r="CU528" s="18"/>
      <c r="CW528" s="18"/>
      <c r="DH528" s="18"/>
    </row>
    <row r="529" spans="1:112" x14ac:dyDescent="0.3">
      <c r="A529">
        <v>530</v>
      </c>
      <c r="B529" t="s">
        <v>397</v>
      </c>
      <c r="C529" s="25"/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P529" s="8"/>
      <c r="AR529" s="31"/>
      <c r="AU529" s="31"/>
      <c r="AV529" s="21"/>
      <c r="AW529" s="23"/>
      <c r="BJ529" s="18"/>
      <c r="BL529" s="54"/>
      <c r="BN529" s="54"/>
      <c r="BP529" s="18"/>
      <c r="BR529" s="18"/>
      <c r="BS529" s="18"/>
      <c r="BZ529" s="18"/>
      <c r="CC529" s="18"/>
      <c r="CH529" s="18"/>
      <c r="CM529" s="18"/>
      <c r="CO529" s="18"/>
      <c r="CS529" s="18"/>
      <c r="CU529" s="18"/>
      <c r="CW529" s="18"/>
      <c r="DH529" s="18"/>
    </row>
    <row r="530" spans="1:112" x14ac:dyDescent="0.3">
      <c r="A530">
        <v>531</v>
      </c>
      <c r="B530" t="s">
        <v>397</v>
      </c>
      <c r="C530" s="25"/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P530" s="8"/>
      <c r="AR530" s="31"/>
      <c r="AU530" s="31"/>
      <c r="AV530" s="21"/>
      <c r="AW530" s="23"/>
      <c r="BJ530" s="18"/>
      <c r="BL530" s="54"/>
      <c r="BN530" s="54"/>
      <c r="BP530" s="18"/>
      <c r="BR530" s="18"/>
      <c r="BS530" s="18"/>
      <c r="BZ530" s="18"/>
      <c r="CC530" s="18"/>
      <c r="CH530" s="18"/>
      <c r="CM530" s="18"/>
      <c r="CO530" s="18"/>
      <c r="CS530" s="18"/>
      <c r="CU530" s="18"/>
      <c r="CW530" s="18"/>
      <c r="DH530" s="18"/>
    </row>
    <row r="531" spans="1:112" x14ac:dyDescent="0.3">
      <c r="A531">
        <v>532</v>
      </c>
      <c r="B531" t="s">
        <v>397</v>
      </c>
      <c r="C531" s="25"/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P531" s="8"/>
      <c r="AR531" s="31"/>
      <c r="AU531" s="31"/>
      <c r="AV531" s="21"/>
      <c r="AW531" s="23"/>
      <c r="BJ531" s="18"/>
      <c r="BL531" s="54"/>
      <c r="BN531" s="54"/>
      <c r="BP531" s="18"/>
      <c r="BR531" s="18"/>
      <c r="BS531" s="18"/>
      <c r="BZ531" s="18"/>
      <c r="CC531" s="18"/>
      <c r="CH531" s="18"/>
      <c r="CM531" s="18"/>
      <c r="CO531" s="18"/>
      <c r="CS531" s="18"/>
      <c r="CU531" s="18"/>
      <c r="CW531" s="18"/>
      <c r="DH531" s="18"/>
    </row>
    <row r="532" spans="1:112" x14ac:dyDescent="0.3">
      <c r="A532">
        <v>533</v>
      </c>
      <c r="B532" t="s">
        <v>397</v>
      </c>
      <c r="C532" s="25"/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P532" s="8"/>
      <c r="AR532" s="31"/>
      <c r="AU532" s="31"/>
      <c r="AV532" s="21"/>
      <c r="AW532" s="23"/>
      <c r="BJ532" s="18"/>
      <c r="BL532" s="54"/>
      <c r="BN532" s="54"/>
      <c r="BP532" s="18"/>
      <c r="BR532" s="18"/>
      <c r="BS532" s="18"/>
      <c r="BZ532" s="18"/>
      <c r="CC532" s="18"/>
      <c r="CH532" s="18"/>
      <c r="CM532" s="18"/>
      <c r="CO532" s="18"/>
      <c r="CS532" s="18"/>
      <c r="CU532" s="18"/>
      <c r="CW532" s="18"/>
      <c r="DH532" s="18"/>
    </row>
    <row r="533" spans="1:112" x14ac:dyDescent="0.3">
      <c r="A533">
        <v>534</v>
      </c>
      <c r="B533" t="s">
        <v>397</v>
      </c>
      <c r="C533" s="25"/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P533" s="8"/>
      <c r="AR533" s="31"/>
      <c r="AU533" s="31"/>
      <c r="AV533" s="21"/>
      <c r="AW533" s="23"/>
      <c r="BJ533" s="18"/>
      <c r="BL533" s="54"/>
      <c r="BN533" s="54"/>
      <c r="BP533" s="18"/>
      <c r="BR533" s="18"/>
      <c r="BS533" s="18"/>
      <c r="BZ533" s="18"/>
      <c r="CC533" s="18"/>
      <c r="CH533" s="18"/>
      <c r="CM533" s="18"/>
      <c r="CO533" s="18"/>
      <c r="CS533" s="18"/>
      <c r="CU533" s="18"/>
      <c r="CW533" s="18"/>
      <c r="DH533" s="18"/>
    </row>
    <row r="534" spans="1:112" x14ac:dyDescent="0.3">
      <c r="A534">
        <v>535</v>
      </c>
      <c r="B534" t="s">
        <v>397</v>
      </c>
      <c r="C534" s="25"/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P534" s="8"/>
      <c r="AR534" s="31"/>
      <c r="AU534" s="31"/>
      <c r="AV534" s="21"/>
      <c r="AW534" s="23"/>
      <c r="BJ534" s="18"/>
      <c r="BL534" s="54"/>
      <c r="BN534" s="54"/>
      <c r="BP534" s="18"/>
      <c r="BR534" s="18"/>
      <c r="BS534" s="18"/>
      <c r="BZ534" s="18"/>
      <c r="CC534" s="18"/>
      <c r="CH534" s="18"/>
      <c r="CM534" s="18"/>
      <c r="CO534" s="18"/>
      <c r="CS534" s="18"/>
      <c r="CU534" s="18"/>
      <c r="CW534" s="18"/>
      <c r="DH534" s="18"/>
    </row>
    <row r="535" spans="1:112" x14ac:dyDescent="0.3">
      <c r="A535">
        <v>536</v>
      </c>
      <c r="B535" t="s">
        <v>397</v>
      </c>
      <c r="C535" s="25"/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P535" s="8"/>
      <c r="AR535" s="31"/>
      <c r="AU535" s="31"/>
      <c r="AV535" s="21"/>
      <c r="AW535" s="23"/>
      <c r="BJ535" s="18"/>
      <c r="BL535" s="54"/>
      <c r="BN535" s="54"/>
      <c r="BP535" s="18"/>
      <c r="BR535" s="18"/>
      <c r="BS535" s="18"/>
      <c r="BZ535" s="18"/>
      <c r="CC535" s="18"/>
      <c r="CH535" s="18"/>
      <c r="CM535" s="18"/>
      <c r="CO535" s="18"/>
      <c r="CS535" s="18"/>
      <c r="CU535" s="18"/>
      <c r="CW535" s="18"/>
      <c r="DH535" s="18"/>
    </row>
    <row r="536" spans="1:112" x14ac:dyDescent="0.3">
      <c r="A536">
        <v>537</v>
      </c>
      <c r="B536" t="s">
        <v>397</v>
      </c>
      <c r="C536" s="25"/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P536" s="8"/>
      <c r="AR536" s="31"/>
      <c r="AU536" s="31"/>
      <c r="AV536" s="21"/>
      <c r="AW536" s="23"/>
      <c r="BJ536" s="18"/>
      <c r="BL536" s="54"/>
      <c r="BN536" s="54"/>
      <c r="BP536" s="18"/>
      <c r="BR536" s="18"/>
      <c r="BS536" s="18"/>
      <c r="BZ536" s="18"/>
      <c r="CC536" s="18"/>
      <c r="CH536" s="18"/>
      <c r="CM536" s="18"/>
      <c r="CO536" s="18"/>
      <c r="CS536" s="18"/>
      <c r="CU536" s="18"/>
      <c r="CW536" s="18"/>
      <c r="DH536" s="18"/>
    </row>
    <row r="537" spans="1:112" x14ac:dyDescent="0.3">
      <c r="A537">
        <v>538</v>
      </c>
      <c r="B537" t="s">
        <v>397</v>
      </c>
      <c r="C537" s="25"/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P537" s="8"/>
      <c r="AR537" s="31"/>
      <c r="AU537" s="31"/>
      <c r="AV537" s="21"/>
      <c r="AW537" s="23"/>
      <c r="BJ537" s="18"/>
      <c r="BL537" s="54"/>
      <c r="BN537" s="54"/>
      <c r="BP537" s="18"/>
      <c r="BR537" s="18"/>
      <c r="BS537" s="18"/>
      <c r="BZ537" s="18"/>
      <c r="CC537" s="18"/>
      <c r="CH537" s="18"/>
      <c r="CM537" s="18"/>
      <c r="CO537" s="18"/>
      <c r="CS537" s="18"/>
      <c r="CU537" s="18"/>
      <c r="CW537" s="18"/>
      <c r="DH537" s="18"/>
    </row>
    <row r="538" spans="1:112" x14ac:dyDescent="0.3">
      <c r="A538">
        <v>539</v>
      </c>
      <c r="B538" t="s">
        <v>397</v>
      </c>
      <c r="C538" s="25"/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P538" s="8"/>
      <c r="AR538" s="31"/>
      <c r="AU538" s="31"/>
      <c r="AV538" s="21"/>
      <c r="AW538" s="23"/>
      <c r="BJ538" s="18"/>
      <c r="BL538" s="54"/>
      <c r="BN538" s="54"/>
      <c r="BP538" s="18"/>
      <c r="BR538" s="18"/>
      <c r="BS538" s="18"/>
      <c r="BZ538" s="18"/>
      <c r="CC538" s="18"/>
      <c r="CH538" s="18"/>
      <c r="CM538" s="18"/>
      <c r="CO538" s="18"/>
      <c r="CS538" s="18"/>
      <c r="CU538" s="18"/>
      <c r="CW538" s="18"/>
      <c r="DH538" s="18"/>
    </row>
    <row r="539" spans="1:112" x14ac:dyDescent="0.3">
      <c r="A539">
        <v>540</v>
      </c>
      <c r="B539" t="s">
        <v>397</v>
      </c>
      <c r="C539" s="25"/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P539" s="8"/>
      <c r="AR539" s="31"/>
      <c r="AU539" s="31"/>
      <c r="AV539" s="21"/>
      <c r="AW539" s="23"/>
      <c r="BJ539" s="18"/>
      <c r="BL539" s="54"/>
      <c r="BN539" s="54"/>
      <c r="BP539" s="18"/>
      <c r="BR539" s="18"/>
      <c r="BS539" s="18"/>
      <c r="BZ539" s="18"/>
      <c r="CC539" s="18"/>
      <c r="CH539" s="18"/>
      <c r="CM539" s="18"/>
      <c r="CO539" s="18"/>
      <c r="CS539" s="18"/>
      <c r="CU539" s="18"/>
      <c r="CW539" s="18"/>
      <c r="DH539" s="18"/>
    </row>
    <row r="540" spans="1:112" x14ac:dyDescent="0.3">
      <c r="A540">
        <v>541</v>
      </c>
      <c r="B540" t="s">
        <v>397</v>
      </c>
      <c r="C540" s="25"/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P540" s="8"/>
      <c r="AR540" s="31"/>
      <c r="AU540" s="31"/>
      <c r="AV540" s="21"/>
      <c r="AW540" s="23"/>
      <c r="BJ540" s="18"/>
      <c r="BL540" s="54"/>
      <c r="BN540" s="54"/>
      <c r="BP540" s="18"/>
      <c r="BR540" s="18"/>
      <c r="BS540" s="18"/>
      <c r="BZ540" s="18"/>
      <c r="CC540" s="18"/>
      <c r="CH540" s="18"/>
      <c r="CM540" s="18"/>
      <c r="CO540" s="18"/>
      <c r="CS540" s="18"/>
      <c r="CU540" s="18"/>
      <c r="CW540" s="18"/>
      <c r="DH540" s="18"/>
    </row>
    <row r="541" spans="1:112" x14ac:dyDescent="0.3">
      <c r="A541">
        <v>542</v>
      </c>
      <c r="B541" t="s">
        <v>397</v>
      </c>
      <c r="C541" s="25"/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P541" s="8"/>
      <c r="AR541" s="31"/>
      <c r="AU541" s="31"/>
      <c r="AV541" s="21"/>
      <c r="AW541" s="23"/>
      <c r="BJ541" s="18"/>
      <c r="BL541" s="54"/>
      <c r="BN541" s="54"/>
      <c r="BP541" s="18"/>
      <c r="BR541" s="18"/>
      <c r="BS541" s="18"/>
      <c r="BZ541" s="18"/>
      <c r="CC541" s="18"/>
      <c r="CH541" s="18"/>
      <c r="CM541" s="18"/>
      <c r="CO541" s="18"/>
      <c r="CS541" s="18"/>
      <c r="CU541" s="18"/>
      <c r="CW541" s="18"/>
      <c r="DH541" s="18"/>
    </row>
    <row r="542" spans="1:112" x14ac:dyDescent="0.3">
      <c r="A542">
        <v>543</v>
      </c>
      <c r="B542" t="s">
        <v>397</v>
      </c>
      <c r="C542" s="25"/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P542" s="8"/>
      <c r="AR542" s="31"/>
      <c r="AU542" s="31"/>
      <c r="AV542" s="21"/>
      <c r="AW542" s="23"/>
      <c r="BJ542" s="18"/>
      <c r="BL542" s="54"/>
      <c r="BN542" s="54"/>
      <c r="BP542" s="18"/>
      <c r="BR542" s="18"/>
      <c r="BS542" s="18"/>
      <c r="BZ542" s="18"/>
      <c r="CC542" s="18"/>
      <c r="CH542" s="18"/>
      <c r="CM542" s="18"/>
      <c r="CO542" s="18"/>
      <c r="CS542" s="18"/>
      <c r="CU542" s="18"/>
      <c r="CW542" s="18"/>
      <c r="DH542" s="18"/>
    </row>
    <row r="543" spans="1:112" x14ac:dyDescent="0.3">
      <c r="A543">
        <v>544</v>
      </c>
      <c r="B543" t="s">
        <v>397</v>
      </c>
      <c r="C543" s="25"/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P543" s="8"/>
      <c r="AR543" s="31"/>
      <c r="AU543" s="31"/>
      <c r="AV543" s="21"/>
      <c r="AW543" s="23"/>
      <c r="BJ543" s="18"/>
      <c r="BL543" s="54"/>
      <c r="BN543" s="54"/>
      <c r="BP543" s="18"/>
      <c r="BR543" s="18"/>
      <c r="BS543" s="18"/>
      <c r="BZ543" s="18"/>
      <c r="CC543" s="18"/>
      <c r="CH543" s="18"/>
      <c r="CM543" s="18"/>
      <c r="CO543" s="18"/>
      <c r="CS543" s="18"/>
      <c r="CU543" s="18"/>
      <c r="CW543" s="18"/>
      <c r="DH543" s="18"/>
    </row>
    <row r="544" spans="1:112" x14ac:dyDescent="0.3">
      <c r="A544">
        <v>545</v>
      </c>
      <c r="B544" t="s">
        <v>397</v>
      </c>
      <c r="C544" s="25"/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P544" s="8"/>
      <c r="AR544" s="31"/>
      <c r="AU544" s="31"/>
      <c r="AV544" s="21"/>
      <c r="AW544" s="23"/>
      <c r="BJ544" s="18"/>
      <c r="BL544" s="54"/>
      <c r="BN544" s="54"/>
      <c r="BP544" s="18"/>
      <c r="BR544" s="18"/>
      <c r="BS544" s="18"/>
      <c r="BZ544" s="18"/>
      <c r="CC544" s="18"/>
      <c r="CH544" s="18"/>
      <c r="CM544" s="18"/>
      <c r="CO544" s="18"/>
      <c r="CS544" s="18"/>
      <c r="CU544" s="18"/>
      <c r="CW544" s="18"/>
      <c r="DH544" s="18"/>
    </row>
    <row r="545" spans="1:112" x14ac:dyDescent="0.3">
      <c r="A545">
        <v>546</v>
      </c>
      <c r="B545" t="s">
        <v>397</v>
      </c>
      <c r="C545" s="25"/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P545" s="8"/>
      <c r="AR545" s="31"/>
      <c r="AU545" s="31"/>
      <c r="AV545" s="21"/>
      <c r="AW545" s="23"/>
      <c r="BJ545" s="18"/>
      <c r="BL545" s="54"/>
      <c r="BN545" s="54"/>
      <c r="BP545" s="18"/>
      <c r="BR545" s="18"/>
      <c r="BS545" s="18"/>
      <c r="BZ545" s="18"/>
      <c r="CC545" s="18"/>
      <c r="CH545" s="18"/>
      <c r="CM545" s="18"/>
      <c r="CO545" s="18"/>
      <c r="CS545" s="18"/>
      <c r="CU545" s="18"/>
      <c r="CW545" s="18"/>
      <c r="DH545" s="18"/>
    </row>
    <row r="546" spans="1:112" x14ac:dyDescent="0.3">
      <c r="A546">
        <v>547</v>
      </c>
      <c r="B546" t="s">
        <v>397</v>
      </c>
      <c r="C546" s="25"/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P546" s="8"/>
      <c r="AR546" s="31"/>
      <c r="AU546" s="31"/>
      <c r="AV546" s="21"/>
      <c r="AW546" s="23"/>
      <c r="BJ546" s="18"/>
      <c r="BL546" s="54"/>
      <c r="BN546" s="54"/>
      <c r="BP546" s="18"/>
      <c r="BR546" s="18"/>
      <c r="BS546" s="18"/>
      <c r="BZ546" s="18"/>
      <c r="CC546" s="18"/>
      <c r="CH546" s="18"/>
      <c r="CM546" s="18"/>
      <c r="CO546" s="18"/>
      <c r="CS546" s="18"/>
      <c r="CU546" s="18"/>
      <c r="CW546" s="18"/>
      <c r="DH546" s="18"/>
    </row>
    <row r="547" spans="1:112" x14ac:dyDescent="0.3">
      <c r="A547">
        <v>548</v>
      </c>
      <c r="B547" t="s">
        <v>397</v>
      </c>
      <c r="C547" s="25"/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P547" s="8"/>
      <c r="AR547" s="31"/>
      <c r="AU547" s="31"/>
      <c r="AV547" s="21"/>
      <c r="AW547" s="23"/>
      <c r="BJ547" s="18"/>
      <c r="BL547" s="54"/>
      <c r="BN547" s="54"/>
      <c r="BP547" s="18"/>
      <c r="BR547" s="18"/>
      <c r="BS547" s="18"/>
      <c r="BZ547" s="18"/>
      <c r="CC547" s="18"/>
      <c r="CH547" s="18"/>
      <c r="CM547" s="18"/>
      <c r="CO547" s="18"/>
      <c r="CS547" s="18"/>
      <c r="CU547" s="18"/>
      <c r="CW547" s="18"/>
      <c r="DH547" s="18"/>
    </row>
    <row r="548" spans="1:112" x14ac:dyDescent="0.3">
      <c r="A548">
        <v>549</v>
      </c>
      <c r="B548" t="s">
        <v>397</v>
      </c>
      <c r="C548" s="25"/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P548" s="8"/>
      <c r="AR548" s="31"/>
      <c r="AU548" s="31"/>
      <c r="AV548" s="21"/>
      <c r="AW548" s="23"/>
      <c r="BJ548" s="18"/>
      <c r="BL548" s="54"/>
      <c r="BN548" s="54"/>
      <c r="BP548" s="18"/>
      <c r="BR548" s="18"/>
      <c r="BS548" s="18"/>
      <c r="BZ548" s="18"/>
      <c r="CC548" s="18"/>
      <c r="CH548" s="18"/>
      <c r="CM548" s="18"/>
      <c r="CO548" s="18"/>
      <c r="CS548" s="18"/>
      <c r="CU548" s="18"/>
      <c r="CW548" s="18"/>
      <c r="DH548" s="18"/>
    </row>
    <row r="549" spans="1:112" x14ac:dyDescent="0.3">
      <c r="A549">
        <v>550</v>
      </c>
      <c r="B549" t="s">
        <v>397</v>
      </c>
      <c r="C549" s="25"/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P549" s="8"/>
      <c r="AR549" s="31"/>
      <c r="AU549" s="31"/>
      <c r="AV549" s="21"/>
      <c r="AW549" s="23"/>
      <c r="BJ549" s="18"/>
      <c r="BL549" s="54"/>
      <c r="BN549" s="54"/>
      <c r="BP549" s="18"/>
      <c r="BR549" s="18"/>
      <c r="BS549" s="18"/>
      <c r="BZ549" s="18"/>
      <c r="CC549" s="18"/>
      <c r="CH549" s="18"/>
      <c r="CM549" s="18"/>
      <c r="CO549" s="18"/>
      <c r="CS549" s="18"/>
      <c r="CU549" s="18"/>
      <c r="CW549" s="18"/>
      <c r="DH549" s="18"/>
    </row>
    <row r="550" spans="1:112" x14ac:dyDescent="0.3">
      <c r="A550">
        <v>551</v>
      </c>
      <c r="B550" t="s">
        <v>397</v>
      </c>
      <c r="C550" s="25"/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P550" s="8"/>
      <c r="AR550" s="31"/>
      <c r="AU550" s="31"/>
      <c r="AV550" s="21"/>
      <c r="AW550" s="23"/>
      <c r="BJ550" s="18"/>
      <c r="BL550" s="54"/>
      <c r="BN550" s="54"/>
      <c r="BP550" s="18"/>
      <c r="BR550" s="18"/>
      <c r="BS550" s="18"/>
      <c r="BZ550" s="18"/>
      <c r="CC550" s="18"/>
      <c r="CH550" s="18"/>
      <c r="CM550" s="18"/>
      <c r="CO550" s="18"/>
      <c r="CS550" s="18"/>
      <c r="CU550" s="18"/>
      <c r="CW550" s="18"/>
      <c r="DH550" s="18"/>
    </row>
    <row r="551" spans="1:112" x14ac:dyDescent="0.3">
      <c r="C551" s="25"/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P551" s="8"/>
      <c r="AR551" s="31"/>
      <c r="AU551" s="31"/>
      <c r="AV551" s="21"/>
      <c r="AW551" s="23"/>
      <c r="BJ551" s="18"/>
      <c r="BL551" s="54"/>
      <c r="BN551" s="54"/>
      <c r="BP551" s="18"/>
      <c r="BR551" s="18"/>
      <c r="BS551" s="18"/>
      <c r="BZ551" s="18"/>
      <c r="CC551" s="18"/>
      <c r="CH551" s="18"/>
      <c r="CM551" s="18"/>
      <c r="CO551" s="18"/>
      <c r="CS551" s="18"/>
      <c r="CU551" s="18"/>
      <c r="CW551" s="18"/>
      <c r="DH551" s="18"/>
    </row>
    <row r="552" spans="1:112" x14ac:dyDescent="0.3">
      <c r="C552" s="25"/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P552" s="8"/>
      <c r="AR552" s="31"/>
      <c r="AU552" s="31"/>
      <c r="AV552" s="21"/>
      <c r="AW552" s="23"/>
      <c r="BJ552" s="18"/>
      <c r="BL552" s="54"/>
      <c r="BN552" s="54"/>
      <c r="BP552" s="18"/>
      <c r="BR552" s="18"/>
      <c r="BS552" s="18"/>
      <c r="BZ552" s="18"/>
      <c r="CC552" s="18"/>
      <c r="CH552" s="18"/>
      <c r="CM552" s="18"/>
      <c r="CO552" s="18"/>
      <c r="CS552" s="18"/>
      <c r="CU552" s="18"/>
      <c r="CW552" s="18"/>
      <c r="DH552" s="18"/>
    </row>
    <row r="553" spans="1:112" x14ac:dyDescent="0.3">
      <c r="C553" s="25"/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P553" s="8"/>
      <c r="AR553" s="31"/>
      <c r="AU553" s="31"/>
      <c r="AV553" s="21"/>
      <c r="AW553" s="23"/>
      <c r="BJ553" s="18"/>
      <c r="BL553" s="54"/>
      <c r="BN553" s="54"/>
      <c r="BP553" s="18"/>
      <c r="BR553" s="18"/>
      <c r="BS553" s="18"/>
      <c r="BZ553" s="18"/>
      <c r="CC553" s="18"/>
      <c r="CH553" s="18"/>
      <c r="CM553" s="18"/>
      <c r="CO553" s="18"/>
      <c r="CS553" s="18"/>
      <c r="CU553" s="18"/>
      <c r="CW553" s="18"/>
      <c r="DH553" s="18"/>
    </row>
    <row r="554" spans="1:112" x14ac:dyDescent="0.3">
      <c r="C554" s="25"/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P554" s="8"/>
      <c r="AR554" s="31"/>
      <c r="AU554" s="31"/>
      <c r="AV554" s="21"/>
      <c r="AW554" s="23"/>
      <c r="BJ554" s="18"/>
      <c r="BL554" s="54"/>
      <c r="BN554" s="54"/>
      <c r="BP554" s="18"/>
      <c r="BR554" s="18"/>
      <c r="BS554" s="18"/>
      <c r="BZ554" s="18"/>
      <c r="CC554" s="18"/>
      <c r="CH554" s="18"/>
      <c r="CM554" s="18"/>
      <c r="CO554" s="18"/>
      <c r="CS554" s="18"/>
      <c r="CU554" s="18"/>
      <c r="CW554" s="18"/>
      <c r="DH554" s="18"/>
    </row>
    <row r="555" spans="1:112" x14ac:dyDescent="0.3">
      <c r="C555" s="25"/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P555" s="8"/>
      <c r="AR555" s="31"/>
      <c r="AU555" s="31"/>
      <c r="AV555" s="21"/>
      <c r="AW555" s="23"/>
      <c r="BJ555" s="18"/>
      <c r="BL555" s="54"/>
      <c r="BN555" s="54"/>
      <c r="BP555" s="18"/>
      <c r="BR555" s="18"/>
      <c r="BS555" s="18"/>
      <c r="BZ555" s="18"/>
      <c r="CC555" s="18"/>
      <c r="CH555" s="18"/>
      <c r="CM555" s="18"/>
      <c r="CO555" s="18"/>
      <c r="CS555" s="18"/>
      <c r="CU555" s="18"/>
      <c r="CW555" s="18"/>
      <c r="DH555" s="18"/>
    </row>
    <row r="556" spans="1:112" x14ac:dyDescent="0.3">
      <c r="C556" s="25"/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P556" s="8"/>
      <c r="AR556" s="31"/>
      <c r="AU556" s="31"/>
      <c r="AV556" s="21"/>
      <c r="AW556" s="23"/>
      <c r="BJ556" s="18"/>
      <c r="BL556" s="54"/>
      <c r="BN556" s="54"/>
      <c r="BP556" s="18"/>
      <c r="BR556" s="18"/>
      <c r="BS556" s="18"/>
      <c r="BZ556" s="18"/>
      <c r="CC556" s="18"/>
      <c r="CH556" s="18"/>
      <c r="CM556" s="18"/>
      <c r="CO556" s="18"/>
      <c r="CS556" s="18"/>
      <c r="CU556" s="18"/>
      <c r="CW556" s="18"/>
      <c r="DH556" s="18"/>
    </row>
    <row r="557" spans="1:112" x14ac:dyDescent="0.3">
      <c r="C557" s="25"/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P557" s="8"/>
      <c r="AR557" s="31"/>
      <c r="AU557" s="31"/>
      <c r="AV557" s="21"/>
      <c r="AW557" s="23"/>
      <c r="BJ557" s="18"/>
      <c r="BL557" s="54"/>
      <c r="BN557" s="54"/>
      <c r="BP557" s="18"/>
      <c r="BR557" s="18"/>
      <c r="BS557" s="18"/>
      <c r="BZ557" s="18"/>
      <c r="CC557" s="18"/>
      <c r="CH557" s="18"/>
      <c r="CM557" s="18"/>
      <c r="CO557" s="18"/>
      <c r="CS557" s="18"/>
      <c r="CU557" s="18"/>
      <c r="CW557" s="18"/>
      <c r="DH557" s="18"/>
    </row>
    <row r="558" spans="1:112" x14ac:dyDescent="0.3">
      <c r="C558" s="25"/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P558" s="8"/>
      <c r="AR558" s="31"/>
      <c r="AU558" s="31"/>
      <c r="AV558" s="21"/>
      <c r="AW558" s="23"/>
      <c r="BJ558" s="18"/>
      <c r="BL558" s="54"/>
      <c r="BN558" s="54"/>
      <c r="BP558" s="18"/>
      <c r="BR558" s="18"/>
      <c r="BS558" s="18"/>
      <c r="BZ558" s="18"/>
      <c r="CC558" s="18"/>
      <c r="CH558" s="18"/>
      <c r="CM558" s="18"/>
      <c r="CO558" s="18"/>
      <c r="CS558" s="18"/>
      <c r="CU558" s="18"/>
      <c r="CW558" s="18"/>
      <c r="DH558" s="18"/>
    </row>
    <row r="559" spans="1:112" x14ac:dyDescent="0.3">
      <c r="C559" s="25"/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P559" s="8"/>
      <c r="AR559" s="31"/>
      <c r="AU559" s="31"/>
      <c r="AV559" s="21"/>
      <c r="AW559" s="23"/>
      <c r="BJ559" s="18"/>
      <c r="BL559" s="54"/>
      <c r="BN559" s="54"/>
      <c r="BP559" s="18"/>
      <c r="BR559" s="18"/>
      <c r="BS559" s="18"/>
      <c r="BZ559" s="18"/>
      <c r="CC559" s="18"/>
      <c r="CH559" s="18"/>
      <c r="CM559" s="18"/>
      <c r="CO559" s="18"/>
      <c r="CS559" s="18"/>
      <c r="CU559" s="18"/>
      <c r="CW559" s="18"/>
      <c r="DH559" s="18"/>
    </row>
    <row r="560" spans="1:112" x14ac:dyDescent="0.3">
      <c r="C560" s="25"/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P560" s="8"/>
      <c r="AR560" s="31"/>
      <c r="AU560" s="31"/>
      <c r="AV560" s="21"/>
      <c r="AW560" s="23"/>
      <c r="BJ560" s="18"/>
      <c r="BL560" s="54"/>
      <c r="BN560" s="54"/>
      <c r="BP560" s="18"/>
      <c r="BR560" s="18"/>
      <c r="BS560" s="18"/>
      <c r="BZ560" s="18"/>
      <c r="CC560" s="18"/>
      <c r="CH560" s="18"/>
      <c r="CM560" s="18"/>
      <c r="CO560" s="18"/>
      <c r="CS560" s="18"/>
      <c r="CU560" s="18"/>
      <c r="CW560" s="18"/>
      <c r="DH560" s="18"/>
    </row>
    <row r="561" spans="3:112" x14ac:dyDescent="0.3">
      <c r="C561" s="25"/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P561" s="8"/>
      <c r="AR561" s="31"/>
      <c r="AU561" s="31"/>
      <c r="AV561" s="21"/>
      <c r="AW561" s="23"/>
      <c r="BJ561" s="18"/>
      <c r="BL561" s="54"/>
      <c r="BN561" s="54"/>
      <c r="BP561" s="18"/>
      <c r="BR561" s="18"/>
      <c r="BS561" s="18"/>
      <c r="BZ561" s="18"/>
      <c r="CC561" s="18"/>
      <c r="CH561" s="18"/>
      <c r="CM561" s="18"/>
      <c r="CO561" s="18"/>
      <c r="CS561" s="18"/>
      <c r="CU561" s="18"/>
      <c r="CW561" s="18"/>
      <c r="DH561" s="18"/>
    </row>
    <row r="562" spans="3:112" x14ac:dyDescent="0.3">
      <c r="C562" s="25"/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P562" s="8"/>
      <c r="AR562" s="31"/>
      <c r="AU562" s="31"/>
      <c r="AV562" s="21"/>
      <c r="AW562" s="23"/>
      <c r="BJ562" s="18"/>
      <c r="BL562" s="54"/>
      <c r="BN562" s="54"/>
      <c r="BP562" s="18"/>
      <c r="BR562" s="18"/>
      <c r="BS562" s="18"/>
      <c r="BZ562" s="18"/>
      <c r="CC562" s="18"/>
      <c r="CH562" s="18"/>
      <c r="CM562" s="18"/>
      <c r="CO562" s="18"/>
      <c r="CS562" s="18"/>
      <c r="CU562" s="18"/>
      <c r="CW562" s="18"/>
      <c r="DH562" s="18"/>
    </row>
    <row r="563" spans="3:112" x14ac:dyDescent="0.3">
      <c r="C563" s="25"/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P563" s="8"/>
      <c r="AR563" s="31"/>
      <c r="AU563" s="31"/>
      <c r="AV563" s="21"/>
      <c r="AW563" s="23"/>
      <c r="BJ563" s="18"/>
      <c r="BL563" s="54"/>
      <c r="BN563" s="54"/>
      <c r="BP563" s="18"/>
      <c r="BR563" s="18"/>
      <c r="BS563" s="18"/>
      <c r="BZ563" s="18"/>
      <c r="CC563" s="18"/>
      <c r="CH563" s="18"/>
      <c r="CM563" s="18"/>
      <c r="CO563" s="18"/>
      <c r="CS563" s="18"/>
      <c r="CU563" s="18"/>
      <c r="CW563" s="18"/>
      <c r="DH563" s="18"/>
    </row>
    <row r="564" spans="3:112" x14ac:dyDescent="0.3">
      <c r="C564" s="25"/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P564" s="8"/>
      <c r="AR564" s="31"/>
      <c r="AU564" s="31"/>
      <c r="AV564" s="21"/>
      <c r="AW564" s="23"/>
      <c r="BJ564" s="18"/>
      <c r="BL564" s="54"/>
      <c r="BN564" s="54"/>
      <c r="BP564" s="18"/>
      <c r="BR564" s="18"/>
      <c r="BS564" s="18"/>
      <c r="BZ564" s="18"/>
      <c r="CC564" s="18"/>
      <c r="CH564" s="18"/>
      <c r="CM564" s="18"/>
      <c r="CO564" s="18"/>
      <c r="CS564" s="18"/>
      <c r="CU564" s="18"/>
      <c r="CW564" s="18"/>
      <c r="DH564" s="18"/>
    </row>
    <row r="565" spans="3:112" x14ac:dyDescent="0.3">
      <c r="C565" s="25"/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P565" s="8"/>
      <c r="AR565" s="31"/>
      <c r="AU565" s="31"/>
      <c r="AV565" s="21"/>
      <c r="AW565" s="23"/>
      <c r="BJ565" s="18"/>
      <c r="BL565" s="54"/>
      <c r="BN565" s="54"/>
      <c r="BP565" s="18"/>
      <c r="BR565" s="18"/>
      <c r="BS565" s="18"/>
      <c r="BZ565" s="18"/>
      <c r="CC565" s="18"/>
      <c r="CH565" s="18"/>
      <c r="CM565" s="18"/>
      <c r="CO565" s="18"/>
      <c r="CS565" s="18"/>
      <c r="CU565" s="18"/>
      <c r="CW565" s="18"/>
      <c r="DH565" s="18"/>
    </row>
    <row r="566" spans="3:112" x14ac:dyDescent="0.3">
      <c r="C566" s="25"/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P566" s="8"/>
      <c r="AR566" s="31"/>
      <c r="AU566" s="31"/>
      <c r="AV566" s="21"/>
      <c r="AW566" s="23"/>
      <c r="BJ566" s="18"/>
      <c r="BL566" s="54"/>
      <c r="BN566" s="54"/>
      <c r="BP566" s="18"/>
      <c r="BR566" s="18"/>
      <c r="BS566" s="18"/>
      <c r="BZ566" s="18"/>
      <c r="CC566" s="18"/>
      <c r="CH566" s="18"/>
      <c r="CM566" s="18"/>
      <c r="CO566" s="18"/>
      <c r="CS566" s="18"/>
      <c r="CU566" s="18"/>
      <c r="CW566" s="18"/>
      <c r="DH566" s="18"/>
    </row>
    <row r="567" spans="3:112" x14ac:dyDescent="0.3">
      <c r="C567" s="25"/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P567" s="8"/>
      <c r="AR567" s="31"/>
      <c r="AU567" s="31"/>
      <c r="AV567" s="21"/>
      <c r="AW567" s="23"/>
      <c r="BJ567" s="18"/>
      <c r="BL567" s="54"/>
      <c r="BN567" s="54"/>
      <c r="BP567" s="18"/>
      <c r="BR567" s="18"/>
      <c r="BS567" s="18"/>
      <c r="BZ567" s="18"/>
      <c r="CC567" s="18"/>
      <c r="CH567" s="18"/>
      <c r="CM567" s="18"/>
      <c r="CO567" s="18"/>
      <c r="CS567" s="18"/>
      <c r="CU567" s="18"/>
      <c r="CW567" s="18"/>
      <c r="DH567" s="18"/>
    </row>
    <row r="568" spans="3:112" x14ac:dyDescent="0.3">
      <c r="C568" s="25"/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P568" s="8"/>
      <c r="AR568" s="31"/>
      <c r="AU568" s="31"/>
      <c r="AV568" s="21"/>
      <c r="AW568" s="23"/>
      <c r="BJ568" s="18"/>
      <c r="BL568" s="54"/>
      <c r="BN568" s="54"/>
      <c r="BP568" s="18"/>
      <c r="BR568" s="18"/>
      <c r="BS568" s="18"/>
      <c r="BZ568" s="18"/>
      <c r="CC568" s="18"/>
      <c r="CH568" s="18"/>
      <c r="CM568" s="18"/>
      <c r="CO568" s="18"/>
      <c r="CS568" s="18"/>
      <c r="CU568" s="18"/>
      <c r="CW568" s="18"/>
      <c r="DH568" s="18"/>
    </row>
    <row r="569" spans="3:112" x14ac:dyDescent="0.3">
      <c r="C569" s="25"/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P569" s="8"/>
      <c r="AR569" s="31"/>
      <c r="AU569" s="31"/>
      <c r="AV569" s="21"/>
      <c r="AW569" s="23"/>
      <c r="BJ569" s="18"/>
      <c r="BL569" s="54"/>
      <c r="BN569" s="54"/>
      <c r="BP569" s="18"/>
      <c r="BR569" s="18"/>
      <c r="BS569" s="18"/>
      <c r="BZ569" s="18"/>
      <c r="CC569" s="18"/>
      <c r="CH569" s="18"/>
      <c r="CM569" s="18"/>
      <c r="CO569" s="18"/>
      <c r="CS569" s="18"/>
      <c r="CU569" s="18"/>
      <c r="CW569" s="18"/>
      <c r="DH569" s="18"/>
    </row>
    <row r="570" spans="3:112" x14ac:dyDescent="0.3">
      <c r="C570" s="25"/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P570" s="8"/>
      <c r="AR570" s="31"/>
      <c r="AU570" s="31"/>
      <c r="AV570" s="21"/>
      <c r="AW570" s="23"/>
      <c r="BJ570" s="18"/>
      <c r="BL570" s="54"/>
      <c r="BN570" s="54"/>
      <c r="BP570" s="18"/>
      <c r="BR570" s="18"/>
      <c r="BS570" s="18"/>
      <c r="BZ570" s="18"/>
      <c r="CC570" s="18"/>
      <c r="CH570" s="18"/>
      <c r="CM570" s="18"/>
      <c r="CO570" s="18"/>
      <c r="CS570" s="18"/>
      <c r="CU570" s="18"/>
      <c r="CW570" s="18"/>
      <c r="DH570" s="18"/>
    </row>
    <row r="571" spans="3:112" x14ac:dyDescent="0.3">
      <c r="C571" s="25"/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P571" s="8"/>
      <c r="AR571" s="31"/>
      <c r="AU571" s="31"/>
      <c r="AV571" s="21"/>
      <c r="AW571" s="23"/>
      <c r="BJ571" s="18"/>
      <c r="BL571" s="54"/>
      <c r="BN571" s="54"/>
      <c r="BP571" s="18"/>
      <c r="BR571" s="18"/>
      <c r="BS571" s="18"/>
      <c r="BZ571" s="18"/>
      <c r="CC571" s="18"/>
      <c r="CH571" s="18"/>
      <c r="CM571" s="18"/>
      <c r="CO571" s="18"/>
      <c r="CS571" s="18"/>
      <c r="CU571" s="18"/>
      <c r="CW571" s="18"/>
      <c r="DH571" s="18"/>
    </row>
    <row r="572" spans="3:112" x14ac:dyDescent="0.3">
      <c r="C572" s="25"/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P572" s="8"/>
      <c r="AR572" s="31"/>
      <c r="AU572" s="31"/>
      <c r="AV572" s="21"/>
      <c r="AW572" s="23"/>
      <c r="BJ572" s="18"/>
      <c r="BL572" s="54"/>
      <c r="BN572" s="54"/>
      <c r="BP572" s="18"/>
      <c r="BR572" s="18"/>
      <c r="BS572" s="18"/>
      <c r="BZ572" s="18"/>
      <c r="CC572" s="18"/>
      <c r="CH572" s="18"/>
      <c r="CM572" s="18"/>
      <c r="CO572" s="18"/>
      <c r="CS572" s="18"/>
      <c r="CU572" s="18"/>
      <c r="CW572" s="18"/>
      <c r="DH572" s="18"/>
    </row>
    <row r="573" spans="3:112" x14ac:dyDescent="0.3">
      <c r="C573" s="25"/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P573" s="8"/>
      <c r="AR573" s="31"/>
      <c r="AU573" s="31"/>
      <c r="AV573" s="21"/>
      <c r="AW573" s="23"/>
      <c r="BJ573" s="18"/>
      <c r="BL573" s="54"/>
      <c r="BN573" s="54"/>
      <c r="BP573" s="18"/>
      <c r="BR573" s="18"/>
      <c r="BS573" s="18"/>
      <c r="BZ573" s="18"/>
      <c r="CC573" s="18"/>
      <c r="CH573" s="18"/>
      <c r="CM573" s="18"/>
      <c r="CO573" s="18"/>
      <c r="CS573" s="18"/>
      <c r="CU573" s="18"/>
      <c r="CW573" s="18"/>
      <c r="DH573" s="18"/>
    </row>
    <row r="574" spans="3:112" x14ac:dyDescent="0.3">
      <c r="C574" s="25"/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P574" s="8"/>
      <c r="AR574" s="31"/>
      <c r="AU574" s="31"/>
      <c r="AV574" s="21"/>
      <c r="AW574" s="23"/>
      <c r="BJ574" s="18"/>
      <c r="BL574" s="54"/>
      <c r="BN574" s="54"/>
      <c r="BP574" s="18"/>
      <c r="BR574" s="18"/>
      <c r="BS574" s="18"/>
      <c r="BZ574" s="18"/>
      <c r="CC574" s="18"/>
      <c r="CH574" s="18"/>
      <c r="CM574" s="18"/>
      <c r="CO574" s="18"/>
      <c r="CS574" s="18"/>
      <c r="CU574" s="18"/>
      <c r="CW574" s="18"/>
      <c r="DH574" s="18"/>
    </row>
    <row r="575" spans="3:112" x14ac:dyDescent="0.3">
      <c r="C575" s="25"/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P575" s="8"/>
      <c r="AR575" s="31"/>
      <c r="AU575" s="31"/>
      <c r="AV575" s="21"/>
      <c r="AW575" s="23"/>
      <c r="BJ575" s="18"/>
      <c r="BL575" s="54"/>
      <c r="BN575" s="54"/>
      <c r="BP575" s="18"/>
      <c r="BR575" s="18"/>
      <c r="BS575" s="18"/>
      <c r="BZ575" s="18"/>
      <c r="CC575" s="18"/>
      <c r="CH575" s="18"/>
      <c r="CM575" s="18"/>
      <c r="CO575" s="18"/>
      <c r="CS575" s="18"/>
      <c r="CU575" s="18"/>
      <c r="CW575" s="18"/>
      <c r="DH575" s="18"/>
    </row>
    <row r="576" spans="3:112" x14ac:dyDescent="0.3">
      <c r="C576" s="25"/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P576" s="8"/>
      <c r="AR576" s="31"/>
      <c r="AU576" s="31"/>
      <c r="AV576" s="21"/>
      <c r="AW576" s="23"/>
      <c r="BJ576" s="18"/>
      <c r="BL576" s="54"/>
      <c r="BN576" s="54"/>
      <c r="BP576" s="18"/>
      <c r="BR576" s="18"/>
      <c r="BS576" s="18"/>
      <c r="BZ576" s="18"/>
      <c r="CC576" s="18"/>
      <c r="CH576" s="18"/>
      <c r="CM576" s="18"/>
      <c r="CO576" s="18"/>
      <c r="CS576" s="18"/>
      <c r="CU576" s="18"/>
      <c r="CW576" s="18"/>
      <c r="DH576" s="18"/>
    </row>
    <row r="577" spans="3:112" x14ac:dyDescent="0.3">
      <c r="C577" s="25"/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P577" s="8"/>
      <c r="AR577" s="31"/>
      <c r="AU577" s="31"/>
      <c r="AV577" s="21"/>
      <c r="AW577" s="23"/>
      <c r="BJ577" s="18"/>
      <c r="BL577" s="54"/>
      <c r="BN577" s="54"/>
      <c r="BP577" s="18"/>
      <c r="BR577" s="18"/>
      <c r="BS577" s="18"/>
      <c r="BZ577" s="18"/>
      <c r="CC577" s="18"/>
      <c r="CH577" s="18"/>
      <c r="CM577" s="18"/>
      <c r="CO577" s="18"/>
      <c r="CS577" s="18"/>
      <c r="CU577" s="18"/>
      <c r="CW577" s="18"/>
      <c r="DH577" s="18"/>
    </row>
    <row r="578" spans="3:112" x14ac:dyDescent="0.3">
      <c r="C578" s="25"/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P578" s="8"/>
      <c r="AR578" s="31"/>
      <c r="AU578" s="31"/>
      <c r="AV578" s="21"/>
      <c r="AW578" s="23"/>
      <c r="BJ578" s="18"/>
      <c r="BL578" s="54"/>
      <c r="BN578" s="54"/>
      <c r="BP578" s="18"/>
      <c r="BR578" s="18"/>
      <c r="BS578" s="18"/>
      <c r="BZ578" s="18"/>
      <c r="CC578" s="18"/>
      <c r="CH578" s="18"/>
      <c r="CM578" s="18"/>
      <c r="CO578" s="18"/>
      <c r="CS578" s="18"/>
      <c r="CU578" s="18"/>
      <c r="CW578" s="18"/>
      <c r="DH578" s="18"/>
    </row>
    <row r="579" spans="3:112" x14ac:dyDescent="0.3">
      <c r="C579" s="25"/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P579" s="8"/>
      <c r="AR579" s="31"/>
      <c r="AU579" s="31"/>
      <c r="AV579" s="21"/>
      <c r="AW579" s="23"/>
      <c r="BJ579" s="18"/>
      <c r="BL579" s="54"/>
      <c r="BN579" s="54"/>
      <c r="BP579" s="18"/>
      <c r="BR579" s="18"/>
      <c r="BS579" s="18"/>
      <c r="BZ579" s="18"/>
      <c r="CC579" s="18"/>
      <c r="CH579" s="18"/>
      <c r="CM579" s="18"/>
      <c r="CO579" s="18"/>
      <c r="CS579" s="18"/>
      <c r="CU579" s="18"/>
      <c r="CW579" s="18"/>
      <c r="DH579" s="18"/>
    </row>
    <row r="580" spans="3:112" x14ac:dyDescent="0.3">
      <c r="C580" s="25"/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P580" s="8"/>
      <c r="AR580" s="31"/>
      <c r="AU580" s="31"/>
      <c r="AV580" s="21"/>
      <c r="AW580" s="23"/>
      <c r="BJ580" s="18"/>
      <c r="BL580" s="54"/>
      <c r="BN580" s="54"/>
      <c r="BP580" s="18"/>
      <c r="BR580" s="18"/>
      <c r="BS580" s="18"/>
      <c r="BZ580" s="18"/>
      <c r="CC580" s="18"/>
      <c r="CH580" s="18"/>
      <c r="CM580" s="18"/>
      <c r="CO580" s="18"/>
      <c r="CS580" s="18"/>
      <c r="CU580" s="18"/>
      <c r="CW580" s="18"/>
      <c r="DH580" s="18"/>
    </row>
    <row r="581" spans="3:112" x14ac:dyDescent="0.3">
      <c r="C581" s="25"/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P581" s="8"/>
      <c r="AR581" s="31"/>
      <c r="AU581" s="31"/>
      <c r="AV581" s="21"/>
      <c r="AW581" s="23"/>
      <c r="BJ581" s="18"/>
      <c r="BL581" s="54"/>
      <c r="BN581" s="54"/>
      <c r="BP581" s="18"/>
      <c r="BR581" s="18"/>
      <c r="BS581" s="18"/>
      <c r="BZ581" s="18"/>
      <c r="CC581" s="18"/>
      <c r="CH581" s="18"/>
      <c r="CM581" s="18"/>
      <c r="CO581" s="18"/>
      <c r="CS581" s="18"/>
      <c r="CU581" s="18"/>
      <c r="CW581" s="18"/>
      <c r="DH581" s="18"/>
    </row>
    <row r="582" spans="3:112" x14ac:dyDescent="0.3">
      <c r="C582" s="25"/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P582" s="8"/>
      <c r="AR582" s="31"/>
      <c r="AU582" s="31"/>
      <c r="AV582" s="21"/>
      <c r="AW582" s="23"/>
      <c r="BJ582" s="18"/>
      <c r="BL582" s="54"/>
      <c r="BN582" s="54"/>
      <c r="BP582" s="18"/>
      <c r="BR582" s="18"/>
      <c r="BS582" s="18"/>
      <c r="BZ582" s="18"/>
      <c r="CC582" s="18"/>
      <c r="CH582" s="18"/>
      <c r="CM582" s="18"/>
      <c r="CO582" s="18"/>
      <c r="CS582" s="18"/>
      <c r="CU582" s="18"/>
      <c r="CW582" s="18"/>
      <c r="DH582" s="18"/>
    </row>
    <row r="583" spans="3:112" x14ac:dyDescent="0.3">
      <c r="C583" s="25"/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P583" s="8"/>
      <c r="AR583" s="31"/>
      <c r="AU583" s="31"/>
      <c r="AV583" s="21"/>
      <c r="AW583" s="23"/>
      <c r="BJ583" s="18"/>
      <c r="BL583" s="54"/>
      <c r="BN583" s="54"/>
      <c r="BP583" s="18"/>
      <c r="BR583" s="18"/>
      <c r="BS583" s="18"/>
      <c r="BZ583" s="18"/>
      <c r="CC583" s="18"/>
      <c r="CH583" s="18"/>
      <c r="CM583" s="18"/>
      <c r="CO583" s="18"/>
      <c r="CS583" s="18"/>
      <c r="CU583" s="18"/>
      <c r="CW583" s="18"/>
      <c r="DH583" s="18"/>
    </row>
    <row r="584" spans="3:112" x14ac:dyDescent="0.3">
      <c r="C584" s="25"/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P584" s="8"/>
      <c r="AR584" s="31"/>
      <c r="AU584" s="31"/>
      <c r="AV584" s="21"/>
      <c r="AW584" s="23"/>
      <c r="BJ584" s="18"/>
      <c r="BL584" s="54"/>
      <c r="BN584" s="54"/>
      <c r="BP584" s="18"/>
      <c r="BR584" s="18"/>
      <c r="BS584" s="18"/>
      <c r="BZ584" s="18"/>
      <c r="CC584" s="18"/>
      <c r="CH584" s="18"/>
      <c r="CM584" s="18"/>
      <c r="CO584" s="18"/>
      <c r="CS584" s="18"/>
      <c r="CU584" s="18"/>
      <c r="CW584" s="18"/>
      <c r="DH584" s="18"/>
    </row>
    <row r="585" spans="3:112" x14ac:dyDescent="0.3">
      <c r="C585" s="25"/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P585" s="8"/>
      <c r="AR585" s="31"/>
      <c r="AU585" s="31"/>
      <c r="AV585" s="21"/>
      <c r="AW585" s="23"/>
      <c r="BJ585" s="18"/>
      <c r="BL585" s="54"/>
      <c r="BN585" s="54"/>
      <c r="BP585" s="18"/>
      <c r="BR585" s="18"/>
      <c r="BS585" s="18"/>
      <c r="BZ585" s="18"/>
      <c r="CC585" s="18"/>
      <c r="CH585" s="18"/>
      <c r="CM585" s="18"/>
      <c r="CO585" s="18"/>
      <c r="CS585" s="18"/>
      <c r="CU585" s="18"/>
      <c r="CW585" s="18"/>
      <c r="DH585" s="18"/>
    </row>
    <row r="586" spans="3:112" x14ac:dyDescent="0.3">
      <c r="C586" s="25"/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P586" s="8"/>
      <c r="AR586" s="31"/>
      <c r="AU586" s="31"/>
      <c r="AV586" s="21"/>
      <c r="AW586" s="23"/>
      <c r="BJ586" s="18"/>
      <c r="BL586" s="54"/>
      <c r="BN586" s="54"/>
      <c r="BP586" s="18"/>
      <c r="BR586" s="18"/>
      <c r="BS586" s="18"/>
      <c r="BZ586" s="18"/>
      <c r="CC586" s="18"/>
      <c r="CH586" s="18"/>
      <c r="CM586" s="18"/>
      <c r="CO586" s="18"/>
      <c r="CS586" s="18"/>
      <c r="CU586" s="18"/>
      <c r="CW586" s="18"/>
      <c r="DH586" s="18"/>
    </row>
    <row r="587" spans="3:112" x14ac:dyDescent="0.3">
      <c r="C587" s="25"/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P587" s="8"/>
      <c r="AR587" s="31"/>
      <c r="AU587" s="31"/>
      <c r="AV587" s="21"/>
      <c r="AW587" s="23"/>
      <c r="BJ587" s="18"/>
      <c r="BL587" s="54"/>
      <c r="BN587" s="54"/>
      <c r="BP587" s="18"/>
      <c r="BR587" s="18"/>
      <c r="BS587" s="18"/>
      <c r="BZ587" s="18"/>
      <c r="CC587" s="18"/>
      <c r="CH587" s="18"/>
      <c r="CM587" s="18"/>
      <c r="CO587" s="18"/>
      <c r="CS587" s="18"/>
      <c r="CU587" s="18"/>
      <c r="CW587" s="18"/>
      <c r="DH587" s="18"/>
    </row>
    <row r="588" spans="3:112" x14ac:dyDescent="0.3">
      <c r="C588" s="25"/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P588" s="8"/>
      <c r="AR588" s="31"/>
      <c r="AU588" s="31"/>
      <c r="AV588" s="21"/>
      <c r="AW588" s="23"/>
      <c r="BJ588" s="18"/>
      <c r="BL588" s="54"/>
      <c r="BN588" s="54"/>
      <c r="BP588" s="18"/>
      <c r="BR588" s="18"/>
      <c r="BS588" s="18"/>
      <c r="BZ588" s="18"/>
      <c r="CC588" s="18"/>
      <c r="CH588" s="18"/>
      <c r="CM588" s="18"/>
      <c r="CO588" s="18"/>
      <c r="CS588" s="18"/>
      <c r="CU588" s="18"/>
      <c r="CW588" s="18"/>
      <c r="DH588" s="18"/>
    </row>
    <row r="589" spans="3:112" x14ac:dyDescent="0.3">
      <c r="C589" s="25"/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P589" s="8"/>
      <c r="AR589" s="31"/>
      <c r="AU589" s="31"/>
      <c r="AV589" s="21"/>
      <c r="AW589" s="23"/>
      <c r="BJ589" s="18"/>
      <c r="BL589" s="54"/>
      <c r="BN589" s="54"/>
      <c r="BP589" s="18"/>
      <c r="BR589" s="18"/>
      <c r="BS589" s="18"/>
      <c r="BZ589" s="18"/>
      <c r="CC589" s="18"/>
      <c r="CH589" s="18"/>
      <c r="CM589" s="18"/>
      <c r="CO589" s="18"/>
      <c r="CS589" s="18"/>
      <c r="CU589" s="18"/>
      <c r="CW589" s="18"/>
      <c r="DH589" s="18"/>
    </row>
    <row r="590" spans="3:112" x14ac:dyDescent="0.3">
      <c r="C590" s="25"/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P590" s="8"/>
      <c r="AR590" s="31"/>
      <c r="AU590" s="31"/>
      <c r="AV590" s="21"/>
      <c r="AW590" s="23"/>
      <c r="BJ590" s="18"/>
      <c r="BL590" s="54"/>
      <c r="BN590" s="54"/>
      <c r="BP590" s="18"/>
      <c r="BR590" s="18"/>
      <c r="BS590" s="18"/>
      <c r="BZ590" s="18"/>
      <c r="CC590" s="18"/>
      <c r="CH590" s="18"/>
      <c r="CM590" s="18"/>
      <c r="CO590" s="18"/>
      <c r="CS590" s="18"/>
      <c r="CU590" s="18"/>
      <c r="CW590" s="18"/>
      <c r="DH590" s="18"/>
    </row>
    <row r="591" spans="3:112" x14ac:dyDescent="0.3">
      <c r="C591" s="25"/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P591" s="8"/>
      <c r="AR591" s="31"/>
      <c r="AU591" s="31"/>
      <c r="AV591" s="21"/>
      <c r="AW591" s="23"/>
      <c r="BJ591" s="18"/>
      <c r="BL591" s="54"/>
      <c r="BN591" s="54"/>
      <c r="BP591" s="18"/>
      <c r="BR591" s="18"/>
      <c r="BS591" s="18"/>
      <c r="BZ591" s="18"/>
      <c r="CC591" s="18"/>
      <c r="CH591" s="18"/>
      <c r="CM591" s="18"/>
      <c r="CO591" s="18"/>
      <c r="CS591" s="18"/>
      <c r="CU591" s="18"/>
      <c r="CW591" s="18"/>
      <c r="DH591" s="18"/>
    </row>
    <row r="592" spans="3:112" x14ac:dyDescent="0.3">
      <c r="C592" s="25"/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P592" s="8"/>
      <c r="AR592" s="31"/>
      <c r="AU592" s="31"/>
      <c r="AV592" s="21"/>
      <c r="AW592" s="23"/>
      <c r="BJ592" s="18"/>
      <c r="BL592" s="54"/>
      <c r="BN592" s="54"/>
      <c r="BP592" s="18"/>
      <c r="BR592" s="18"/>
      <c r="BS592" s="18"/>
      <c r="BZ592" s="18"/>
      <c r="CC592" s="18"/>
      <c r="CH592" s="18"/>
      <c r="CM592" s="18"/>
      <c r="CO592" s="18"/>
      <c r="CS592" s="18"/>
      <c r="CU592" s="18"/>
      <c r="CW592" s="18"/>
      <c r="DH592" s="18"/>
    </row>
    <row r="593" spans="3:112" x14ac:dyDescent="0.3">
      <c r="C593" s="25"/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P593" s="8"/>
      <c r="AR593" s="31"/>
      <c r="AU593" s="31"/>
      <c r="AV593" s="21"/>
      <c r="AW593" s="23"/>
      <c r="BJ593" s="18"/>
      <c r="BL593" s="54"/>
      <c r="BN593" s="54"/>
      <c r="BP593" s="18"/>
      <c r="BR593" s="18"/>
      <c r="BS593" s="18"/>
      <c r="BZ593" s="18"/>
      <c r="CC593" s="18"/>
      <c r="CH593" s="18"/>
      <c r="CM593" s="18"/>
      <c r="CO593" s="18"/>
      <c r="CS593" s="18"/>
      <c r="CU593" s="18"/>
      <c r="CW593" s="18"/>
      <c r="DH593" s="18"/>
    </row>
    <row r="594" spans="3:112" x14ac:dyDescent="0.3">
      <c r="C594" s="25"/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P594" s="8"/>
      <c r="AR594" s="31"/>
      <c r="AU594" s="31"/>
      <c r="AV594" s="21"/>
      <c r="AW594" s="23"/>
      <c r="BJ594" s="18"/>
      <c r="BL594" s="54"/>
      <c r="BN594" s="54"/>
      <c r="BP594" s="18"/>
      <c r="BR594" s="18"/>
      <c r="BS594" s="18"/>
      <c r="BZ594" s="18"/>
      <c r="CC594" s="18"/>
      <c r="CH594" s="18"/>
      <c r="CM594" s="18"/>
      <c r="CO594" s="18"/>
      <c r="CS594" s="18"/>
      <c r="CU594" s="18"/>
      <c r="CW594" s="18"/>
      <c r="DH594" s="18"/>
    </row>
    <row r="595" spans="3:112" x14ac:dyDescent="0.3">
      <c r="C595" s="25"/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P595" s="8"/>
      <c r="AR595" s="31"/>
      <c r="AU595" s="31"/>
      <c r="AV595" s="21"/>
      <c r="AW595" s="23"/>
      <c r="BJ595" s="18"/>
      <c r="BL595" s="54"/>
      <c r="BN595" s="54"/>
      <c r="BP595" s="18"/>
      <c r="BR595" s="18"/>
      <c r="BS595" s="18"/>
      <c r="BZ595" s="18"/>
      <c r="CC595" s="18"/>
      <c r="CH595" s="18"/>
      <c r="CM595" s="18"/>
      <c r="CO595" s="18"/>
      <c r="CS595" s="18"/>
      <c r="CU595" s="18"/>
      <c r="CW595" s="18"/>
      <c r="DH595" s="18"/>
    </row>
    <row r="596" spans="3:112" x14ac:dyDescent="0.3">
      <c r="C596" s="25"/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P596" s="8"/>
      <c r="AR596" s="31"/>
      <c r="AU596" s="31"/>
      <c r="AV596" s="21"/>
      <c r="AW596" s="23"/>
      <c r="BJ596" s="18"/>
      <c r="BL596" s="54"/>
      <c r="BN596" s="54"/>
      <c r="BP596" s="18"/>
      <c r="BR596" s="18"/>
      <c r="BS596" s="18"/>
      <c r="BZ596" s="18"/>
      <c r="CC596" s="18"/>
      <c r="CH596" s="18"/>
      <c r="CM596" s="18"/>
      <c r="CO596" s="18"/>
      <c r="CS596" s="18"/>
      <c r="CU596" s="18"/>
      <c r="CW596" s="18"/>
      <c r="DH596" s="18"/>
    </row>
    <row r="597" spans="3:112" x14ac:dyDescent="0.3">
      <c r="C597" s="25"/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P597" s="8"/>
      <c r="AR597" s="31"/>
      <c r="AU597" s="31"/>
      <c r="AV597" s="21"/>
      <c r="AW597" s="23"/>
      <c r="BJ597" s="18"/>
      <c r="BL597" s="54"/>
      <c r="BN597" s="54"/>
      <c r="BP597" s="18"/>
      <c r="BR597" s="18"/>
      <c r="BS597" s="18"/>
      <c r="BZ597" s="18"/>
      <c r="CC597" s="18"/>
      <c r="CH597" s="18"/>
      <c r="CM597" s="18"/>
      <c r="CO597" s="18"/>
      <c r="CS597" s="18"/>
      <c r="CU597" s="18"/>
      <c r="CW597" s="18"/>
      <c r="DH597" s="18"/>
    </row>
    <row r="598" spans="3:112" x14ac:dyDescent="0.3">
      <c r="C598" s="25"/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P598" s="8"/>
      <c r="AR598" s="31"/>
      <c r="AU598" s="31"/>
      <c r="AV598" s="21"/>
      <c r="AW598" s="23"/>
      <c r="BJ598" s="18"/>
      <c r="BL598" s="54"/>
      <c r="BN598" s="54"/>
      <c r="BP598" s="18"/>
      <c r="BR598" s="18"/>
      <c r="BS598" s="18"/>
      <c r="BZ598" s="18"/>
      <c r="CC598" s="18"/>
      <c r="CH598" s="18"/>
      <c r="CM598" s="18"/>
      <c r="CO598" s="18"/>
      <c r="CS598" s="18"/>
      <c r="CU598" s="18"/>
      <c r="CW598" s="18"/>
      <c r="DH598" s="18"/>
    </row>
    <row r="599" spans="3:112" x14ac:dyDescent="0.3">
      <c r="C599" s="25"/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P599" s="8"/>
      <c r="AR599" s="31"/>
      <c r="AU599" s="31"/>
      <c r="AV599" s="21"/>
      <c r="AW599" s="23"/>
      <c r="BJ599" s="18"/>
      <c r="BL599" s="54"/>
      <c r="BN599" s="54"/>
      <c r="BP599" s="18"/>
      <c r="BR599" s="18"/>
      <c r="BS599" s="18"/>
      <c r="BZ599" s="18"/>
      <c r="CC599" s="18"/>
      <c r="CH599" s="18"/>
      <c r="CM599" s="18"/>
      <c r="CO599" s="18"/>
      <c r="CS599" s="18"/>
      <c r="CU599" s="18"/>
      <c r="CW599" s="18"/>
      <c r="DH599" s="18"/>
    </row>
    <row r="600" spans="3:112" x14ac:dyDescent="0.3">
      <c r="C600" s="25"/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P600" s="8"/>
      <c r="AR600" s="31"/>
      <c r="AU600" s="31"/>
      <c r="AV600" s="21"/>
      <c r="AW600" s="23"/>
      <c r="BJ600" s="18"/>
      <c r="BL600" s="54"/>
      <c r="BN600" s="54"/>
      <c r="BP600" s="18"/>
      <c r="BR600" s="18"/>
      <c r="BS600" s="18"/>
      <c r="BZ600" s="18"/>
      <c r="CC600" s="18"/>
      <c r="CH600" s="18"/>
      <c r="CM600" s="18"/>
      <c r="CO600" s="18"/>
      <c r="CS600" s="18"/>
      <c r="CU600" s="18"/>
      <c r="CW600" s="18"/>
      <c r="DH600" s="18"/>
    </row>
    <row r="601" spans="3:112" x14ac:dyDescent="0.3">
      <c r="C601" s="25"/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P601" s="8"/>
      <c r="AR601" s="31"/>
      <c r="AU601" s="31"/>
      <c r="AV601" s="21"/>
      <c r="AW601" s="23"/>
      <c r="BJ601" s="18"/>
      <c r="BL601" s="54"/>
      <c r="BN601" s="54"/>
      <c r="BP601" s="18"/>
      <c r="BR601" s="18"/>
      <c r="BS601" s="18"/>
      <c r="BZ601" s="18"/>
      <c r="CC601" s="18"/>
      <c r="CH601" s="18"/>
      <c r="CM601" s="18"/>
      <c r="CO601" s="18"/>
      <c r="CS601" s="18"/>
      <c r="CU601" s="18"/>
      <c r="CW601" s="18"/>
      <c r="DH601" s="18"/>
    </row>
    <row r="602" spans="3:112" x14ac:dyDescent="0.3">
      <c r="C602" s="25"/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P602" s="8"/>
      <c r="AR602" s="31"/>
      <c r="AU602" s="31"/>
      <c r="AV602" s="21"/>
      <c r="AW602" s="23"/>
      <c r="BJ602" s="18"/>
      <c r="BL602" s="54"/>
      <c r="BN602" s="54"/>
      <c r="BP602" s="18"/>
      <c r="BR602" s="18"/>
      <c r="BS602" s="18"/>
      <c r="BZ602" s="18"/>
      <c r="CC602" s="18"/>
      <c r="CH602" s="18"/>
      <c r="CM602" s="18"/>
      <c r="CO602" s="18"/>
      <c r="CS602" s="18"/>
      <c r="CU602" s="18"/>
      <c r="CW602" s="18"/>
      <c r="DH602" s="18"/>
    </row>
    <row r="603" spans="3:112" x14ac:dyDescent="0.3">
      <c r="C603" s="25"/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P603" s="8"/>
      <c r="AR603" s="31"/>
      <c r="AU603" s="31"/>
      <c r="AV603" s="21"/>
      <c r="AW603" s="23"/>
      <c r="BJ603" s="18"/>
      <c r="BL603" s="54"/>
      <c r="BN603" s="54"/>
      <c r="BP603" s="18"/>
      <c r="BR603" s="18"/>
      <c r="BS603" s="18"/>
      <c r="BZ603" s="18"/>
      <c r="CC603" s="18"/>
      <c r="CH603" s="18"/>
      <c r="CM603" s="18"/>
      <c r="CO603" s="18"/>
      <c r="CS603" s="18"/>
      <c r="CU603" s="18"/>
      <c r="CW603" s="18"/>
      <c r="DH603" s="18"/>
    </row>
    <row r="604" spans="3:112" x14ac:dyDescent="0.3">
      <c r="C604" s="25"/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P604" s="8"/>
      <c r="AR604" s="31"/>
      <c r="AU604" s="31"/>
      <c r="AV604" s="21"/>
      <c r="AW604" s="23"/>
      <c r="BJ604" s="18"/>
      <c r="BL604" s="54"/>
      <c r="BN604" s="54"/>
      <c r="BP604" s="18"/>
      <c r="BR604" s="18"/>
      <c r="BS604" s="18"/>
      <c r="BZ604" s="18"/>
      <c r="CC604" s="18"/>
      <c r="CH604" s="18"/>
      <c r="CM604" s="18"/>
      <c r="CO604" s="18"/>
      <c r="CS604" s="18"/>
      <c r="CU604" s="18"/>
      <c r="CW604" s="18"/>
      <c r="DH604" s="18"/>
    </row>
    <row r="605" spans="3:112" x14ac:dyDescent="0.3">
      <c r="C605" s="25"/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P605" s="8"/>
      <c r="AR605" s="31"/>
      <c r="AU605" s="31"/>
      <c r="AV605" s="21"/>
      <c r="AW605" s="23"/>
      <c r="BJ605" s="18"/>
      <c r="BL605" s="54"/>
      <c r="BN605" s="54"/>
      <c r="BP605" s="18"/>
      <c r="BR605" s="18"/>
      <c r="BS605" s="18"/>
      <c r="BZ605" s="18"/>
      <c r="CC605" s="18"/>
      <c r="CH605" s="18"/>
      <c r="CM605" s="18"/>
      <c r="CO605" s="18"/>
      <c r="CS605" s="18"/>
      <c r="CU605" s="18"/>
      <c r="CW605" s="18"/>
      <c r="DH605" s="18"/>
    </row>
    <row r="606" spans="3:112" x14ac:dyDescent="0.3">
      <c r="C606" s="25"/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P606" s="8"/>
      <c r="AR606" s="31"/>
      <c r="AU606" s="31"/>
      <c r="AV606" s="21"/>
      <c r="AW606" s="23"/>
      <c r="BJ606" s="18"/>
      <c r="BL606" s="54"/>
      <c r="BN606" s="54"/>
      <c r="BP606" s="18"/>
      <c r="BR606" s="18"/>
      <c r="BS606" s="18"/>
      <c r="BZ606" s="18"/>
      <c r="CC606" s="18"/>
      <c r="CH606" s="18"/>
      <c r="CM606" s="18"/>
      <c r="CO606" s="18"/>
      <c r="CS606" s="18"/>
      <c r="CU606" s="18"/>
      <c r="CW606" s="18"/>
      <c r="DH606" s="18"/>
    </row>
    <row r="607" spans="3:112" x14ac:dyDescent="0.3">
      <c r="C607" s="25"/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P607" s="8"/>
      <c r="AR607" s="31"/>
      <c r="AU607" s="31"/>
      <c r="AV607" s="21"/>
      <c r="AW607" s="23"/>
      <c r="BJ607" s="18"/>
      <c r="BL607" s="54"/>
      <c r="BN607" s="54"/>
      <c r="BP607" s="18"/>
      <c r="BR607" s="18"/>
      <c r="BS607" s="18"/>
      <c r="BZ607" s="18"/>
      <c r="CC607" s="18"/>
      <c r="CH607" s="18"/>
      <c r="CM607" s="18"/>
      <c r="CO607" s="18"/>
      <c r="CS607" s="18"/>
      <c r="CU607" s="18"/>
      <c r="CW607" s="18"/>
      <c r="DH607" s="18"/>
    </row>
    <row r="608" spans="3:112" x14ac:dyDescent="0.3">
      <c r="C608" s="25"/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P608" s="8"/>
      <c r="AR608" s="31"/>
      <c r="AU608" s="31"/>
      <c r="AV608" s="21"/>
      <c r="AW608" s="23"/>
      <c r="BJ608" s="18"/>
      <c r="BL608" s="54"/>
      <c r="BN608" s="54"/>
      <c r="BP608" s="18"/>
      <c r="BR608" s="18"/>
      <c r="BS608" s="18"/>
      <c r="BZ608" s="18"/>
      <c r="CC608" s="18"/>
      <c r="CH608" s="18"/>
      <c r="CM608" s="18"/>
      <c r="CO608" s="18"/>
      <c r="CS608" s="18"/>
      <c r="CU608" s="18"/>
      <c r="CW608" s="18"/>
      <c r="DH608" s="18"/>
    </row>
    <row r="609" spans="3:112" x14ac:dyDescent="0.3">
      <c r="C609" s="25"/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P609" s="8"/>
      <c r="AR609" s="31"/>
      <c r="AU609" s="31"/>
      <c r="AV609" s="21"/>
      <c r="AW609" s="23"/>
      <c r="BJ609" s="18"/>
      <c r="BL609" s="54"/>
      <c r="BN609" s="54"/>
      <c r="BP609" s="18"/>
      <c r="BR609" s="18"/>
      <c r="BS609" s="18"/>
      <c r="BZ609" s="18"/>
      <c r="CC609" s="18"/>
      <c r="CH609" s="18"/>
      <c r="CM609" s="18"/>
      <c r="CO609" s="18"/>
      <c r="CS609" s="18"/>
      <c r="CU609" s="18"/>
      <c r="CW609" s="18"/>
      <c r="DH609" s="18"/>
    </row>
    <row r="610" spans="3:112" x14ac:dyDescent="0.3">
      <c r="C610" s="25"/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P610" s="8"/>
      <c r="AR610" s="31"/>
      <c r="AU610" s="31"/>
      <c r="AV610" s="21"/>
      <c r="AW610" s="23"/>
      <c r="BJ610" s="18"/>
      <c r="BL610" s="54"/>
      <c r="BN610" s="54"/>
      <c r="BP610" s="18"/>
      <c r="BR610" s="18"/>
      <c r="BS610" s="18"/>
      <c r="BZ610" s="18"/>
      <c r="CC610" s="18"/>
      <c r="CH610" s="18"/>
      <c r="CM610" s="18"/>
      <c r="CO610" s="18"/>
      <c r="CS610" s="18"/>
      <c r="CU610" s="18"/>
      <c r="CW610" s="18"/>
      <c r="DH610" s="18"/>
    </row>
    <row r="611" spans="3:112" x14ac:dyDescent="0.3">
      <c r="C611" s="25"/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P611" s="8"/>
      <c r="AR611" s="31"/>
      <c r="AU611" s="31"/>
      <c r="AV611" s="21"/>
      <c r="AW611" s="23"/>
      <c r="BJ611" s="18"/>
      <c r="BL611" s="54"/>
      <c r="BN611" s="54"/>
      <c r="BP611" s="18"/>
      <c r="BR611" s="18"/>
      <c r="BS611" s="18"/>
      <c r="BZ611" s="18"/>
      <c r="CC611" s="18"/>
      <c r="CH611" s="18"/>
      <c r="CM611" s="18"/>
      <c r="CO611" s="18"/>
      <c r="CS611" s="18"/>
      <c r="CU611" s="18"/>
      <c r="CW611" s="18"/>
      <c r="DH611" s="18"/>
    </row>
    <row r="612" spans="3:112" x14ac:dyDescent="0.3">
      <c r="C612" s="25"/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P612" s="8"/>
      <c r="AR612" s="31"/>
      <c r="AU612" s="31"/>
      <c r="AV612" s="21"/>
      <c r="AW612" s="23"/>
      <c r="BJ612" s="18"/>
      <c r="BL612" s="54"/>
      <c r="BN612" s="54"/>
      <c r="BP612" s="18"/>
      <c r="BR612" s="18"/>
      <c r="BS612" s="18"/>
      <c r="BZ612" s="18"/>
      <c r="CC612" s="18"/>
      <c r="CH612" s="18"/>
      <c r="CM612" s="18"/>
      <c r="CO612" s="18"/>
      <c r="CS612" s="18"/>
      <c r="CU612" s="18"/>
      <c r="CW612" s="18"/>
      <c r="DH612" s="18"/>
    </row>
    <row r="613" spans="3:112" x14ac:dyDescent="0.3">
      <c r="C613" s="25"/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P613" s="8"/>
      <c r="AR613" s="31"/>
      <c r="AU613" s="31"/>
      <c r="AV613" s="21"/>
      <c r="AW613" s="23"/>
      <c r="BJ613" s="18"/>
      <c r="BL613" s="54"/>
      <c r="BN613" s="54"/>
      <c r="BP613" s="18"/>
      <c r="BR613" s="18"/>
      <c r="BS613" s="18"/>
      <c r="BZ613" s="18"/>
      <c r="CC613" s="18"/>
      <c r="CH613" s="18"/>
      <c r="CM613" s="18"/>
      <c r="CO613" s="18"/>
      <c r="CS613" s="18"/>
      <c r="CU613" s="18"/>
      <c r="CW613" s="18"/>
      <c r="DH613" s="18"/>
    </row>
    <row r="614" spans="3:112" x14ac:dyDescent="0.3">
      <c r="C614" s="25"/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P614" s="8"/>
      <c r="AR614" s="31"/>
      <c r="AU614" s="31"/>
      <c r="AV614" s="21"/>
      <c r="AW614" s="23"/>
      <c r="BJ614" s="18"/>
      <c r="BL614" s="54"/>
      <c r="BN614" s="54"/>
      <c r="BP614" s="18"/>
      <c r="BR614" s="18"/>
      <c r="BS614" s="18"/>
      <c r="BZ614" s="18"/>
      <c r="CC614" s="18"/>
      <c r="CH614" s="18"/>
      <c r="CM614" s="18"/>
      <c r="CO614" s="18"/>
      <c r="CS614" s="18"/>
      <c r="CU614" s="18"/>
      <c r="CW614" s="18"/>
      <c r="DH614" s="18"/>
    </row>
    <row r="615" spans="3:112" x14ac:dyDescent="0.3">
      <c r="C615" s="25"/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P615" s="8"/>
      <c r="AR615" s="31"/>
      <c r="AU615" s="31"/>
      <c r="AV615" s="21"/>
      <c r="AW615" s="23"/>
      <c r="BJ615" s="18"/>
      <c r="BL615" s="54"/>
      <c r="BN615" s="54"/>
      <c r="BP615" s="18"/>
      <c r="BR615" s="18"/>
      <c r="BS615" s="18"/>
      <c r="BZ615" s="18"/>
      <c r="CC615" s="18"/>
      <c r="CH615" s="18"/>
      <c r="CM615" s="18"/>
      <c r="CO615" s="18"/>
      <c r="CS615" s="18"/>
      <c r="CU615" s="18"/>
      <c r="CW615" s="18"/>
      <c r="DH615" s="18"/>
    </row>
    <row r="616" spans="3:112" x14ac:dyDescent="0.3">
      <c r="C616" s="25"/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P616" s="8"/>
      <c r="AR616" s="31"/>
      <c r="AU616" s="31"/>
      <c r="AV616" s="21"/>
      <c r="AW616" s="23"/>
      <c r="BJ616" s="18"/>
      <c r="BL616" s="54"/>
      <c r="BN616" s="54"/>
      <c r="BP616" s="18"/>
      <c r="BR616" s="18"/>
      <c r="BS616" s="18"/>
      <c r="BZ616" s="18"/>
      <c r="CC616" s="18"/>
      <c r="CH616" s="18"/>
      <c r="CM616" s="18"/>
      <c r="CO616" s="18"/>
      <c r="CS616" s="18"/>
      <c r="CU616" s="18"/>
      <c r="CW616" s="18"/>
      <c r="DH616" s="18"/>
    </row>
    <row r="617" spans="3:112" x14ac:dyDescent="0.3">
      <c r="C617" s="25"/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P617" s="8"/>
      <c r="AR617" s="31"/>
      <c r="AU617" s="31"/>
      <c r="AV617" s="21"/>
      <c r="AW617" s="23"/>
      <c r="BJ617" s="18"/>
      <c r="BL617" s="54"/>
      <c r="BN617" s="54"/>
      <c r="BP617" s="18"/>
      <c r="BR617" s="18"/>
      <c r="BS617" s="18"/>
      <c r="BZ617" s="18"/>
      <c r="CC617" s="18"/>
      <c r="CH617" s="18"/>
      <c r="CM617" s="18"/>
      <c r="CO617" s="18"/>
      <c r="CS617" s="18"/>
      <c r="CU617" s="18"/>
      <c r="CW617" s="18"/>
      <c r="DH617" s="18"/>
    </row>
    <row r="618" spans="3:112" x14ac:dyDescent="0.3">
      <c r="C618" s="25"/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P618" s="8"/>
      <c r="AR618" s="31"/>
      <c r="AU618" s="31"/>
      <c r="AV618" s="21"/>
      <c r="AW618" s="23"/>
      <c r="BJ618" s="18"/>
      <c r="BL618" s="54"/>
      <c r="BN618" s="54"/>
      <c r="BP618" s="18"/>
      <c r="BR618" s="18"/>
      <c r="BS618" s="18"/>
      <c r="BZ618" s="18"/>
      <c r="CC618" s="18"/>
      <c r="CH618" s="18"/>
      <c r="CM618" s="18"/>
      <c r="CO618" s="18"/>
      <c r="CS618" s="18"/>
      <c r="CU618" s="18"/>
      <c r="CW618" s="18"/>
      <c r="DH618" s="18"/>
    </row>
    <row r="619" spans="3:112" x14ac:dyDescent="0.3">
      <c r="C619" s="25"/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P619" s="8"/>
      <c r="AR619" s="31"/>
      <c r="AU619" s="31"/>
      <c r="AV619" s="21"/>
      <c r="AW619" s="23"/>
      <c r="BJ619" s="18"/>
      <c r="BL619" s="54"/>
      <c r="BN619" s="54"/>
      <c r="BP619" s="18"/>
      <c r="BR619" s="18"/>
      <c r="BS619" s="18"/>
      <c r="BZ619" s="18"/>
      <c r="CC619" s="18"/>
      <c r="CH619" s="18"/>
      <c r="CM619" s="18"/>
      <c r="CO619" s="18"/>
      <c r="CS619" s="18"/>
      <c r="CU619" s="18"/>
      <c r="CW619" s="18"/>
      <c r="DH619" s="18"/>
    </row>
    <row r="620" spans="3:112" x14ac:dyDescent="0.3">
      <c r="C620" s="25"/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P620" s="8"/>
      <c r="AR620" s="31"/>
      <c r="AU620" s="31"/>
      <c r="AV620" s="21"/>
      <c r="AW620" s="23"/>
      <c r="BJ620" s="18"/>
      <c r="BL620" s="54"/>
      <c r="BN620" s="54"/>
      <c r="BP620" s="18"/>
      <c r="BR620" s="18"/>
      <c r="BS620" s="18"/>
      <c r="BZ620" s="18"/>
      <c r="CC620" s="18"/>
      <c r="CH620" s="18"/>
      <c r="CM620" s="18"/>
      <c r="CO620" s="18"/>
      <c r="CS620" s="18"/>
      <c r="CU620" s="18"/>
      <c r="CW620" s="18"/>
      <c r="DH620" s="18"/>
    </row>
    <row r="621" spans="3:112" x14ac:dyDescent="0.3">
      <c r="C621" s="25"/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P621" s="8"/>
      <c r="AR621" s="31"/>
      <c r="AU621" s="31"/>
      <c r="AV621" s="21"/>
      <c r="AW621" s="23"/>
      <c r="BJ621" s="18"/>
      <c r="BL621" s="54"/>
      <c r="BN621" s="54"/>
      <c r="BP621" s="18"/>
      <c r="BR621" s="18"/>
      <c r="BS621" s="18"/>
      <c r="BZ621" s="18"/>
      <c r="CC621" s="18"/>
      <c r="CH621" s="18"/>
      <c r="CM621" s="18"/>
      <c r="CO621" s="18"/>
      <c r="CS621" s="18"/>
      <c r="CU621" s="18"/>
      <c r="CW621" s="18"/>
      <c r="DH621" s="18"/>
    </row>
    <row r="622" spans="3:112" x14ac:dyDescent="0.3">
      <c r="C622" s="25"/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P622" s="8"/>
      <c r="AR622" s="31"/>
      <c r="AU622" s="31"/>
      <c r="AV622" s="21"/>
      <c r="AW622" s="23"/>
      <c r="BJ622" s="18"/>
      <c r="BL622" s="54"/>
      <c r="BN622" s="54"/>
      <c r="BP622" s="18"/>
      <c r="BR622" s="18"/>
      <c r="BS622" s="18"/>
      <c r="BZ622" s="18"/>
      <c r="CC622" s="18"/>
      <c r="CH622" s="18"/>
      <c r="CM622" s="18"/>
      <c r="CO622" s="18"/>
      <c r="CS622" s="18"/>
      <c r="CU622" s="18"/>
      <c r="CW622" s="18"/>
      <c r="DH622" s="18"/>
    </row>
    <row r="623" spans="3:112" x14ac:dyDescent="0.3">
      <c r="C623" s="25"/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P623" s="8"/>
      <c r="AR623" s="31"/>
      <c r="AU623" s="31"/>
      <c r="AV623" s="21"/>
      <c r="AW623" s="23"/>
      <c r="BJ623" s="18"/>
      <c r="BL623" s="54"/>
      <c r="BN623" s="54"/>
      <c r="BP623" s="18"/>
      <c r="BR623" s="18"/>
      <c r="BS623" s="18"/>
      <c r="BZ623" s="18"/>
      <c r="CC623" s="18"/>
      <c r="CH623" s="18"/>
      <c r="CM623" s="18"/>
      <c r="CO623" s="18"/>
      <c r="CS623" s="18"/>
      <c r="CU623" s="18"/>
      <c r="CW623" s="18"/>
      <c r="DH623" s="18"/>
    </row>
    <row r="624" spans="3:112" x14ac:dyDescent="0.3">
      <c r="C624" s="25"/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P624" s="8"/>
      <c r="AR624" s="31"/>
      <c r="AU624" s="31"/>
      <c r="AV624" s="21"/>
      <c r="AW624" s="23"/>
      <c r="BJ624" s="18"/>
      <c r="BL624" s="54"/>
      <c r="BN624" s="54"/>
      <c r="BP624" s="18"/>
      <c r="BR624" s="18"/>
      <c r="BS624" s="18"/>
      <c r="BZ624" s="18"/>
      <c r="CC624" s="18"/>
      <c r="CH624" s="18"/>
      <c r="CM624" s="18"/>
      <c r="CO624" s="18"/>
      <c r="CS624" s="18"/>
      <c r="CU624" s="18"/>
      <c r="CW624" s="18"/>
      <c r="DH624" s="18"/>
    </row>
    <row r="625" spans="3:112" x14ac:dyDescent="0.3">
      <c r="C625" s="25"/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P625" s="8"/>
      <c r="AR625" s="31"/>
      <c r="AU625" s="31"/>
      <c r="AV625" s="21"/>
      <c r="AW625" s="23"/>
      <c r="BJ625" s="18"/>
      <c r="BL625" s="54"/>
      <c r="BN625" s="54"/>
      <c r="BP625" s="18"/>
      <c r="BR625" s="18"/>
      <c r="BS625" s="18"/>
      <c r="BZ625" s="18"/>
      <c r="CC625" s="18"/>
      <c r="CH625" s="18"/>
      <c r="CM625" s="18"/>
      <c r="CO625" s="18"/>
      <c r="CS625" s="18"/>
      <c r="CU625" s="18"/>
      <c r="CW625" s="18"/>
      <c r="DH625" s="18"/>
    </row>
    <row r="626" spans="3:112" x14ac:dyDescent="0.3">
      <c r="C626" s="25"/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P626" s="8"/>
      <c r="AR626" s="31"/>
      <c r="AU626" s="31"/>
      <c r="AV626" s="21"/>
      <c r="AW626" s="23"/>
      <c r="BJ626" s="18"/>
      <c r="BL626" s="54"/>
      <c r="BN626" s="54"/>
      <c r="BP626" s="18"/>
      <c r="BR626" s="18"/>
      <c r="BS626" s="18"/>
      <c r="BZ626" s="18"/>
      <c r="CC626" s="18"/>
      <c r="CH626" s="18"/>
      <c r="CM626" s="18"/>
      <c r="CO626" s="18"/>
      <c r="CS626" s="18"/>
      <c r="CU626" s="18"/>
      <c r="CW626" s="18"/>
      <c r="DH626" s="18"/>
    </row>
    <row r="627" spans="3:112" x14ac:dyDescent="0.3">
      <c r="C627" s="25"/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P627" s="8"/>
      <c r="AR627" s="31"/>
      <c r="AU627" s="31"/>
      <c r="AV627" s="21"/>
      <c r="AW627" s="23"/>
      <c r="BJ627" s="18"/>
      <c r="BL627" s="54"/>
      <c r="BN627" s="54"/>
      <c r="BP627" s="18"/>
      <c r="BR627" s="18"/>
      <c r="BS627" s="18"/>
      <c r="BZ627" s="18"/>
      <c r="CC627" s="18"/>
      <c r="CH627" s="18"/>
      <c r="CM627" s="18"/>
      <c r="CO627" s="18"/>
      <c r="CS627" s="18"/>
      <c r="CU627" s="18"/>
      <c r="CW627" s="18"/>
      <c r="DH627" s="18"/>
    </row>
    <row r="628" spans="3:112" x14ac:dyDescent="0.3">
      <c r="C628" s="25"/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P628" s="8"/>
      <c r="AR628" s="31"/>
      <c r="AU628" s="31"/>
      <c r="AV628" s="21"/>
      <c r="AW628" s="23"/>
      <c r="BJ628" s="18"/>
      <c r="BL628" s="54"/>
      <c r="BN628" s="54"/>
      <c r="BP628" s="18"/>
      <c r="BR628" s="18"/>
      <c r="BS628" s="18"/>
      <c r="BZ628" s="18"/>
      <c r="CC628" s="18"/>
      <c r="CH628" s="18"/>
      <c r="CM628" s="18"/>
      <c r="CO628" s="18"/>
      <c r="CS628" s="18"/>
      <c r="CU628" s="18"/>
      <c r="CW628" s="18"/>
      <c r="DH628" s="18"/>
    </row>
    <row r="629" spans="3:112" x14ac:dyDescent="0.3">
      <c r="C629" s="25"/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P629" s="8"/>
      <c r="AR629" s="31"/>
      <c r="AU629" s="31"/>
      <c r="AV629" s="21"/>
      <c r="AW629" s="23"/>
      <c r="BJ629" s="18"/>
      <c r="BL629" s="54"/>
      <c r="BN629" s="54"/>
      <c r="BP629" s="18"/>
      <c r="BR629" s="18"/>
      <c r="BS629" s="18"/>
      <c r="BZ629" s="18"/>
      <c r="CC629" s="18"/>
      <c r="CH629" s="18"/>
      <c r="CM629" s="18"/>
      <c r="CO629" s="18"/>
      <c r="CS629" s="18"/>
      <c r="CU629" s="18"/>
      <c r="CW629" s="18"/>
      <c r="DH629" s="18"/>
    </row>
    <row r="630" spans="3:112" x14ac:dyDescent="0.3">
      <c r="C630" s="25"/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P630" s="8"/>
      <c r="AR630" s="31"/>
      <c r="AU630" s="31"/>
      <c r="AV630" s="21"/>
      <c r="AW630" s="23"/>
      <c r="BJ630" s="18"/>
      <c r="BL630" s="54"/>
      <c r="BN630" s="54"/>
      <c r="BP630" s="18"/>
      <c r="BR630" s="18"/>
      <c r="BS630" s="18"/>
      <c r="BZ630" s="18"/>
      <c r="CC630" s="18"/>
      <c r="CH630" s="18"/>
      <c r="CM630" s="18"/>
      <c r="CO630" s="18"/>
      <c r="CS630" s="18"/>
      <c r="CU630" s="18"/>
      <c r="CW630" s="18"/>
      <c r="DH630" s="18"/>
    </row>
    <row r="631" spans="3:112" x14ac:dyDescent="0.3">
      <c r="C631" s="25"/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P631" s="8"/>
      <c r="AR631" s="31"/>
      <c r="AU631" s="31"/>
      <c r="AV631" s="21"/>
      <c r="AW631" s="23"/>
      <c r="BJ631" s="18"/>
      <c r="BL631" s="54"/>
      <c r="BN631" s="54"/>
      <c r="BP631" s="18"/>
      <c r="BR631" s="18"/>
      <c r="BS631" s="18"/>
      <c r="BZ631" s="18"/>
      <c r="CC631" s="18"/>
      <c r="CH631" s="18"/>
      <c r="CM631" s="18"/>
      <c r="CO631" s="18"/>
      <c r="CS631" s="18"/>
      <c r="CU631" s="18"/>
      <c r="CW631" s="18"/>
      <c r="DH631" s="18"/>
    </row>
    <row r="632" spans="3:112" x14ac:dyDescent="0.3">
      <c r="C632" s="25"/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P632" s="8"/>
      <c r="AR632" s="31"/>
      <c r="AU632" s="31"/>
      <c r="AV632" s="21"/>
      <c r="AW632" s="23"/>
      <c r="BJ632" s="18"/>
      <c r="BL632" s="54"/>
      <c r="BN632" s="54"/>
      <c r="BP632" s="18"/>
      <c r="BR632" s="18"/>
      <c r="BS632" s="18"/>
      <c r="BZ632" s="18"/>
      <c r="CC632" s="18"/>
      <c r="CH632" s="18"/>
      <c r="CM632" s="18"/>
      <c r="CO632" s="18"/>
      <c r="CS632" s="18"/>
      <c r="CU632" s="18"/>
      <c r="CW632" s="18"/>
      <c r="DH632" s="18"/>
    </row>
    <row r="633" spans="3:112" x14ac:dyDescent="0.3">
      <c r="C633" s="25"/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P633" s="8"/>
      <c r="AR633" s="31"/>
      <c r="AU633" s="31"/>
      <c r="AV633" s="21"/>
      <c r="AW633" s="23"/>
      <c r="BJ633" s="18"/>
      <c r="BL633" s="54"/>
      <c r="BN633" s="54"/>
      <c r="BP633" s="18"/>
      <c r="BR633" s="18"/>
      <c r="BS633" s="18"/>
      <c r="BZ633" s="18"/>
      <c r="CC633" s="18"/>
      <c r="CH633" s="18"/>
      <c r="CM633" s="18"/>
      <c r="CO633" s="18"/>
      <c r="CS633" s="18"/>
      <c r="CU633" s="18"/>
      <c r="CW633" s="18"/>
      <c r="DH633" s="18"/>
    </row>
    <row r="634" spans="3:112" x14ac:dyDescent="0.3">
      <c r="C634" s="25"/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P634" s="8"/>
      <c r="AR634" s="31"/>
      <c r="AU634" s="31"/>
      <c r="AV634" s="21"/>
      <c r="AW634" s="23"/>
      <c r="BJ634" s="18"/>
      <c r="BL634" s="54"/>
      <c r="BN634" s="54"/>
      <c r="BP634" s="18"/>
      <c r="BR634" s="18"/>
      <c r="BS634" s="18"/>
      <c r="BZ634" s="18"/>
      <c r="CC634" s="18"/>
      <c r="CH634" s="18"/>
      <c r="CM634" s="18"/>
      <c r="CO634" s="18"/>
      <c r="CS634" s="18"/>
      <c r="CU634" s="18"/>
      <c r="CW634" s="18"/>
      <c r="DH634" s="18"/>
    </row>
    <row r="635" spans="3:112" x14ac:dyDescent="0.3">
      <c r="C635" s="25"/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P635" s="8"/>
      <c r="AR635" s="31"/>
      <c r="AU635" s="31"/>
      <c r="AV635" s="21"/>
      <c r="AW635" s="23"/>
      <c r="BJ635" s="18"/>
      <c r="BL635" s="54"/>
      <c r="BN635" s="54"/>
      <c r="BP635" s="18"/>
      <c r="BR635" s="18"/>
      <c r="BS635" s="18"/>
      <c r="BZ635" s="18"/>
      <c r="CC635" s="18"/>
      <c r="CH635" s="18"/>
      <c r="CM635" s="18"/>
      <c r="CO635" s="18"/>
      <c r="CS635" s="18"/>
      <c r="CU635" s="18"/>
      <c r="CW635" s="18"/>
      <c r="DH635" s="18"/>
    </row>
    <row r="636" spans="3:112" x14ac:dyDescent="0.3">
      <c r="C636" s="25"/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P636" s="8"/>
      <c r="AR636" s="31"/>
      <c r="AU636" s="31"/>
      <c r="AV636" s="21"/>
      <c r="AW636" s="23"/>
      <c r="BJ636" s="18"/>
      <c r="BL636" s="54"/>
      <c r="BN636" s="54"/>
      <c r="BP636" s="18"/>
      <c r="BR636" s="18"/>
      <c r="BS636" s="18"/>
      <c r="BZ636" s="18"/>
      <c r="CC636" s="18"/>
      <c r="CH636" s="18"/>
      <c r="CM636" s="18"/>
      <c r="CO636" s="18"/>
      <c r="CS636" s="18"/>
      <c r="CU636" s="18"/>
      <c r="CW636" s="18"/>
      <c r="DH636" s="18"/>
    </row>
    <row r="637" spans="3:112" x14ac:dyDescent="0.3">
      <c r="C637" s="25"/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P637" s="8"/>
      <c r="AR637" s="31"/>
      <c r="AU637" s="31"/>
      <c r="AV637" s="21"/>
      <c r="AW637" s="23"/>
      <c r="BJ637" s="18"/>
      <c r="BL637" s="54"/>
      <c r="BN637" s="54"/>
      <c r="BP637" s="18"/>
      <c r="BR637" s="18"/>
      <c r="BS637" s="18"/>
      <c r="BZ637" s="18"/>
      <c r="CC637" s="18"/>
      <c r="CH637" s="18"/>
      <c r="CM637" s="18"/>
      <c r="CO637" s="18"/>
      <c r="CS637" s="18"/>
      <c r="CU637" s="18"/>
      <c r="CW637" s="18"/>
      <c r="DH637" s="18"/>
    </row>
    <row r="638" spans="3:112" x14ac:dyDescent="0.3">
      <c r="C638" s="25"/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P638" s="8"/>
      <c r="AR638" s="31"/>
      <c r="AU638" s="31"/>
      <c r="AV638" s="21"/>
      <c r="AW638" s="23"/>
      <c r="BJ638" s="18"/>
      <c r="BL638" s="54"/>
      <c r="BN638" s="54"/>
      <c r="BP638" s="18"/>
      <c r="BR638" s="18"/>
      <c r="BS638" s="18"/>
      <c r="BZ638" s="18"/>
      <c r="CC638" s="18"/>
      <c r="CH638" s="18"/>
      <c r="CM638" s="18"/>
      <c r="CO638" s="18"/>
      <c r="CS638" s="18"/>
      <c r="CU638" s="18"/>
      <c r="CW638" s="18"/>
      <c r="DH638" s="18"/>
    </row>
    <row r="639" spans="3:112" x14ac:dyDescent="0.3">
      <c r="C639" s="25"/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P639" s="8"/>
      <c r="AR639" s="31"/>
      <c r="AU639" s="31"/>
      <c r="AV639" s="21"/>
      <c r="AW639" s="23"/>
      <c r="BJ639" s="18"/>
      <c r="BL639" s="54"/>
      <c r="BN639" s="54"/>
      <c r="BP639" s="18"/>
      <c r="BR639" s="18"/>
      <c r="BS639" s="18"/>
      <c r="BZ639" s="18"/>
      <c r="CC639" s="18"/>
      <c r="CH639" s="18"/>
      <c r="CM639" s="18"/>
      <c r="CO639" s="18"/>
      <c r="CS639" s="18"/>
      <c r="CU639" s="18"/>
      <c r="CW639" s="18"/>
      <c r="DH639" s="18"/>
    </row>
    <row r="640" spans="3:112" x14ac:dyDescent="0.3">
      <c r="C640" s="25"/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P640" s="8"/>
      <c r="AR640" s="31"/>
      <c r="AU640" s="31"/>
      <c r="AV640" s="21"/>
      <c r="AW640" s="23"/>
      <c r="BJ640" s="18"/>
      <c r="BL640" s="54"/>
      <c r="BN640" s="54"/>
      <c r="BP640" s="18"/>
      <c r="BR640" s="18"/>
      <c r="BS640" s="18"/>
      <c r="BZ640" s="18"/>
      <c r="CC640" s="18"/>
      <c r="CH640" s="18"/>
      <c r="CM640" s="18"/>
      <c r="CO640" s="18"/>
      <c r="CS640" s="18"/>
      <c r="CU640" s="18"/>
      <c r="CW640" s="18"/>
      <c r="DH640" s="18"/>
    </row>
    <row r="641" spans="3:112" x14ac:dyDescent="0.3">
      <c r="C641" s="25"/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P641" s="8"/>
      <c r="AR641" s="31"/>
      <c r="AU641" s="31"/>
      <c r="AV641" s="21"/>
      <c r="AW641" s="23"/>
      <c r="BJ641" s="18"/>
      <c r="BL641" s="54"/>
      <c r="BN641" s="54"/>
      <c r="BP641" s="18"/>
      <c r="BR641" s="18"/>
      <c r="BS641" s="18"/>
      <c r="BZ641" s="18"/>
      <c r="CC641" s="18"/>
      <c r="CH641" s="18"/>
      <c r="CM641" s="18"/>
      <c r="CO641" s="18"/>
      <c r="CS641" s="18"/>
      <c r="CU641" s="18"/>
      <c r="CW641" s="18"/>
      <c r="DH641" s="18"/>
    </row>
    <row r="642" spans="3:112" x14ac:dyDescent="0.3">
      <c r="C642" s="25"/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P642" s="8"/>
      <c r="AR642" s="31"/>
      <c r="AU642" s="31"/>
      <c r="AV642" s="21"/>
      <c r="AW642" s="23"/>
      <c r="BJ642" s="18"/>
      <c r="BL642" s="54"/>
      <c r="BN642" s="54"/>
      <c r="BP642" s="18"/>
      <c r="BR642" s="18"/>
      <c r="BS642" s="18"/>
      <c r="BZ642" s="18"/>
      <c r="CC642" s="18"/>
      <c r="CH642" s="18"/>
      <c r="CM642" s="18"/>
      <c r="CO642" s="18"/>
      <c r="CS642" s="18"/>
      <c r="CU642" s="18"/>
      <c r="CW642" s="18"/>
      <c r="DH642" s="18"/>
    </row>
    <row r="643" spans="3:112" x14ac:dyDescent="0.3">
      <c r="C643" s="25"/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P643" s="8"/>
      <c r="AR643" s="31"/>
      <c r="AU643" s="31"/>
      <c r="AV643" s="21"/>
      <c r="AW643" s="23"/>
      <c r="BJ643" s="18"/>
      <c r="BL643" s="54"/>
      <c r="BN643" s="54"/>
      <c r="BP643" s="18"/>
      <c r="BR643" s="18"/>
      <c r="BS643" s="18"/>
      <c r="BZ643" s="18"/>
      <c r="CC643" s="18"/>
      <c r="CH643" s="18"/>
      <c r="CM643" s="18"/>
      <c r="CO643" s="18"/>
      <c r="CS643" s="18"/>
      <c r="CU643" s="18"/>
      <c r="CW643" s="18"/>
      <c r="DH643" s="18"/>
    </row>
    <row r="644" spans="3:112" x14ac:dyDescent="0.3">
      <c r="C644" s="25"/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P644" s="8"/>
      <c r="AR644" s="31"/>
      <c r="AU644" s="31"/>
      <c r="AV644" s="21"/>
      <c r="AW644" s="23"/>
      <c r="BJ644" s="18"/>
      <c r="BL644" s="54"/>
      <c r="BN644" s="54"/>
      <c r="BP644" s="18"/>
      <c r="BR644" s="18"/>
      <c r="BS644" s="18"/>
      <c r="BZ644" s="18"/>
      <c r="CC644" s="18"/>
      <c r="CH644" s="18"/>
      <c r="CM644" s="18"/>
      <c r="CO644" s="18"/>
      <c r="CS644" s="18"/>
      <c r="CU644" s="18"/>
      <c r="CW644" s="18"/>
      <c r="DH644" s="18"/>
    </row>
    <row r="645" spans="3:112" x14ac:dyDescent="0.3">
      <c r="C645" s="25"/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P645" s="8"/>
      <c r="AR645" s="31"/>
      <c r="AU645" s="31"/>
      <c r="AV645" s="21"/>
      <c r="AW645" s="23"/>
      <c r="BJ645" s="18"/>
      <c r="BL645" s="54"/>
      <c r="BN645" s="54"/>
      <c r="BP645" s="18"/>
      <c r="BR645" s="18"/>
      <c r="BS645" s="18"/>
      <c r="BZ645" s="18"/>
      <c r="CC645" s="18"/>
      <c r="CH645" s="18"/>
      <c r="CM645" s="18"/>
      <c r="CO645" s="18"/>
      <c r="CS645" s="18"/>
      <c r="CU645" s="18"/>
      <c r="CW645" s="18"/>
      <c r="DH645" s="18"/>
    </row>
    <row r="646" spans="3:112" x14ac:dyDescent="0.3">
      <c r="C646" s="25"/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P646" s="8"/>
      <c r="AR646" s="31"/>
      <c r="AU646" s="31"/>
      <c r="AV646" s="21"/>
      <c r="AW646" s="23"/>
      <c r="BJ646" s="18"/>
      <c r="BL646" s="54"/>
      <c r="BN646" s="54"/>
      <c r="BP646" s="18"/>
      <c r="BR646" s="18"/>
      <c r="BS646" s="18"/>
      <c r="BZ646" s="18"/>
      <c r="CC646" s="18"/>
      <c r="CH646" s="18"/>
      <c r="CM646" s="18"/>
      <c r="CO646" s="18"/>
      <c r="CS646" s="18"/>
      <c r="CU646" s="18"/>
      <c r="CW646" s="18"/>
      <c r="DH646" s="18"/>
    </row>
    <row r="647" spans="3:112" x14ac:dyDescent="0.3">
      <c r="C647" s="25"/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P647" s="8"/>
      <c r="AR647" s="31"/>
      <c r="AU647" s="31"/>
      <c r="AV647" s="21"/>
      <c r="AW647" s="23"/>
      <c r="BJ647" s="18"/>
      <c r="BL647" s="54"/>
      <c r="BN647" s="54"/>
      <c r="BP647" s="18"/>
      <c r="BR647" s="18"/>
      <c r="BS647" s="18"/>
      <c r="BZ647" s="18"/>
      <c r="CC647" s="18"/>
      <c r="CH647" s="18"/>
      <c r="CM647" s="18"/>
      <c r="CO647" s="18"/>
      <c r="CS647" s="18"/>
      <c r="CU647" s="18"/>
      <c r="CW647" s="18"/>
      <c r="DH647" s="18"/>
    </row>
    <row r="648" spans="3:112" x14ac:dyDescent="0.3">
      <c r="C648" s="25"/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P648" s="8"/>
      <c r="AR648" s="31"/>
      <c r="AU648" s="31"/>
      <c r="AV648" s="21"/>
      <c r="AW648" s="23"/>
      <c r="BJ648" s="18"/>
      <c r="BL648" s="54"/>
      <c r="BN648" s="54"/>
      <c r="BP648" s="18"/>
      <c r="BR648" s="18"/>
      <c r="BS648" s="18"/>
      <c r="BZ648" s="18"/>
      <c r="CC648" s="18"/>
      <c r="CH648" s="18"/>
      <c r="CM648" s="18"/>
      <c r="CO648" s="18"/>
      <c r="CS648" s="18"/>
      <c r="CU648" s="18"/>
      <c r="CW648" s="18"/>
      <c r="DH648" s="18"/>
    </row>
    <row r="649" spans="3:112" x14ac:dyDescent="0.3">
      <c r="C649" s="25"/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P649" s="8"/>
      <c r="AR649" s="31"/>
      <c r="AU649" s="31"/>
      <c r="AV649" s="21"/>
      <c r="AW649" s="23"/>
      <c r="BJ649" s="18"/>
      <c r="BL649" s="54"/>
      <c r="BN649" s="54"/>
      <c r="BP649" s="18"/>
      <c r="BR649" s="18"/>
      <c r="BS649" s="18"/>
      <c r="BZ649" s="18"/>
      <c r="CC649" s="18"/>
      <c r="CH649" s="18"/>
      <c r="CM649" s="18"/>
      <c r="CO649" s="18"/>
      <c r="CS649" s="18"/>
      <c r="CU649" s="18"/>
      <c r="CW649" s="18"/>
      <c r="DH649" s="18"/>
    </row>
    <row r="650" spans="3:112" x14ac:dyDescent="0.3">
      <c r="C650" s="25"/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P650" s="8"/>
      <c r="AR650" s="31"/>
      <c r="AU650" s="31"/>
      <c r="AV650" s="21"/>
      <c r="AW650" s="23"/>
      <c r="BJ650" s="18"/>
      <c r="BL650" s="54"/>
      <c r="BN650" s="54"/>
      <c r="BP650" s="18"/>
      <c r="BR650" s="18"/>
      <c r="BS650" s="18"/>
      <c r="BZ650" s="18"/>
      <c r="CC650" s="18"/>
      <c r="CH650" s="18"/>
      <c r="CM650" s="18"/>
      <c r="CO650" s="18"/>
      <c r="CS650" s="18"/>
      <c r="CU650" s="18"/>
      <c r="CW650" s="18"/>
      <c r="DH650" s="18"/>
    </row>
    <row r="651" spans="3:112" x14ac:dyDescent="0.3">
      <c r="C651" s="25"/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P651" s="8"/>
      <c r="AR651" s="31"/>
      <c r="AU651" s="31"/>
      <c r="AV651" s="21"/>
      <c r="AW651" s="23"/>
      <c r="BJ651" s="18"/>
      <c r="BL651" s="54"/>
      <c r="BN651" s="54"/>
      <c r="BP651" s="18"/>
      <c r="BR651" s="18"/>
      <c r="BS651" s="18"/>
      <c r="BZ651" s="18"/>
      <c r="CC651" s="18"/>
      <c r="CH651" s="18"/>
      <c r="CM651" s="18"/>
      <c r="CO651" s="18"/>
      <c r="CS651" s="18"/>
      <c r="CU651" s="18"/>
      <c r="CW651" s="18"/>
      <c r="DH651" s="18"/>
    </row>
    <row r="652" spans="3:112" x14ac:dyDescent="0.3">
      <c r="C652" s="25"/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P652" s="8"/>
      <c r="AR652" s="31"/>
      <c r="AU652" s="31"/>
      <c r="AV652" s="21"/>
      <c r="AW652" s="23"/>
      <c r="BJ652" s="18"/>
      <c r="BL652" s="54"/>
      <c r="BN652" s="54"/>
      <c r="BP652" s="18"/>
      <c r="BR652" s="18"/>
      <c r="BS652" s="18"/>
      <c r="BZ652" s="18"/>
      <c r="CC652" s="18"/>
      <c r="CH652" s="18"/>
      <c r="CM652" s="18"/>
      <c r="CO652" s="18"/>
      <c r="CS652" s="18"/>
      <c r="CU652" s="18"/>
      <c r="CW652" s="18"/>
      <c r="DH652" s="18"/>
    </row>
    <row r="653" spans="3:112" x14ac:dyDescent="0.3">
      <c r="C653" s="25"/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P653" s="8"/>
      <c r="AR653" s="31"/>
      <c r="AU653" s="31"/>
      <c r="AV653" s="21"/>
      <c r="AW653" s="23"/>
      <c r="BJ653" s="18"/>
      <c r="BL653" s="54"/>
      <c r="BN653" s="54"/>
      <c r="BP653" s="18"/>
      <c r="BR653" s="18"/>
      <c r="BS653" s="18"/>
      <c r="BZ653" s="18"/>
      <c r="CC653" s="18"/>
      <c r="CH653" s="18"/>
      <c r="CM653" s="18"/>
      <c r="CO653" s="18"/>
      <c r="CS653" s="18"/>
      <c r="CU653" s="18"/>
      <c r="CW653" s="18"/>
      <c r="DH653" s="18"/>
    </row>
    <row r="654" spans="3:112" x14ac:dyDescent="0.3">
      <c r="C654" s="25"/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P654" s="8"/>
      <c r="AR654" s="31"/>
      <c r="AU654" s="31"/>
      <c r="AV654" s="21"/>
      <c r="AW654" s="23"/>
      <c r="BJ654" s="18"/>
      <c r="BL654" s="54"/>
      <c r="BN654" s="54"/>
      <c r="BP654" s="18"/>
      <c r="BR654" s="18"/>
      <c r="BS654" s="18"/>
      <c r="BZ654" s="18"/>
      <c r="CC654" s="18"/>
      <c r="CH654" s="18"/>
      <c r="CM654" s="18"/>
      <c r="CO654" s="18"/>
      <c r="CS654" s="18"/>
      <c r="CU654" s="18"/>
      <c r="CW654" s="18"/>
      <c r="DH654" s="18"/>
    </row>
    <row r="655" spans="3:112" x14ac:dyDescent="0.3">
      <c r="C655" s="25"/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P655" s="8"/>
      <c r="AR655" s="31"/>
      <c r="AU655" s="31"/>
      <c r="AV655" s="21"/>
      <c r="AW655" s="23"/>
      <c r="BJ655" s="18"/>
      <c r="BL655" s="54"/>
      <c r="BN655" s="54"/>
      <c r="BP655" s="18"/>
      <c r="BR655" s="18"/>
      <c r="BS655" s="18"/>
      <c r="BZ655" s="18"/>
      <c r="CC655" s="18"/>
      <c r="CH655" s="18"/>
      <c r="CM655" s="18"/>
      <c r="CO655" s="18"/>
      <c r="CS655" s="18"/>
      <c r="CU655" s="18"/>
      <c r="CW655" s="18"/>
      <c r="DH655" s="18"/>
    </row>
    <row r="656" spans="3:112" x14ac:dyDescent="0.3">
      <c r="C656" s="25"/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P656" s="8"/>
      <c r="AR656" s="31"/>
      <c r="AU656" s="31"/>
      <c r="AV656" s="21"/>
      <c r="AW656" s="23"/>
      <c r="BJ656" s="18"/>
      <c r="BL656" s="54"/>
      <c r="BN656" s="54"/>
      <c r="BP656" s="18"/>
      <c r="BR656" s="18"/>
      <c r="BS656" s="18"/>
      <c r="BZ656" s="18"/>
      <c r="CC656" s="18"/>
      <c r="CH656" s="18"/>
      <c r="CM656" s="18"/>
      <c r="CO656" s="18"/>
      <c r="CS656" s="18"/>
      <c r="CU656" s="18"/>
      <c r="CW656" s="18"/>
      <c r="DH656" s="18"/>
    </row>
    <row r="657" spans="3:112" x14ac:dyDescent="0.3">
      <c r="C657" s="25"/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P657" s="8"/>
      <c r="AR657" s="31"/>
      <c r="AU657" s="31"/>
      <c r="AV657" s="21"/>
      <c r="AW657" s="23"/>
      <c r="BJ657" s="18"/>
      <c r="BL657" s="54"/>
      <c r="BN657" s="54"/>
      <c r="BP657" s="18"/>
      <c r="BR657" s="18"/>
      <c r="BS657" s="18"/>
      <c r="BZ657" s="18"/>
      <c r="CC657" s="18"/>
      <c r="CH657" s="18"/>
      <c r="CM657" s="18"/>
      <c r="CO657" s="18"/>
      <c r="CS657" s="18"/>
      <c r="CU657" s="18"/>
      <c r="CW657" s="18"/>
      <c r="DH657" s="18"/>
    </row>
    <row r="658" spans="3:112" x14ac:dyDescent="0.3">
      <c r="C658" s="25"/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P658" s="8"/>
      <c r="AR658" s="31"/>
      <c r="AU658" s="31"/>
      <c r="AV658" s="21"/>
      <c r="AW658" s="23"/>
      <c r="BJ658" s="18"/>
      <c r="BL658" s="54"/>
      <c r="BN658" s="54"/>
      <c r="BP658" s="18"/>
      <c r="BR658" s="18"/>
      <c r="BS658" s="18"/>
      <c r="BZ658" s="18"/>
      <c r="CC658" s="18"/>
      <c r="CH658" s="18"/>
      <c r="CM658" s="18"/>
      <c r="CO658" s="18"/>
      <c r="CS658" s="18"/>
      <c r="CU658" s="18"/>
      <c r="CW658" s="18"/>
      <c r="DH658" s="18"/>
    </row>
    <row r="659" spans="3:112" x14ac:dyDescent="0.3">
      <c r="C659" s="25"/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P659" s="8"/>
      <c r="AR659" s="31"/>
      <c r="AU659" s="31"/>
      <c r="AV659" s="21"/>
      <c r="AW659" s="23"/>
      <c r="BJ659" s="18"/>
      <c r="BL659" s="54"/>
      <c r="BN659" s="54"/>
      <c r="BP659" s="18"/>
      <c r="BR659" s="18"/>
      <c r="BS659" s="18"/>
      <c r="BZ659" s="18"/>
      <c r="CC659" s="18"/>
      <c r="CH659" s="18"/>
      <c r="CM659" s="18"/>
      <c r="CO659" s="18"/>
      <c r="CS659" s="18"/>
      <c r="CU659" s="18"/>
      <c r="CW659" s="18"/>
      <c r="DH659" s="18"/>
    </row>
    <row r="660" spans="3:112" x14ac:dyDescent="0.3">
      <c r="C660" s="25"/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P660" s="8"/>
      <c r="AR660" s="31"/>
      <c r="AU660" s="31"/>
      <c r="AV660" s="21"/>
      <c r="AW660" s="23"/>
      <c r="BJ660" s="18"/>
      <c r="BL660" s="54"/>
      <c r="BN660" s="54"/>
      <c r="BP660" s="18"/>
      <c r="BR660" s="18"/>
      <c r="BS660" s="18"/>
      <c r="BZ660" s="18"/>
      <c r="CC660" s="18"/>
      <c r="CH660" s="18"/>
      <c r="CM660" s="18"/>
      <c r="CO660" s="18"/>
      <c r="CS660" s="18"/>
      <c r="CU660" s="18"/>
      <c r="CW660" s="18"/>
      <c r="DH660" s="18"/>
    </row>
    <row r="661" spans="3:112" x14ac:dyDescent="0.3">
      <c r="C661" s="25"/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P661" s="8"/>
      <c r="AR661" s="31"/>
      <c r="AU661" s="31"/>
      <c r="AV661" s="21"/>
      <c r="AW661" s="23"/>
      <c r="BJ661" s="18"/>
      <c r="BL661" s="54"/>
      <c r="BN661" s="54"/>
      <c r="BP661" s="18"/>
      <c r="BR661" s="18"/>
      <c r="BS661" s="18"/>
      <c r="BZ661" s="18"/>
      <c r="CC661" s="18"/>
      <c r="CH661" s="18"/>
      <c r="CM661" s="18"/>
      <c r="CO661" s="18"/>
      <c r="CS661" s="18"/>
      <c r="CU661" s="18"/>
      <c r="CW661" s="18"/>
      <c r="DH661" s="18"/>
    </row>
    <row r="662" spans="3:112" x14ac:dyDescent="0.3">
      <c r="C662" s="25"/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P662" s="8"/>
      <c r="AR662" s="31"/>
      <c r="AU662" s="31"/>
      <c r="AV662" s="21"/>
      <c r="AW662" s="23"/>
      <c r="BJ662" s="18"/>
      <c r="BL662" s="54"/>
      <c r="BN662" s="54"/>
      <c r="BP662" s="18"/>
      <c r="BR662" s="18"/>
      <c r="BS662" s="18"/>
      <c r="BZ662" s="18"/>
      <c r="CC662" s="18"/>
      <c r="CH662" s="18"/>
      <c r="CM662" s="18"/>
      <c r="CO662" s="18"/>
      <c r="CS662" s="18"/>
      <c r="CU662" s="18"/>
      <c r="CW662" s="18"/>
      <c r="DH662" s="18"/>
    </row>
    <row r="663" spans="3:112" x14ac:dyDescent="0.3">
      <c r="C663" s="25"/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P663" s="8"/>
      <c r="AR663" s="31"/>
      <c r="AU663" s="31"/>
      <c r="AV663" s="21"/>
      <c r="AW663" s="23"/>
      <c r="BJ663" s="18"/>
      <c r="BL663" s="54"/>
      <c r="BN663" s="54"/>
      <c r="BP663" s="18"/>
      <c r="BR663" s="18"/>
      <c r="BS663" s="18"/>
      <c r="BZ663" s="18"/>
      <c r="CC663" s="18"/>
      <c r="CH663" s="18"/>
      <c r="CM663" s="18"/>
      <c r="CO663" s="18"/>
      <c r="CS663" s="18"/>
      <c r="CU663" s="18"/>
      <c r="CW663" s="18"/>
      <c r="DH663" s="18"/>
    </row>
    <row r="664" spans="3:112" x14ac:dyDescent="0.3">
      <c r="C664" s="25"/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P664" s="8"/>
      <c r="AR664" s="31"/>
      <c r="AU664" s="31"/>
      <c r="AV664" s="21"/>
      <c r="AW664" s="23"/>
      <c r="BJ664" s="18"/>
      <c r="BL664" s="54"/>
      <c r="BN664" s="54"/>
      <c r="BP664" s="18"/>
      <c r="BR664" s="18"/>
      <c r="BS664" s="18"/>
      <c r="BZ664" s="18"/>
      <c r="CC664" s="18"/>
      <c r="CH664" s="18"/>
      <c r="CM664" s="18"/>
      <c r="CO664" s="18"/>
      <c r="CS664" s="18"/>
      <c r="CU664" s="18"/>
      <c r="CW664" s="18"/>
      <c r="DH664" s="18"/>
    </row>
    <row r="665" spans="3:112" x14ac:dyDescent="0.3">
      <c r="C665" s="25"/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P665" s="8"/>
      <c r="AR665" s="31"/>
      <c r="AU665" s="31"/>
      <c r="AV665" s="21"/>
      <c r="AW665" s="23"/>
      <c r="BJ665" s="18"/>
      <c r="BL665" s="54"/>
      <c r="BN665" s="54"/>
      <c r="BP665" s="18"/>
      <c r="BR665" s="18"/>
      <c r="BS665" s="18"/>
      <c r="BZ665" s="18"/>
      <c r="CC665" s="18"/>
      <c r="CH665" s="18"/>
      <c r="CM665" s="18"/>
      <c r="CO665" s="18"/>
      <c r="CS665" s="18"/>
      <c r="CU665" s="18"/>
      <c r="CW665" s="18"/>
      <c r="DH665" s="18"/>
    </row>
    <row r="666" spans="3:112" x14ac:dyDescent="0.3">
      <c r="C666" s="25"/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P666" s="8"/>
      <c r="AR666" s="31"/>
      <c r="AU666" s="31"/>
      <c r="AV666" s="21"/>
      <c r="AW666" s="23"/>
      <c r="BJ666" s="18"/>
      <c r="BL666" s="54"/>
      <c r="BN666" s="54"/>
      <c r="BP666" s="18"/>
      <c r="BR666" s="18"/>
      <c r="BS666" s="18"/>
      <c r="BZ666" s="18"/>
      <c r="CC666" s="18"/>
      <c r="CH666" s="18"/>
      <c r="CM666" s="18"/>
      <c r="CO666" s="18"/>
      <c r="CS666" s="18"/>
      <c r="CU666" s="18"/>
      <c r="CW666" s="18"/>
      <c r="DH666" s="18"/>
    </row>
    <row r="667" spans="3:112" x14ac:dyDescent="0.3">
      <c r="C667" s="25"/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P667" s="8"/>
      <c r="AR667" s="31"/>
      <c r="AU667" s="31"/>
      <c r="AV667" s="21"/>
      <c r="AW667" s="23"/>
      <c r="BJ667" s="18"/>
      <c r="BL667" s="54"/>
      <c r="BN667" s="54"/>
      <c r="BP667" s="18"/>
      <c r="BR667" s="18"/>
      <c r="BS667" s="18"/>
      <c r="BZ667" s="18"/>
      <c r="CC667" s="18"/>
      <c r="CH667" s="18"/>
      <c r="CM667" s="18"/>
      <c r="CO667" s="18"/>
      <c r="CS667" s="18"/>
      <c r="CU667" s="18"/>
      <c r="CW667" s="18"/>
      <c r="DH667" s="18"/>
    </row>
    <row r="668" spans="3:112" x14ac:dyDescent="0.3">
      <c r="C668" s="25"/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P668" s="8"/>
      <c r="AR668" s="31"/>
      <c r="AU668" s="31"/>
      <c r="AV668" s="21"/>
      <c r="AW668" s="23"/>
      <c r="BJ668" s="18"/>
      <c r="BL668" s="54"/>
      <c r="BN668" s="54"/>
      <c r="BP668" s="18"/>
      <c r="BR668" s="18"/>
      <c r="BS668" s="18"/>
      <c r="BZ668" s="18"/>
      <c r="CC668" s="18"/>
      <c r="CH668" s="18"/>
      <c r="CM668" s="18"/>
      <c r="CO668" s="18"/>
      <c r="CS668" s="18"/>
      <c r="CU668" s="18"/>
      <c r="CW668" s="18"/>
      <c r="DH668" s="18"/>
    </row>
    <row r="669" spans="3:112" x14ac:dyDescent="0.3">
      <c r="C669" s="25"/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P669" s="8"/>
      <c r="AR669" s="31"/>
      <c r="AU669" s="31"/>
      <c r="AV669" s="21"/>
      <c r="AW669" s="23"/>
      <c r="BJ669" s="18"/>
      <c r="BL669" s="54"/>
      <c r="BN669" s="54"/>
      <c r="BP669" s="18"/>
      <c r="BR669" s="18"/>
      <c r="BS669" s="18"/>
      <c r="BZ669" s="18"/>
      <c r="CC669" s="18"/>
      <c r="CH669" s="18"/>
      <c r="CM669" s="18"/>
      <c r="CO669" s="18"/>
      <c r="CS669" s="18"/>
      <c r="CU669" s="18"/>
      <c r="CW669" s="18"/>
      <c r="DH669" s="18"/>
    </row>
    <row r="670" spans="3:112" x14ac:dyDescent="0.3">
      <c r="C670" s="25"/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P670" s="8"/>
      <c r="AR670" s="31"/>
      <c r="AU670" s="31"/>
      <c r="AV670" s="21"/>
      <c r="AW670" s="23"/>
      <c r="BJ670" s="18"/>
      <c r="BL670" s="54"/>
      <c r="BN670" s="54"/>
      <c r="BP670" s="18"/>
      <c r="BR670" s="18"/>
      <c r="BS670" s="18"/>
      <c r="BZ670" s="18"/>
      <c r="CC670" s="18"/>
      <c r="CH670" s="18"/>
      <c r="CM670" s="18"/>
      <c r="CO670" s="18"/>
      <c r="CS670" s="18"/>
      <c r="CU670" s="18"/>
      <c r="CW670" s="18"/>
      <c r="DH670" s="18"/>
    </row>
    <row r="671" spans="3:112" x14ac:dyDescent="0.3">
      <c r="C671" s="25"/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P671" s="8"/>
      <c r="AR671" s="31"/>
      <c r="AU671" s="31"/>
      <c r="AV671" s="21"/>
      <c r="AW671" s="23"/>
      <c r="BJ671" s="18"/>
      <c r="BL671" s="54"/>
      <c r="BN671" s="54"/>
      <c r="BP671" s="18"/>
      <c r="BR671" s="18"/>
      <c r="BS671" s="18"/>
      <c r="BZ671" s="18"/>
      <c r="CC671" s="18"/>
      <c r="CH671" s="18"/>
      <c r="CM671" s="18"/>
      <c r="CO671" s="18"/>
      <c r="CS671" s="18"/>
      <c r="CU671" s="18"/>
      <c r="CW671" s="18"/>
      <c r="DH671" s="18"/>
    </row>
    <row r="672" spans="3:112" x14ac:dyDescent="0.3">
      <c r="C672" s="25"/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P672" s="8"/>
      <c r="AR672" s="31"/>
      <c r="AU672" s="31"/>
      <c r="AV672" s="21"/>
      <c r="AW672" s="23"/>
      <c r="BJ672" s="18"/>
      <c r="BL672" s="54"/>
      <c r="BN672" s="54"/>
      <c r="BP672" s="18"/>
      <c r="BR672" s="18"/>
      <c r="BS672" s="18"/>
      <c r="BZ672" s="18"/>
      <c r="CC672" s="18"/>
      <c r="CH672" s="18"/>
      <c r="CM672" s="18"/>
      <c r="CO672" s="18"/>
      <c r="CS672" s="18"/>
      <c r="CU672" s="18"/>
      <c r="CW672" s="18"/>
      <c r="DH672" s="18"/>
    </row>
    <row r="673" spans="3:112" x14ac:dyDescent="0.3">
      <c r="C673" s="25"/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P673" s="8"/>
      <c r="AR673" s="31"/>
      <c r="AU673" s="31"/>
      <c r="AV673" s="21"/>
      <c r="AW673" s="23"/>
      <c r="BJ673" s="18"/>
      <c r="BL673" s="54"/>
      <c r="BN673" s="54"/>
      <c r="BP673" s="18"/>
      <c r="BR673" s="18"/>
      <c r="BS673" s="18"/>
      <c r="BZ673" s="18"/>
      <c r="CC673" s="18"/>
      <c r="CH673" s="18"/>
      <c r="CM673" s="18"/>
      <c r="CO673" s="18"/>
      <c r="CS673" s="18"/>
      <c r="CU673" s="18"/>
      <c r="CW673" s="18"/>
      <c r="DH673" s="18"/>
    </row>
    <row r="674" spans="3:112" x14ac:dyDescent="0.3">
      <c r="C674" s="25"/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P674" s="8"/>
      <c r="AR674" s="31"/>
      <c r="AU674" s="31"/>
      <c r="AV674" s="21"/>
      <c r="AW674" s="23"/>
      <c r="BJ674" s="18"/>
      <c r="BL674" s="54"/>
      <c r="BN674" s="54"/>
      <c r="BP674" s="18"/>
      <c r="BR674" s="18"/>
      <c r="BS674" s="18"/>
      <c r="BZ674" s="18"/>
      <c r="CC674" s="18"/>
      <c r="CH674" s="18"/>
      <c r="CM674" s="18"/>
      <c r="CO674" s="18"/>
      <c r="CS674" s="18"/>
      <c r="CU674" s="18"/>
      <c r="CW674" s="18"/>
      <c r="DH674" s="18"/>
    </row>
    <row r="675" spans="3:112" x14ac:dyDescent="0.3">
      <c r="C675" s="25"/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P675" s="8"/>
      <c r="AR675" s="31"/>
      <c r="AU675" s="31"/>
      <c r="AV675" s="21"/>
      <c r="AW675" s="23"/>
      <c r="BJ675" s="18"/>
      <c r="BL675" s="54"/>
      <c r="BN675" s="54"/>
      <c r="BP675" s="18"/>
      <c r="BR675" s="18"/>
      <c r="BS675" s="18"/>
      <c r="BZ675" s="18"/>
      <c r="CC675" s="18"/>
      <c r="CH675" s="18"/>
      <c r="CM675" s="18"/>
      <c r="CO675" s="18"/>
      <c r="CS675" s="18"/>
      <c r="CU675" s="18"/>
      <c r="CW675" s="18"/>
      <c r="DH675" s="18"/>
    </row>
    <row r="676" spans="3:112" x14ac:dyDescent="0.3">
      <c r="C676" s="25"/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P676" s="8"/>
      <c r="AR676" s="31"/>
      <c r="AU676" s="31"/>
      <c r="AV676" s="21"/>
      <c r="AW676" s="23"/>
      <c r="BJ676" s="18"/>
      <c r="BL676" s="54"/>
      <c r="BN676" s="54"/>
      <c r="BP676" s="18"/>
      <c r="BR676" s="18"/>
      <c r="BS676" s="18"/>
      <c r="BZ676" s="18"/>
      <c r="CC676" s="18"/>
      <c r="CH676" s="18"/>
      <c r="CM676" s="18"/>
      <c r="CO676" s="18"/>
      <c r="CS676" s="18"/>
      <c r="CU676" s="18"/>
      <c r="CW676" s="18"/>
      <c r="DH676" s="18"/>
    </row>
    <row r="677" spans="3:112" x14ac:dyDescent="0.3">
      <c r="C677" s="25"/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P677" s="8"/>
      <c r="AR677" s="31"/>
      <c r="AU677" s="31"/>
      <c r="AV677" s="21"/>
      <c r="AW677" s="23"/>
      <c r="BJ677" s="18"/>
      <c r="BL677" s="54"/>
      <c r="BN677" s="54"/>
      <c r="BP677" s="18"/>
      <c r="BR677" s="18"/>
      <c r="BS677" s="18"/>
      <c r="BZ677" s="18"/>
      <c r="CC677" s="18"/>
      <c r="CH677" s="18"/>
      <c r="CM677" s="18"/>
      <c r="CO677" s="18"/>
      <c r="CS677" s="18"/>
      <c r="CU677" s="18"/>
      <c r="CW677" s="18"/>
      <c r="DH677" s="18"/>
    </row>
    <row r="678" spans="3:112" x14ac:dyDescent="0.3">
      <c r="C678" s="25"/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P678" s="8"/>
      <c r="AR678" s="31"/>
      <c r="AU678" s="31"/>
      <c r="AV678" s="21"/>
      <c r="AW678" s="23"/>
      <c r="BJ678" s="18"/>
      <c r="BL678" s="54"/>
      <c r="BN678" s="54"/>
      <c r="BP678" s="18"/>
      <c r="BR678" s="18"/>
      <c r="BS678" s="18"/>
      <c r="BZ678" s="18"/>
      <c r="CC678" s="18"/>
      <c r="CH678" s="18"/>
      <c r="CM678" s="18"/>
      <c r="CO678" s="18"/>
      <c r="CS678" s="18"/>
      <c r="CU678" s="18"/>
      <c r="CW678" s="18"/>
      <c r="DH678" s="18"/>
    </row>
    <row r="679" spans="3:112" x14ac:dyDescent="0.3">
      <c r="C679" s="25"/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P679" s="8"/>
      <c r="AR679" s="31"/>
      <c r="AU679" s="31"/>
      <c r="AV679" s="21"/>
      <c r="AW679" s="23"/>
      <c r="BJ679" s="18"/>
      <c r="BL679" s="54"/>
      <c r="BN679" s="54"/>
      <c r="BP679" s="18"/>
      <c r="BR679" s="18"/>
      <c r="BS679" s="18"/>
      <c r="BZ679" s="18"/>
      <c r="CC679" s="18"/>
      <c r="CH679" s="18"/>
      <c r="CM679" s="18"/>
      <c r="CO679" s="18"/>
      <c r="CS679" s="18"/>
      <c r="CU679" s="18"/>
      <c r="CW679" s="18"/>
      <c r="DH679" s="18"/>
    </row>
    <row r="680" spans="3:112" x14ac:dyDescent="0.3">
      <c r="C680" s="25"/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P680" s="8"/>
      <c r="AR680" s="31"/>
      <c r="AU680" s="31"/>
      <c r="AV680" s="21"/>
      <c r="AW680" s="23"/>
      <c r="BJ680" s="18"/>
      <c r="BL680" s="54"/>
      <c r="BN680" s="54"/>
      <c r="BP680" s="18"/>
      <c r="BR680" s="18"/>
      <c r="BS680" s="18"/>
      <c r="BZ680" s="18"/>
      <c r="CC680" s="18"/>
      <c r="CH680" s="18"/>
      <c r="CM680" s="18"/>
      <c r="CO680" s="18"/>
      <c r="CS680" s="18"/>
      <c r="CU680" s="18"/>
      <c r="CW680" s="18"/>
      <c r="DH680" s="18"/>
    </row>
    <row r="681" spans="3:112" x14ac:dyDescent="0.3">
      <c r="C681" s="25"/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P681" s="8"/>
      <c r="AR681" s="31"/>
      <c r="AU681" s="31"/>
      <c r="AV681" s="21"/>
      <c r="AW681" s="23"/>
      <c r="BJ681" s="18"/>
      <c r="BL681" s="54"/>
      <c r="BN681" s="54"/>
      <c r="BP681" s="18"/>
      <c r="BR681" s="18"/>
      <c r="BS681" s="18"/>
      <c r="BZ681" s="18"/>
      <c r="CC681" s="18"/>
      <c r="CH681" s="18"/>
      <c r="CM681" s="18"/>
      <c r="CO681" s="18"/>
      <c r="CS681" s="18"/>
      <c r="CU681" s="18"/>
      <c r="CW681" s="18"/>
      <c r="DH681" s="18"/>
    </row>
    <row r="682" spans="3:112" x14ac:dyDescent="0.3">
      <c r="C682" s="25"/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P682" s="8"/>
      <c r="AR682" s="31"/>
      <c r="AU682" s="31"/>
      <c r="AV682" s="21"/>
      <c r="AW682" s="23"/>
      <c r="BJ682" s="18"/>
      <c r="BL682" s="54"/>
      <c r="BN682" s="54"/>
      <c r="BP682" s="18"/>
      <c r="BR682" s="18"/>
      <c r="BS682" s="18"/>
      <c r="BZ682" s="18"/>
      <c r="CC682" s="18"/>
      <c r="CH682" s="18"/>
      <c r="CM682" s="18"/>
      <c r="CO682" s="18"/>
      <c r="CS682" s="18"/>
      <c r="CU682" s="18"/>
      <c r="CW682" s="18"/>
      <c r="DH682" s="18"/>
    </row>
    <row r="683" spans="3:112" x14ac:dyDescent="0.3">
      <c r="C683" s="25"/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P683" s="8"/>
      <c r="AR683" s="31"/>
      <c r="AU683" s="31"/>
      <c r="AV683" s="21"/>
      <c r="AW683" s="23"/>
      <c r="BJ683" s="18"/>
      <c r="BL683" s="54"/>
      <c r="BN683" s="54"/>
      <c r="BP683" s="18"/>
      <c r="BR683" s="18"/>
      <c r="BS683" s="18"/>
      <c r="BZ683" s="18"/>
      <c r="CC683" s="18"/>
      <c r="CH683" s="18"/>
      <c r="CM683" s="18"/>
      <c r="CO683" s="18"/>
      <c r="CS683" s="18"/>
      <c r="CU683" s="18"/>
      <c r="CW683" s="18"/>
      <c r="DH683" s="18"/>
    </row>
    <row r="684" spans="3:112" x14ac:dyDescent="0.3">
      <c r="C684" s="25"/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P684" s="8"/>
      <c r="AR684" s="31"/>
      <c r="AU684" s="31"/>
      <c r="AV684" s="21"/>
      <c r="AW684" s="23"/>
      <c r="BJ684" s="18"/>
      <c r="BL684" s="54"/>
      <c r="BN684" s="54"/>
      <c r="BP684" s="18"/>
      <c r="BR684" s="18"/>
      <c r="BS684" s="18"/>
      <c r="BZ684" s="18"/>
      <c r="CC684" s="18"/>
      <c r="CH684" s="18"/>
      <c r="CM684" s="18"/>
      <c r="CO684" s="18"/>
      <c r="CS684" s="18"/>
      <c r="CU684" s="18"/>
      <c r="CW684" s="18"/>
      <c r="DH684" s="18"/>
    </row>
    <row r="685" spans="3:112" x14ac:dyDescent="0.3">
      <c r="C685" s="25"/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P685" s="8"/>
      <c r="AR685" s="31"/>
      <c r="AU685" s="31"/>
      <c r="AV685" s="21"/>
      <c r="AW685" s="23"/>
      <c r="BJ685" s="18"/>
      <c r="BL685" s="54"/>
      <c r="BN685" s="54"/>
      <c r="BP685" s="18"/>
      <c r="BR685" s="18"/>
      <c r="BS685" s="18"/>
      <c r="BZ685" s="18"/>
      <c r="CC685" s="18"/>
      <c r="CH685" s="18"/>
      <c r="CM685" s="18"/>
      <c r="CO685" s="18"/>
      <c r="CS685" s="18"/>
      <c r="CU685" s="18"/>
      <c r="CW685" s="18"/>
      <c r="DH685" s="18"/>
    </row>
    <row r="686" spans="3:112" x14ac:dyDescent="0.3">
      <c r="C686" s="25"/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P686" s="8"/>
      <c r="AR686" s="31"/>
      <c r="AU686" s="31"/>
      <c r="AV686" s="21"/>
      <c r="AW686" s="23"/>
      <c r="BJ686" s="18"/>
      <c r="BL686" s="54"/>
      <c r="BN686" s="54"/>
      <c r="BP686" s="18"/>
      <c r="BR686" s="18"/>
      <c r="BS686" s="18"/>
      <c r="BZ686" s="18"/>
      <c r="CC686" s="18"/>
      <c r="CH686" s="18"/>
      <c r="CM686" s="18"/>
      <c r="CO686" s="18"/>
      <c r="CS686" s="18"/>
      <c r="CU686" s="18"/>
      <c r="CW686" s="18"/>
      <c r="DH686" s="18"/>
    </row>
    <row r="687" spans="3:112" x14ac:dyDescent="0.3">
      <c r="C687" s="25"/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P687" s="8"/>
      <c r="AR687" s="31"/>
      <c r="AU687" s="31"/>
      <c r="AV687" s="21"/>
      <c r="AW687" s="23"/>
      <c r="BJ687" s="18"/>
      <c r="BL687" s="54"/>
      <c r="BN687" s="54"/>
      <c r="BP687" s="18"/>
      <c r="BR687" s="18"/>
      <c r="BS687" s="18"/>
      <c r="BZ687" s="18"/>
      <c r="CC687" s="18"/>
      <c r="CH687" s="18"/>
      <c r="CM687" s="18"/>
      <c r="CO687" s="18"/>
      <c r="CS687" s="18"/>
      <c r="CU687" s="18"/>
      <c r="CW687" s="18"/>
      <c r="DH687" s="18"/>
    </row>
    <row r="688" spans="3:112" x14ac:dyDescent="0.3">
      <c r="C688" s="25"/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P688" s="8"/>
      <c r="AR688" s="31"/>
      <c r="AU688" s="31"/>
      <c r="AV688" s="21"/>
      <c r="AW688" s="23"/>
      <c r="BJ688" s="18"/>
      <c r="BL688" s="54"/>
      <c r="BN688" s="54"/>
      <c r="BP688" s="18"/>
      <c r="BR688" s="18"/>
      <c r="BS688" s="18"/>
      <c r="BZ688" s="18"/>
      <c r="CC688" s="18"/>
      <c r="CH688" s="18"/>
      <c r="CM688" s="18"/>
      <c r="CO688" s="18"/>
      <c r="CS688" s="18"/>
      <c r="CU688" s="18"/>
      <c r="CW688" s="18"/>
      <c r="DH688" s="18"/>
    </row>
    <row r="689" spans="3:112" x14ac:dyDescent="0.3">
      <c r="C689" s="25"/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P689" s="8"/>
      <c r="AR689" s="31"/>
      <c r="AU689" s="31"/>
      <c r="AV689" s="21"/>
      <c r="AW689" s="23"/>
      <c r="BJ689" s="18"/>
      <c r="BL689" s="54"/>
      <c r="BN689" s="54"/>
      <c r="BP689" s="18"/>
      <c r="BR689" s="18"/>
      <c r="BS689" s="18"/>
      <c r="BZ689" s="18"/>
      <c r="CC689" s="18"/>
      <c r="CH689" s="18"/>
      <c r="CM689" s="18"/>
      <c r="CO689" s="18"/>
      <c r="CS689" s="18"/>
      <c r="CU689" s="18"/>
      <c r="CW689" s="18"/>
      <c r="DH689" s="18"/>
    </row>
    <row r="690" spans="3:112" x14ac:dyDescent="0.3">
      <c r="C690" s="25"/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P690" s="8"/>
      <c r="AR690" s="31"/>
      <c r="AU690" s="31"/>
      <c r="AV690" s="21"/>
      <c r="AW690" s="23"/>
      <c r="BJ690" s="18"/>
      <c r="BL690" s="54"/>
      <c r="BN690" s="54"/>
      <c r="BP690" s="18"/>
      <c r="BR690" s="18"/>
      <c r="BS690" s="18"/>
      <c r="BZ690" s="18"/>
      <c r="CC690" s="18"/>
      <c r="CH690" s="18"/>
      <c r="CM690" s="18"/>
      <c r="CO690" s="18"/>
      <c r="CS690" s="18"/>
      <c r="CU690" s="18"/>
      <c r="CW690" s="18"/>
      <c r="DH690" s="18"/>
    </row>
    <row r="691" spans="3:112" x14ac:dyDescent="0.3">
      <c r="C691" s="25"/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P691" s="8"/>
      <c r="AR691" s="31"/>
      <c r="AU691" s="31"/>
      <c r="AV691" s="21"/>
      <c r="AW691" s="23"/>
      <c r="BJ691" s="18"/>
      <c r="BL691" s="54"/>
      <c r="BN691" s="54"/>
      <c r="BP691" s="18"/>
      <c r="BR691" s="18"/>
      <c r="BS691" s="18"/>
      <c r="BZ691" s="18"/>
      <c r="CC691" s="18"/>
      <c r="CH691" s="18"/>
      <c r="CM691" s="18"/>
      <c r="CO691" s="18"/>
      <c r="CS691" s="18"/>
      <c r="CU691" s="18"/>
      <c r="CW691" s="18"/>
      <c r="DH691" s="18"/>
    </row>
    <row r="692" spans="3:112" x14ac:dyDescent="0.3">
      <c r="C692" s="25"/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P692" s="8"/>
      <c r="AR692" s="31"/>
      <c r="AU692" s="31"/>
      <c r="AV692" s="21"/>
      <c r="AW692" s="23"/>
      <c r="BJ692" s="18"/>
      <c r="BL692" s="54"/>
      <c r="BN692" s="54"/>
      <c r="BP692" s="18"/>
      <c r="BR692" s="18"/>
      <c r="BS692" s="18"/>
      <c r="BZ692" s="18"/>
      <c r="CC692" s="18"/>
      <c r="CH692" s="18"/>
      <c r="CM692" s="18"/>
      <c r="CO692" s="18"/>
      <c r="CS692" s="18"/>
      <c r="CU692" s="18"/>
      <c r="CW692" s="18"/>
      <c r="DH692" s="18"/>
    </row>
    <row r="693" spans="3:112" x14ac:dyDescent="0.3">
      <c r="C693" s="25"/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P693" s="8"/>
      <c r="AR693" s="31"/>
      <c r="AU693" s="31"/>
      <c r="AV693" s="21"/>
      <c r="AW693" s="23"/>
      <c r="BJ693" s="18"/>
      <c r="BL693" s="54"/>
      <c r="BN693" s="54"/>
      <c r="BP693" s="18"/>
      <c r="BR693" s="18"/>
      <c r="BS693" s="18"/>
      <c r="BZ693" s="18"/>
      <c r="CC693" s="18"/>
      <c r="CH693" s="18"/>
      <c r="CM693" s="18"/>
      <c r="CO693" s="18"/>
      <c r="CS693" s="18"/>
      <c r="CU693" s="18"/>
      <c r="CW693" s="18"/>
      <c r="DH693" s="18"/>
    </row>
    <row r="694" spans="3:112" x14ac:dyDescent="0.3">
      <c r="C694" s="25"/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P694" s="8"/>
      <c r="AR694" s="31"/>
      <c r="AU694" s="31"/>
      <c r="AV694" s="21"/>
      <c r="AW694" s="23"/>
      <c r="BJ694" s="18"/>
      <c r="BL694" s="54"/>
      <c r="BN694" s="54"/>
      <c r="BP694" s="18"/>
      <c r="BR694" s="18"/>
      <c r="BS694" s="18"/>
      <c r="BZ694" s="18"/>
      <c r="CC694" s="18"/>
      <c r="CH694" s="18"/>
      <c r="CM694" s="18"/>
      <c r="CO694" s="18"/>
      <c r="CS694" s="18"/>
      <c r="CU694" s="18"/>
      <c r="CW694" s="18"/>
      <c r="DH694" s="18"/>
    </row>
    <row r="695" spans="3:112" x14ac:dyDescent="0.3">
      <c r="C695" s="25"/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P695" s="8"/>
      <c r="AR695" s="31"/>
      <c r="AU695" s="31"/>
      <c r="AV695" s="21"/>
      <c r="AW695" s="23"/>
      <c r="BJ695" s="18"/>
      <c r="BL695" s="54"/>
      <c r="BN695" s="54"/>
      <c r="BP695" s="18"/>
      <c r="BR695" s="18"/>
      <c r="BS695" s="18"/>
      <c r="BZ695" s="18"/>
      <c r="CC695" s="18"/>
      <c r="CH695" s="18"/>
      <c r="CM695" s="18"/>
      <c r="CO695" s="18"/>
      <c r="CS695" s="18"/>
      <c r="CU695" s="18"/>
      <c r="CW695" s="18"/>
      <c r="DH695" s="18"/>
    </row>
    <row r="696" spans="3:112" x14ac:dyDescent="0.3">
      <c r="C696" s="25"/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P696" s="8"/>
      <c r="AR696" s="31"/>
      <c r="AU696" s="31"/>
      <c r="AV696" s="21"/>
      <c r="AW696" s="23"/>
      <c r="BJ696" s="18"/>
      <c r="BL696" s="54"/>
      <c r="BN696" s="54"/>
      <c r="BP696" s="18"/>
      <c r="BR696" s="18"/>
      <c r="BS696" s="18"/>
      <c r="BZ696" s="18"/>
      <c r="CC696" s="18"/>
      <c r="CH696" s="18"/>
      <c r="CM696" s="18"/>
      <c r="CO696" s="18"/>
      <c r="CS696" s="18"/>
      <c r="CU696" s="18"/>
      <c r="CW696" s="18"/>
      <c r="DH696" s="18"/>
    </row>
    <row r="697" spans="3:112" x14ac:dyDescent="0.3">
      <c r="C697" s="25"/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P697" s="8"/>
      <c r="AR697" s="31"/>
      <c r="AU697" s="31"/>
      <c r="AV697" s="21"/>
      <c r="AW697" s="23"/>
      <c r="BJ697" s="18"/>
      <c r="BL697" s="54"/>
      <c r="BN697" s="54"/>
      <c r="BP697" s="18"/>
      <c r="BR697" s="18"/>
      <c r="BS697" s="18"/>
      <c r="BZ697" s="18"/>
      <c r="CC697" s="18"/>
      <c r="CH697" s="18"/>
      <c r="CM697" s="18"/>
      <c r="CO697" s="18"/>
      <c r="CS697" s="18"/>
      <c r="CU697" s="18"/>
      <c r="CW697" s="18"/>
      <c r="DH697" s="18"/>
    </row>
    <row r="698" spans="3:112" x14ac:dyDescent="0.3">
      <c r="C698" s="25"/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P698" s="8"/>
      <c r="AR698" s="31"/>
      <c r="AU698" s="31"/>
      <c r="AV698" s="21"/>
      <c r="AW698" s="23"/>
      <c r="BJ698" s="18"/>
      <c r="BL698" s="54"/>
      <c r="BN698" s="54"/>
      <c r="BP698" s="18"/>
      <c r="BR698" s="18"/>
      <c r="BS698" s="18"/>
      <c r="BZ698" s="18"/>
      <c r="CC698" s="18"/>
      <c r="CH698" s="18"/>
      <c r="CM698" s="18"/>
      <c r="CO698" s="18"/>
      <c r="CS698" s="18"/>
      <c r="CU698" s="18"/>
      <c r="CW698" s="18"/>
      <c r="DH698" s="18"/>
    </row>
    <row r="699" spans="3:112" x14ac:dyDescent="0.3">
      <c r="C699" s="25"/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P699" s="8"/>
      <c r="AR699" s="31"/>
      <c r="AU699" s="31"/>
      <c r="AV699" s="21"/>
      <c r="AW699" s="23"/>
      <c r="BJ699" s="18"/>
      <c r="BL699" s="54"/>
      <c r="BN699" s="54"/>
      <c r="BP699" s="18"/>
      <c r="BR699" s="18"/>
      <c r="BS699" s="18"/>
      <c r="BZ699" s="18"/>
      <c r="CC699" s="18"/>
      <c r="CH699" s="18"/>
      <c r="CM699" s="18"/>
      <c r="CO699" s="18"/>
      <c r="CS699" s="18"/>
      <c r="CU699" s="18"/>
      <c r="CW699" s="18"/>
      <c r="DH699" s="18"/>
    </row>
    <row r="700" spans="3:112" x14ac:dyDescent="0.3">
      <c r="C700" s="25"/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P700" s="8"/>
      <c r="AR700" s="31"/>
      <c r="AU700" s="31"/>
      <c r="AV700" s="21"/>
      <c r="AW700" s="23"/>
      <c r="BJ700" s="18"/>
      <c r="BL700" s="54"/>
      <c r="BN700" s="54"/>
      <c r="BP700" s="18"/>
      <c r="BR700" s="18"/>
      <c r="BS700" s="18"/>
      <c r="BZ700" s="18"/>
      <c r="CC700" s="18"/>
      <c r="CH700" s="18"/>
      <c r="CM700" s="18"/>
      <c r="CO700" s="18"/>
      <c r="CS700" s="18"/>
      <c r="CU700" s="18"/>
      <c r="CW700" s="18"/>
      <c r="DH700" s="18"/>
    </row>
    <row r="701" spans="3:112" x14ac:dyDescent="0.3">
      <c r="C701" s="25"/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P701" s="8"/>
      <c r="AR701" s="31"/>
      <c r="AU701" s="31"/>
      <c r="AV701" s="21"/>
      <c r="AW701" s="23"/>
      <c r="BJ701" s="18"/>
      <c r="BL701" s="54"/>
      <c r="BN701" s="54"/>
      <c r="BP701" s="18"/>
      <c r="BR701" s="18"/>
      <c r="BS701" s="18"/>
      <c r="BZ701" s="18"/>
      <c r="CC701" s="18"/>
      <c r="CH701" s="18"/>
      <c r="CM701" s="18"/>
      <c r="CO701" s="18"/>
      <c r="CS701" s="18"/>
      <c r="CU701" s="18"/>
      <c r="CW701" s="18"/>
      <c r="DH701" s="18"/>
    </row>
    <row r="702" spans="3:112" x14ac:dyDescent="0.3">
      <c r="C702" s="25"/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P702" s="8"/>
      <c r="AR702" s="31"/>
      <c r="AU702" s="31"/>
      <c r="AV702" s="21"/>
      <c r="AW702" s="23"/>
      <c r="BJ702" s="18"/>
      <c r="BL702" s="54"/>
      <c r="BN702" s="54"/>
      <c r="BP702" s="18"/>
      <c r="BR702" s="18"/>
      <c r="BS702" s="18"/>
      <c r="BZ702" s="18"/>
      <c r="CC702" s="18"/>
      <c r="CH702" s="18"/>
      <c r="CM702" s="18"/>
      <c r="CO702" s="18"/>
      <c r="CS702" s="18"/>
      <c r="CU702" s="18"/>
      <c r="CW702" s="18"/>
      <c r="DH702" s="18"/>
    </row>
    <row r="703" spans="3:112" x14ac:dyDescent="0.3">
      <c r="C703" s="25"/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P703" s="8"/>
      <c r="AR703" s="31"/>
      <c r="AU703" s="31"/>
      <c r="AV703" s="21"/>
      <c r="AW703" s="23"/>
      <c r="BJ703" s="18"/>
      <c r="BL703" s="54"/>
      <c r="BN703" s="54"/>
      <c r="BP703" s="18"/>
      <c r="BR703" s="18"/>
      <c r="BS703" s="18"/>
      <c r="BZ703" s="18"/>
      <c r="CC703" s="18"/>
      <c r="CH703" s="18"/>
      <c r="CM703" s="18"/>
      <c r="CO703" s="18"/>
      <c r="CS703" s="18"/>
      <c r="CU703" s="18"/>
      <c r="CW703" s="18"/>
      <c r="DH703" s="18"/>
    </row>
    <row r="704" spans="3:112" x14ac:dyDescent="0.3">
      <c r="C704" s="25"/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P704" s="8"/>
      <c r="AR704" s="31"/>
      <c r="AU704" s="31"/>
      <c r="AV704" s="21"/>
      <c r="AW704" s="23"/>
      <c r="BJ704" s="18"/>
      <c r="BL704" s="54"/>
      <c r="BN704" s="54"/>
      <c r="BP704" s="18"/>
      <c r="BR704" s="18"/>
      <c r="BS704" s="18"/>
      <c r="BZ704" s="18"/>
      <c r="CC704" s="18"/>
      <c r="CH704" s="18"/>
      <c r="CM704" s="18"/>
      <c r="CO704" s="18"/>
      <c r="CS704" s="18"/>
      <c r="CU704" s="18"/>
      <c r="CW704" s="18"/>
      <c r="DH704" s="18"/>
    </row>
    <row r="705" spans="3:112" x14ac:dyDescent="0.3">
      <c r="C705" s="25"/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P705" s="8"/>
      <c r="AR705" s="31"/>
      <c r="AU705" s="31"/>
      <c r="AV705" s="21"/>
      <c r="AW705" s="23"/>
      <c r="BJ705" s="18"/>
      <c r="BL705" s="54"/>
      <c r="BN705" s="54"/>
      <c r="BP705" s="18"/>
      <c r="BR705" s="18"/>
      <c r="BS705" s="18"/>
      <c r="BZ705" s="18"/>
      <c r="CC705" s="18"/>
      <c r="CH705" s="18"/>
      <c r="CM705" s="18"/>
      <c r="CO705" s="18"/>
      <c r="CS705" s="18"/>
      <c r="CU705" s="18"/>
      <c r="CW705" s="18"/>
      <c r="DH705" s="18"/>
    </row>
    <row r="706" spans="3:112" x14ac:dyDescent="0.3">
      <c r="C706" s="25"/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P706" s="8"/>
      <c r="AR706" s="31"/>
      <c r="AU706" s="31"/>
      <c r="AV706" s="21"/>
      <c r="AW706" s="23"/>
      <c r="BJ706" s="18"/>
      <c r="BL706" s="54"/>
      <c r="BN706" s="54"/>
      <c r="BP706" s="18"/>
      <c r="BR706" s="18"/>
      <c r="BS706" s="18"/>
      <c r="BZ706" s="18"/>
      <c r="CC706" s="18"/>
      <c r="CH706" s="18"/>
      <c r="CM706" s="18"/>
      <c r="CO706" s="18"/>
      <c r="CS706" s="18"/>
      <c r="CU706" s="18"/>
      <c r="CW706" s="18"/>
      <c r="DH706" s="18"/>
    </row>
    <row r="707" spans="3:112" x14ac:dyDescent="0.3">
      <c r="C707" s="25"/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P707" s="8"/>
      <c r="AR707" s="31"/>
      <c r="AU707" s="31"/>
      <c r="AV707" s="21"/>
      <c r="AW707" s="23"/>
      <c r="BJ707" s="18"/>
      <c r="BL707" s="54"/>
      <c r="BN707" s="54"/>
      <c r="BP707" s="18"/>
      <c r="BR707" s="18"/>
      <c r="BS707" s="18"/>
      <c r="BZ707" s="18"/>
      <c r="CC707" s="18"/>
      <c r="CH707" s="18"/>
      <c r="CM707" s="18"/>
      <c r="CO707" s="18"/>
      <c r="CS707" s="18"/>
      <c r="CU707" s="18"/>
      <c r="CW707" s="18"/>
      <c r="DH707" s="18"/>
    </row>
    <row r="708" spans="3:112" x14ac:dyDescent="0.3">
      <c r="C708" s="25"/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P708" s="8"/>
      <c r="AR708" s="31"/>
      <c r="AU708" s="31"/>
      <c r="AV708" s="21"/>
      <c r="AW708" s="23"/>
      <c r="BJ708" s="18"/>
      <c r="BL708" s="54"/>
      <c r="BN708" s="54"/>
      <c r="BP708" s="18"/>
      <c r="BR708" s="18"/>
      <c r="BS708" s="18"/>
      <c r="BZ708" s="18"/>
      <c r="CC708" s="18"/>
      <c r="CH708" s="18"/>
      <c r="CM708" s="18"/>
      <c r="CO708" s="18"/>
      <c r="CS708" s="18"/>
      <c r="CU708" s="18"/>
      <c r="CW708" s="18"/>
      <c r="DH708" s="18"/>
    </row>
    <row r="709" spans="3:112" x14ac:dyDescent="0.3">
      <c r="C709" s="25"/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P709" s="8"/>
      <c r="AR709" s="31"/>
      <c r="AU709" s="31"/>
      <c r="AV709" s="21"/>
      <c r="AW709" s="23"/>
      <c r="BJ709" s="18"/>
      <c r="BL709" s="54"/>
      <c r="BN709" s="54"/>
      <c r="BP709" s="18"/>
      <c r="BR709" s="18"/>
      <c r="BS709" s="18"/>
      <c r="BZ709" s="18"/>
      <c r="CC709" s="18"/>
      <c r="CH709" s="18"/>
      <c r="CM709" s="18"/>
      <c r="CO709" s="18"/>
      <c r="CS709" s="18"/>
      <c r="CU709" s="18"/>
      <c r="CW709" s="18"/>
      <c r="DH709" s="18"/>
    </row>
    <row r="710" spans="3:112" x14ac:dyDescent="0.3">
      <c r="C710" s="25"/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P710" s="8"/>
      <c r="AR710" s="31"/>
      <c r="AU710" s="31"/>
      <c r="AV710" s="21"/>
      <c r="AW710" s="23"/>
      <c r="BJ710" s="18"/>
      <c r="BL710" s="54"/>
      <c r="BN710" s="54"/>
      <c r="BP710" s="18"/>
      <c r="BR710" s="18"/>
      <c r="BS710" s="18"/>
      <c r="BZ710" s="18"/>
      <c r="CC710" s="18"/>
      <c r="CH710" s="18"/>
      <c r="CM710" s="18"/>
      <c r="CO710" s="18"/>
      <c r="CS710" s="18"/>
      <c r="CU710" s="18"/>
      <c r="CW710" s="18"/>
      <c r="DH710" s="18"/>
    </row>
    <row r="711" spans="3:112" x14ac:dyDescent="0.3">
      <c r="C711" s="25"/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P711" s="8"/>
      <c r="AR711" s="31"/>
      <c r="AU711" s="31"/>
      <c r="AV711" s="21"/>
      <c r="AW711" s="23"/>
      <c r="BJ711" s="18"/>
      <c r="BL711" s="54"/>
      <c r="BN711" s="54"/>
      <c r="BP711" s="18"/>
      <c r="BR711" s="18"/>
      <c r="BS711" s="18"/>
      <c r="BZ711" s="18"/>
      <c r="CC711" s="18"/>
      <c r="CH711" s="18"/>
      <c r="CM711" s="18"/>
      <c r="CO711" s="18"/>
      <c r="CS711" s="18"/>
      <c r="CU711" s="18"/>
      <c r="CW711" s="18"/>
      <c r="DH711" s="18"/>
    </row>
    <row r="712" spans="3:112" x14ac:dyDescent="0.3">
      <c r="C712" s="25"/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P712" s="8"/>
      <c r="AR712" s="31"/>
      <c r="AU712" s="31"/>
      <c r="AV712" s="21"/>
      <c r="AW712" s="23"/>
      <c r="BJ712" s="18"/>
      <c r="BL712" s="54"/>
      <c r="BN712" s="54"/>
      <c r="BP712" s="18"/>
      <c r="BR712" s="18"/>
      <c r="BS712" s="18"/>
      <c r="BZ712" s="18"/>
      <c r="CC712" s="18"/>
      <c r="CH712" s="18"/>
      <c r="CM712" s="18"/>
      <c r="CO712" s="18"/>
      <c r="CS712" s="18"/>
      <c r="CU712" s="18"/>
      <c r="CW712" s="18"/>
      <c r="DH712" s="18"/>
    </row>
    <row r="713" spans="3:112" x14ac:dyDescent="0.3">
      <c r="C713" s="25"/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P713" s="8"/>
      <c r="AR713" s="31"/>
      <c r="AU713" s="31"/>
      <c r="AV713" s="21"/>
      <c r="AW713" s="23"/>
      <c r="BJ713" s="18"/>
      <c r="BL713" s="54"/>
      <c r="BN713" s="54"/>
      <c r="BP713" s="18"/>
      <c r="BR713" s="18"/>
      <c r="BS713" s="18"/>
      <c r="BZ713" s="18"/>
      <c r="CC713" s="18"/>
      <c r="CH713" s="18"/>
      <c r="CM713" s="18"/>
      <c r="CO713" s="18"/>
      <c r="CS713" s="18"/>
      <c r="CU713" s="18"/>
      <c r="CW713" s="18"/>
      <c r="DH713" s="18"/>
    </row>
    <row r="714" spans="3:112" x14ac:dyDescent="0.3">
      <c r="C714" s="25"/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P714" s="8"/>
      <c r="AR714" s="31"/>
      <c r="AU714" s="31"/>
      <c r="AV714" s="21"/>
      <c r="AW714" s="23"/>
      <c r="BJ714" s="18"/>
      <c r="BL714" s="54"/>
      <c r="BN714" s="54"/>
      <c r="BP714" s="18"/>
      <c r="BR714" s="18"/>
      <c r="BS714" s="18"/>
      <c r="BZ714" s="18"/>
      <c r="CC714" s="18"/>
      <c r="CH714" s="18"/>
      <c r="CM714" s="18"/>
      <c r="CO714" s="18"/>
      <c r="CS714" s="18"/>
      <c r="CU714" s="18"/>
      <c r="CW714" s="18"/>
      <c r="DH714" s="18"/>
    </row>
    <row r="715" spans="3:112" x14ac:dyDescent="0.3">
      <c r="C715" s="25"/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P715" s="8"/>
      <c r="AR715" s="31"/>
      <c r="AU715" s="31"/>
      <c r="AV715" s="21"/>
      <c r="AW715" s="23"/>
      <c r="BJ715" s="18"/>
      <c r="BL715" s="54"/>
      <c r="BN715" s="54"/>
      <c r="BP715" s="18"/>
      <c r="BR715" s="18"/>
      <c r="BS715" s="18"/>
      <c r="BZ715" s="18"/>
      <c r="CC715" s="18"/>
      <c r="CH715" s="18"/>
      <c r="CM715" s="18"/>
      <c r="CO715" s="18"/>
      <c r="CS715" s="18"/>
      <c r="CU715" s="18"/>
      <c r="CW715" s="18"/>
      <c r="DH715" s="18"/>
    </row>
    <row r="716" spans="3:112" x14ac:dyDescent="0.3">
      <c r="C716" s="25"/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P716" s="8"/>
      <c r="AR716" s="31"/>
      <c r="AU716" s="31"/>
      <c r="AV716" s="21"/>
      <c r="AW716" s="23"/>
      <c r="BJ716" s="18"/>
      <c r="BL716" s="54"/>
      <c r="BN716" s="54"/>
      <c r="BP716" s="18"/>
      <c r="BR716" s="18"/>
      <c r="BS716" s="18"/>
      <c r="BZ716" s="18"/>
      <c r="CC716" s="18"/>
      <c r="CH716" s="18"/>
      <c r="CM716" s="18"/>
      <c r="CO716" s="18"/>
      <c r="CS716" s="18"/>
      <c r="CU716" s="18"/>
      <c r="CW716" s="18"/>
      <c r="DH716" s="18"/>
    </row>
    <row r="717" spans="3:112" x14ac:dyDescent="0.3">
      <c r="C717" s="25"/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P717" s="8"/>
      <c r="AR717" s="31"/>
      <c r="AU717" s="31"/>
      <c r="AV717" s="21"/>
      <c r="AW717" s="23"/>
      <c r="BJ717" s="18"/>
      <c r="BL717" s="54"/>
      <c r="BN717" s="54"/>
      <c r="BP717" s="18"/>
      <c r="BR717" s="18"/>
      <c r="BS717" s="18"/>
      <c r="BZ717" s="18"/>
      <c r="CC717" s="18"/>
      <c r="CH717" s="18"/>
      <c r="CM717" s="18"/>
      <c r="CO717" s="18"/>
      <c r="CS717" s="18"/>
      <c r="CU717" s="18"/>
      <c r="CW717" s="18"/>
      <c r="DH717" s="18"/>
    </row>
    <row r="718" spans="3:112" x14ac:dyDescent="0.3">
      <c r="C718" s="25"/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P718" s="8"/>
      <c r="AR718" s="31"/>
      <c r="AU718" s="31"/>
      <c r="AV718" s="21"/>
      <c r="AW718" s="23"/>
      <c r="BJ718" s="18"/>
      <c r="BL718" s="54"/>
      <c r="BN718" s="54"/>
      <c r="BP718" s="18"/>
      <c r="BR718" s="18"/>
      <c r="BS718" s="18"/>
      <c r="BZ718" s="18"/>
      <c r="CC718" s="18"/>
      <c r="CH718" s="18"/>
      <c r="CM718" s="18"/>
      <c r="CO718" s="18"/>
      <c r="CS718" s="18"/>
      <c r="CU718" s="18"/>
      <c r="CW718" s="18"/>
      <c r="DH718" s="18"/>
    </row>
    <row r="719" spans="3:112" x14ac:dyDescent="0.3">
      <c r="C719" s="25"/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P719" s="8"/>
      <c r="AR719" s="31"/>
      <c r="AU719" s="31"/>
      <c r="AV719" s="21"/>
      <c r="AW719" s="23"/>
      <c r="BJ719" s="18"/>
      <c r="BL719" s="54"/>
      <c r="BN719" s="54"/>
      <c r="BP719" s="18"/>
      <c r="BR719" s="18"/>
      <c r="BS719" s="18"/>
      <c r="BZ719" s="18"/>
      <c r="CC719" s="18"/>
      <c r="CH719" s="18"/>
      <c r="CM719" s="18"/>
      <c r="CO719" s="18"/>
      <c r="CS719" s="18"/>
      <c r="CU719" s="18"/>
      <c r="CW719" s="18"/>
      <c r="DH719" s="18"/>
    </row>
    <row r="720" spans="3:112" x14ac:dyDescent="0.3">
      <c r="C720" s="25"/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P720" s="8"/>
      <c r="AR720" s="31"/>
      <c r="AU720" s="31"/>
      <c r="AV720" s="21"/>
      <c r="AW720" s="23"/>
      <c r="BJ720" s="18"/>
      <c r="BL720" s="54"/>
      <c r="BN720" s="54"/>
      <c r="BP720" s="18"/>
      <c r="BR720" s="18"/>
      <c r="BS720" s="18"/>
      <c r="BZ720" s="18"/>
      <c r="CC720" s="18"/>
      <c r="CH720" s="18"/>
      <c r="CM720" s="18"/>
      <c r="CO720" s="18"/>
      <c r="CS720" s="18"/>
      <c r="CU720" s="18"/>
      <c r="CW720" s="18"/>
      <c r="DH720" s="18"/>
    </row>
    <row r="721" spans="3:112" x14ac:dyDescent="0.3">
      <c r="C721" s="25"/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P721" s="8"/>
      <c r="AR721" s="31"/>
      <c r="AU721" s="31"/>
      <c r="AV721" s="21"/>
      <c r="AW721" s="23"/>
      <c r="BJ721" s="18"/>
      <c r="BL721" s="54"/>
      <c r="BN721" s="54"/>
      <c r="BP721" s="18"/>
      <c r="BR721" s="18"/>
      <c r="BS721" s="18"/>
      <c r="BZ721" s="18"/>
      <c r="CC721" s="18"/>
      <c r="CH721" s="18"/>
      <c r="CM721" s="18"/>
      <c r="CO721" s="18"/>
      <c r="CS721" s="18"/>
      <c r="CU721" s="18"/>
      <c r="CW721" s="18"/>
      <c r="DH721" s="18"/>
    </row>
    <row r="722" spans="3:112" x14ac:dyDescent="0.3">
      <c r="C722" s="25"/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P722" s="8"/>
      <c r="AR722" s="31"/>
      <c r="AU722" s="31"/>
      <c r="AV722" s="21"/>
      <c r="AW722" s="23"/>
      <c r="BJ722" s="18"/>
      <c r="BL722" s="54"/>
      <c r="BN722" s="54"/>
      <c r="BP722" s="18"/>
      <c r="BR722" s="18"/>
      <c r="BS722" s="18"/>
      <c r="BZ722" s="18"/>
      <c r="CC722" s="18"/>
      <c r="CH722" s="18"/>
      <c r="CM722" s="18"/>
      <c r="CO722" s="18"/>
      <c r="CS722" s="18"/>
      <c r="CU722" s="18"/>
      <c r="CW722" s="18"/>
      <c r="DH722" s="18"/>
    </row>
    <row r="723" spans="3:112" x14ac:dyDescent="0.3">
      <c r="C723" s="25"/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P723" s="8"/>
      <c r="AR723" s="31"/>
      <c r="AU723" s="31"/>
      <c r="AV723" s="21"/>
      <c r="AW723" s="23"/>
      <c r="BJ723" s="18"/>
      <c r="BL723" s="54"/>
      <c r="BN723" s="54"/>
      <c r="BP723" s="18"/>
      <c r="BR723" s="18"/>
      <c r="BS723" s="18"/>
      <c r="BZ723" s="18"/>
      <c r="CC723" s="18"/>
      <c r="CH723" s="18"/>
      <c r="CM723" s="18"/>
      <c r="CO723" s="18"/>
      <c r="CS723" s="18"/>
      <c r="CU723" s="18"/>
      <c r="CW723" s="18"/>
      <c r="DH723" s="18"/>
    </row>
    <row r="724" spans="3:112" x14ac:dyDescent="0.3">
      <c r="C724" s="25"/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P724" s="8"/>
      <c r="AR724" s="31"/>
      <c r="AU724" s="31"/>
      <c r="AV724" s="21"/>
      <c r="AW724" s="23"/>
      <c r="BJ724" s="18"/>
      <c r="BL724" s="54"/>
      <c r="BN724" s="54"/>
      <c r="BP724" s="18"/>
      <c r="BR724" s="18"/>
      <c r="BS724" s="18"/>
      <c r="BZ724" s="18"/>
      <c r="CC724" s="18"/>
      <c r="CH724" s="18"/>
      <c r="CM724" s="18"/>
      <c r="CO724" s="18"/>
      <c r="CS724" s="18"/>
      <c r="CU724" s="18"/>
      <c r="CW724" s="18"/>
      <c r="DH724" s="18"/>
    </row>
    <row r="725" spans="3:112" x14ac:dyDescent="0.3">
      <c r="C725" s="25"/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P725" s="8"/>
      <c r="AR725" s="31"/>
      <c r="AU725" s="31"/>
      <c r="AV725" s="21"/>
      <c r="AW725" s="23"/>
      <c r="BJ725" s="18"/>
      <c r="BL725" s="54"/>
      <c r="BN725" s="54"/>
      <c r="BP725" s="18"/>
      <c r="BR725" s="18"/>
      <c r="BS725" s="18"/>
      <c r="BZ725" s="18"/>
      <c r="CC725" s="18"/>
      <c r="CH725" s="18"/>
      <c r="CM725" s="18"/>
      <c r="CO725" s="18"/>
      <c r="CS725" s="18"/>
      <c r="CU725" s="18"/>
      <c r="CW725" s="18"/>
      <c r="DH725" s="18"/>
    </row>
    <row r="726" spans="3:112" x14ac:dyDescent="0.3">
      <c r="C726" s="25"/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P726" s="8"/>
      <c r="AR726" s="31"/>
      <c r="AU726" s="31"/>
      <c r="AV726" s="21"/>
      <c r="AW726" s="23"/>
      <c r="BJ726" s="18"/>
      <c r="BL726" s="54"/>
      <c r="BN726" s="54"/>
      <c r="BP726" s="18"/>
      <c r="BR726" s="18"/>
      <c r="BS726" s="18"/>
      <c r="BZ726" s="18"/>
      <c r="CC726" s="18"/>
      <c r="CH726" s="18"/>
      <c r="CM726" s="18"/>
      <c r="CO726" s="18"/>
      <c r="CS726" s="18"/>
      <c r="CU726" s="18"/>
      <c r="CW726" s="18"/>
      <c r="DH726" s="18"/>
    </row>
    <row r="727" spans="3:112" x14ac:dyDescent="0.3">
      <c r="C727" s="25"/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P727" s="8"/>
      <c r="AR727" s="31"/>
      <c r="AU727" s="31"/>
      <c r="AV727" s="21"/>
      <c r="AW727" s="23"/>
      <c r="BJ727" s="18"/>
      <c r="BL727" s="54"/>
      <c r="BN727" s="54"/>
      <c r="BP727" s="18"/>
      <c r="BR727" s="18"/>
      <c r="BS727" s="18"/>
      <c r="BZ727" s="18"/>
      <c r="CC727" s="18"/>
      <c r="CH727" s="18"/>
      <c r="CM727" s="18"/>
      <c r="CO727" s="18"/>
      <c r="CS727" s="18"/>
      <c r="CU727" s="18"/>
      <c r="CW727" s="18"/>
      <c r="DH727" s="18"/>
    </row>
    <row r="728" spans="3:112" x14ac:dyDescent="0.3">
      <c r="C728" s="25"/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P728" s="8"/>
      <c r="AR728" s="31"/>
      <c r="AU728" s="31"/>
      <c r="AV728" s="21"/>
      <c r="AW728" s="23"/>
      <c r="BJ728" s="18"/>
      <c r="BL728" s="54"/>
      <c r="BN728" s="54"/>
      <c r="BP728" s="18"/>
      <c r="BR728" s="18"/>
      <c r="BS728" s="18"/>
      <c r="BZ728" s="18"/>
      <c r="CC728" s="18"/>
      <c r="CH728" s="18"/>
      <c r="CM728" s="18"/>
      <c r="CO728" s="18"/>
      <c r="CS728" s="18"/>
      <c r="CU728" s="18"/>
      <c r="CW728" s="18"/>
      <c r="DH728" s="18"/>
    </row>
    <row r="729" spans="3:112" x14ac:dyDescent="0.3">
      <c r="C729" s="25"/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P729" s="8"/>
      <c r="AR729" s="31"/>
      <c r="AU729" s="31"/>
      <c r="AV729" s="21"/>
      <c r="AW729" s="23"/>
      <c r="BJ729" s="18"/>
      <c r="BL729" s="54"/>
      <c r="BN729" s="54"/>
      <c r="BP729" s="18"/>
      <c r="BR729" s="18"/>
      <c r="BS729" s="18"/>
      <c r="BZ729" s="18"/>
      <c r="CC729" s="18"/>
      <c r="CH729" s="18"/>
      <c r="CM729" s="18"/>
      <c r="CO729" s="18"/>
      <c r="CS729" s="18"/>
      <c r="CU729" s="18"/>
      <c r="CW729" s="18"/>
      <c r="DH729" s="18"/>
    </row>
    <row r="730" spans="3:112" x14ac:dyDescent="0.3">
      <c r="C730" s="25"/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P730" s="8"/>
      <c r="AR730" s="31"/>
      <c r="AU730" s="31"/>
      <c r="AV730" s="21"/>
      <c r="AW730" s="23"/>
      <c r="BJ730" s="18"/>
      <c r="BL730" s="54"/>
      <c r="BN730" s="54"/>
      <c r="BP730" s="18"/>
      <c r="BR730" s="18"/>
      <c r="BS730" s="18"/>
      <c r="BZ730" s="18"/>
      <c r="CC730" s="18"/>
      <c r="CH730" s="18"/>
      <c r="CM730" s="18"/>
      <c r="CO730" s="18"/>
      <c r="CS730" s="18"/>
      <c r="CU730" s="18"/>
      <c r="CW730" s="18"/>
      <c r="DH730" s="18"/>
    </row>
    <row r="731" spans="3:112" x14ac:dyDescent="0.3">
      <c r="C731" s="25"/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P731" s="8"/>
      <c r="AR731" s="31"/>
      <c r="AU731" s="31"/>
      <c r="AV731" s="21"/>
      <c r="AW731" s="23"/>
      <c r="BJ731" s="18"/>
      <c r="BL731" s="54"/>
      <c r="BN731" s="54"/>
      <c r="BP731" s="18"/>
      <c r="BR731" s="18"/>
      <c r="BS731" s="18"/>
      <c r="BZ731" s="18"/>
      <c r="CC731" s="18"/>
      <c r="CH731" s="18"/>
      <c r="CM731" s="18"/>
      <c r="CO731" s="18"/>
      <c r="CS731" s="18"/>
      <c r="CU731" s="18"/>
      <c r="CW731" s="18"/>
      <c r="DH731" s="18"/>
    </row>
    <row r="732" spans="3:112" x14ac:dyDescent="0.3">
      <c r="C732" s="25"/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P732" s="8"/>
      <c r="AR732" s="31"/>
      <c r="AU732" s="31"/>
      <c r="AV732" s="21"/>
      <c r="AW732" s="23"/>
      <c r="BJ732" s="18"/>
      <c r="BL732" s="54"/>
      <c r="BN732" s="54"/>
      <c r="BP732" s="18"/>
      <c r="BR732" s="18"/>
      <c r="BS732" s="18"/>
      <c r="BZ732" s="18"/>
      <c r="CC732" s="18"/>
      <c r="CH732" s="18"/>
      <c r="CM732" s="18"/>
      <c r="CO732" s="18"/>
      <c r="CS732" s="18"/>
      <c r="CU732" s="18"/>
      <c r="CW732" s="18"/>
      <c r="DH732" s="18"/>
    </row>
    <row r="733" spans="3:112" x14ac:dyDescent="0.3">
      <c r="C733" s="25"/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P733" s="8"/>
      <c r="AR733" s="31"/>
      <c r="AU733" s="31"/>
      <c r="AV733" s="21"/>
      <c r="AW733" s="23"/>
      <c r="BJ733" s="18"/>
      <c r="BL733" s="54"/>
      <c r="BN733" s="54"/>
      <c r="BP733" s="18"/>
      <c r="BR733" s="18"/>
      <c r="BS733" s="18"/>
      <c r="BZ733" s="18"/>
      <c r="CC733" s="18"/>
      <c r="CH733" s="18"/>
      <c r="CM733" s="18"/>
      <c r="CO733" s="18"/>
      <c r="CS733" s="18"/>
      <c r="CU733" s="18"/>
      <c r="CW733" s="18"/>
      <c r="DH733" s="18"/>
    </row>
    <row r="734" spans="3:112" x14ac:dyDescent="0.3">
      <c r="C734" s="25"/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P734" s="8"/>
      <c r="AR734" s="31"/>
      <c r="AU734" s="31"/>
      <c r="AV734" s="21"/>
      <c r="AW734" s="23"/>
      <c r="BJ734" s="18"/>
      <c r="BL734" s="54"/>
      <c r="BN734" s="54"/>
      <c r="BP734" s="18"/>
      <c r="BR734" s="18"/>
      <c r="BS734" s="18"/>
      <c r="BZ734" s="18"/>
      <c r="CC734" s="18"/>
      <c r="CH734" s="18"/>
      <c r="CM734" s="18"/>
      <c r="CO734" s="18"/>
      <c r="CS734" s="18"/>
      <c r="CU734" s="18"/>
      <c r="CW734" s="18"/>
      <c r="DH734" s="18"/>
    </row>
    <row r="735" spans="3:112" x14ac:dyDescent="0.3">
      <c r="C735" s="25"/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P735" s="8"/>
      <c r="AR735" s="31"/>
      <c r="AU735" s="31"/>
      <c r="AV735" s="21"/>
      <c r="AW735" s="23"/>
      <c r="BJ735" s="18"/>
      <c r="BL735" s="54"/>
      <c r="BN735" s="54"/>
      <c r="BP735" s="18"/>
      <c r="BR735" s="18"/>
      <c r="BS735" s="18"/>
      <c r="BZ735" s="18"/>
      <c r="CC735" s="18"/>
      <c r="CH735" s="18"/>
      <c r="CM735" s="18"/>
      <c r="CO735" s="18"/>
      <c r="CS735" s="18"/>
      <c r="CU735" s="18"/>
      <c r="CW735" s="18"/>
      <c r="DH735" s="18"/>
    </row>
    <row r="736" spans="3:112" x14ac:dyDescent="0.3">
      <c r="C736" s="25"/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P736" s="8"/>
      <c r="AR736" s="31"/>
      <c r="AU736" s="31"/>
      <c r="AV736" s="21"/>
      <c r="AW736" s="23"/>
      <c r="BJ736" s="18"/>
      <c r="BL736" s="54"/>
      <c r="BN736" s="54"/>
      <c r="BP736" s="18"/>
      <c r="BR736" s="18"/>
      <c r="BS736" s="18"/>
      <c r="BZ736" s="18"/>
      <c r="CC736" s="18"/>
      <c r="CH736" s="18"/>
      <c r="CM736" s="18"/>
      <c r="CO736" s="18"/>
      <c r="CS736" s="18"/>
      <c r="CU736" s="18"/>
      <c r="CW736" s="18"/>
      <c r="DH736" s="18"/>
    </row>
    <row r="737" spans="3:112" x14ac:dyDescent="0.3">
      <c r="C737" s="25"/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P737" s="8"/>
      <c r="AR737" s="31"/>
      <c r="AU737" s="31"/>
      <c r="AV737" s="21"/>
      <c r="AW737" s="23"/>
      <c r="BJ737" s="18"/>
      <c r="BL737" s="54"/>
      <c r="BN737" s="54"/>
      <c r="BP737" s="18"/>
      <c r="BR737" s="18"/>
      <c r="BS737" s="18"/>
      <c r="BZ737" s="18"/>
      <c r="CC737" s="18"/>
      <c r="CH737" s="18"/>
      <c r="CM737" s="18"/>
      <c r="CO737" s="18"/>
      <c r="CS737" s="18"/>
      <c r="CU737" s="18"/>
      <c r="CW737" s="18"/>
      <c r="DH737" s="18"/>
    </row>
    <row r="738" spans="3:112" x14ac:dyDescent="0.3">
      <c r="C738" s="25"/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P738" s="8"/>
      <c r="AR738" s="31"/>
      <c r="AU738" s="31"/>
      <c r="AV738" s="21"/>
      <c r="AW738" s="23"/>
      <c r="BJ738" s="18"/>
      <c r="BL738" s="54"/>
      <c r="BN738" s="54"/>
      <c r="BP738" s="18"/>
      <c r="BR738" s="18"/>
      <c r="BS738" s="18"/>
      <c r="BZ738" s="18"/>
      <c r="CC738" s="18"/>
      <c r="CH738" s="18"/>
      <c r="CM738" s="18"/>
      <c r="CO738" s="18"/>
      <c r="CS738" s="18"/>
      <c r="CU738" s="18"/>
      <c r="CW738" s="18"/>
      <c r="DH738" s="18"/>
    </row>
    <row r="739" spans="3:112" x14ac:dyDescent="0.3">
      <c r="C739" s="25"/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P739" s="8"/>
      <c r="AR739" s="31"/>
      <c r="AU739" s="31"/>
      <c r="AV739" s="21"/>
      <c r="AW739" s="23"/>
      <c r="BJ739" s="18"/>
      <c r="BL739" s="54"/>
      <c r="BN739" s="54"/>
      <c r="BP739" s="18"/>
      <c r="BR739" s="18"/>
      <c r="BS739" s="18"/>
      <c r="BZ739" s="18"/>
      <c r="CC739" s="18"/>
      <c r="CH739" s="18"/>
      <c r="CM739" s="18"/>
      <c r="CO739" s="18"/>
      <c r="CS739" s="18"/>
      <c r="CU739" s="18"/>
      <c r="CW739" s="18"/>
      <c r="DH739" s="18"/>
    </row>
    <row r="740" spans="3:112" x14ac:dyDescent="0.3">
      <c r="C740" s="25"/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P740" s="8"/>
      <c r="AR740" s="31"/>
      <c r="AU740" s="31"/>
      <c r="AV740" s="21"/>
      <c r="AW740" s="23"/>
      <c r="BJ740" s="18"/>
      <c r="BL740" s="54"/>
      <c r="BN740" s="54"/>
      <c r="BP740" s="18"/>
      <c r="BR740" s="18"/>
      <c r="BS740" s="18"/>
      <c r="BZ740" s="18"/>
      <c r="CC740" s="18"/>
      <c r="CH740" s="18"/>
      <c r="CM740" s="18"/>
      <c r="CO740" s="18"/>
      <c r="CS740" s="18"/>
      <c r="CU740" s="18"/>
      <c r="CW740" s="18"/>
      <c r="DH740" s="18"/>
    </row>
    <row r="741" spans="3:112" x14ac:dyDescent="0.3">
      <c r="C741" s="25"/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P741" s="8"/>
      <c r="AR741" s="31"/>
      <c r="AU741" s="31"/>
      <c r="AV741" s="21"/>
      <c r="AW741" s="23"/>
      <c r="BJ741" s="18"/>
      <c r="BL741" s="54"/>
      <c r="BN741" s="54"/>
      <c r="BP741" s="18"/>
      <c r="BR741" s="18"/>
      <c r="BS741" s="18"/>
      <c r="BZ741" s="18"/>
      <c r="CC741" s="18"/>
      <c r="CH741" s="18"/>
      <c r="CM741" s="18"/>
      <c r="CO741" s="18"/>
      <c r="CS741" s="18"/>
      <c r="CU741" s="18"/>
      <c r="CW741" s="18"/>
      <c r="DH741" s="18"/>
    </row>
    <row r="742" spans="3:112" x14ac:dyDescent="0.3">
      <c r="C742" s="25"/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P742" s="8"/>
      <c r="AR742" s="31"/>
      <c r="AU742" s="31"/>
      <c r="AV742" s="21"/>
      <c r="AW742" s="23"/>
      <c r="BJ742" s="18"/>
      <c r="BL742" s="54"/>
      <c r="BN742" s="54"/>
      <c r="BP742" s="18"/>
      <c r="BR742" s="18"/>
      <c r="BS742" s="18"/>
      <c r="BZ742" s="18"/>
      <c r="CC742" s="18"/>
      <c r="CH742" s="18"/>
      <c r="CM742" s="18"/>
      <c r="CO742" s="18"/>
      <c r="CS742" s="18"/>
      <c r="CU742" s="18"/>
      <c r="CW742" s="18"/>
      <c r="DH742" s="18"/>
    </row>
    <row r="743" spans="3:112" x14ac:dyDescent="0.3">
      <c r="C743" s="25"/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P743" s="8"/>
      <c r="AR743" s="31"/>
      <c r="AU743" s="31"/>
      <c r="AV743" s="21"/>
      <c r="AW743" s="23"/>
      <c r="BJ743" s="18"/>
      <c r="BL743" s="54"/>
      <c r="BN743" s="54"/>
      <c r="BP743" s="18"/>
      <c r="BR743" s="18"/>
      <c r="BS743" s="18"/>
      <c r="BZ743" s="18"/>
      <c r="CC743" s="18"/>
      <c r="CH743" s="18"/>
      <c r="CM743" s="18"/>
      <c r="CO743" s="18"/>
      <c r="CS743" s="18"/>
      <c r="CU743" s="18"/>
      <c r="CW743" s="18"/>
      <c r="DH743" s="18"/>
    </row>
    <row r="744" spans="3:112" x14ac:dyDescent="0.3">
      <c r="C744" s="25"/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P744" s="8"/>
      <c r="AR744" s="31"/>
      <c r="AU744" s="31"/>
      <c r="AV744" s="21"/>
      <c r="AW744" s="23"/>
      <c r="BJ744" s="18"/>
      <c r="BL744" s="54"/>
      <c r="BN744" s="54"/>
      <c r="BP744" s="18"/>
      <c r="BR744" s="18"/>
      <c r="BS744" s="18"/>
      <c r="BZ744" s="18"/>
      <c r="CC744" s="18"/>
      <c r="CH744" s="18"/>
      <c r="CM744" s="18"/>
      <c r="CO744" s="18"/>
      <c r="CS744" s="18"/>
      <c r="CU744" s="18"/>
      <c r="CW744" s="18"/>
      <c r="DH744" s="18"/>
    </row>
    <row r="745" spans="3:112" x14ac:dyDescent="0.3">
      <c r="C745" s="25"/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P745" s="8"/>
      <c r="AR745" s="31"/>
      <c r="AU745" s="31"/>
      <c r="AV745" s="21"/>
      <c r="AW745" s="23"/>
      <c r="BJ745" s="18"/>
      <c r="BL745" s="54"/>
      <c r="BN745" s="54"/>
      <c r="BP745" s="18"/>
      <c r="BR745" s="18"/>
      <c r="BS745" s="18"/>
      <c r="BZ745" s="18"/>
      <c r="CC745" s="18"/>
      <c r="CH745" s="18"/>
      <c r="CM745" s="18"/>
      <c r="CO745" s="18"/>
      <c r="CS745" s="18"/>
      <c r="CU745" s="18"/>
      <c r="CW745" s="18"/>
      <c r="DH745" s="18"/>
    </row>
    <row r="746" spans="3:112" x14ac:dyDescent="0.3">
      <c r="C746" s="25"/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P746" s="8"/>
      <c r="AR746" s="31"/>
      <c r="AU746" s="31"/>
      <c r="AV746" s="21"/>
      <c r="AW746" s="23"/>
      <c r="BJ746" s="18"/>
      <c r="BL746" s="54"/>
      <c r="BN746" s="54"/>
      <c r="BP746" s="18"/>
      <c r="BR746" s="18"/>
      <c r="BS746" s="18"/>
      <c r="BZ746" s="18"/>
      <c r="CC746" s="18"/>
      <c r="CH746" s="18"/>
      <c r="CM746" s="18"/>
      <c r="CO746" s="18"/>
      <c r="CS746" s="18"/>
      <c r="CU746" s="18"/>
      <c r="CW746" s="18"/>
      <c r="DH746" s="18"/>
    </row>
    <row r="747" spans="3:112" x14ac:dyDescent="0.3">
      <c r="C747" s="25"/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P747" s="8"/>
      <c r="AR747" s="31"/>
      <c r="AU747" s="31"/>
      <c r="AV747" s="21"/>
      <c r="AW747" s="23"/>
      <c r="BJ747" s="18"/>
      <c r="BL747" s="54"/>
      <c r="BN747" s="54"/>
      <c r="BP747" s="18"/>
      <c r="BR747" s="18"/>
      <c r="BS747" s="18"/>
      <c r="BZ747" s="18"/>
      <c r="CC747" s="18"/>
      <c r="CH747" s="18"/>
      <c r="CM747" s="18"/>
      <c r="CO747" s="18"/>
      <c r="CS747" s="18"/>
      <c r="CU747" s="18"/>
      <c r="CW747" s="18"/>
      <c r="DH747" s="18"/>
    </row>
    <row r="748" spans="3:112" x14ac:dyDescent="0.3">
      <c r="C748" s="25"/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P748" s="8"/>
      <c r="AR748" s="31"/>
      <c r="AU748" s="31"/>
      <c r="AV748" s="21"/>
      <c r="AW748" s="23"/>
      <c r="BJ748" s="18"/>
      <c r="BL748" s="54"/>
      <c r="BN748" s="54"/>
      <c r="BP748" s="18"/>
      <c r="BR748" s="18"/>
      <c r="BS748" s="18"/>
      <c r="BZ748" s="18"/>
      <c r="CC748" s="18"/>
      <c r="CH748" s="18"/>
      <c r="CM748" s="18"/>
      <c r="CO748" s="18"/>
      <c r="CS748" s="18"/>
      <c r="CU748" s="18"/>
      <c r="CW748" s="18"/>
      <c r="DH748" s="18"/>
    </row>
    <row r="749" spans="3:112" x14ac:dyDescent="0.3">
      <c r="C749" s="25"/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P749" s="8"/>
      <c r="AR749" s="31"/>
      <c r="AU749" s="31"/>
      <c r="AV749" s="21"/>
      <c r="AW749" s="23"/>
      <c r="BJ749" s="18"/>
      <c r="BL749" s="54"/>
      <c r="BN749" s="54"/>
      <c r="BP749" s="18"/>
      <c r="BR749" s="18"/>
      <c r="BS749" s="18"/>
      <c r="BZ749" s="18"/>
      <c r="CC749" s="18"/>
      <c r="CH749" s="18"/>
      <c r="CM749" s="18"/>
      <c r="CO749" s="18"/>
      <c r="CS749" s="18"/>
      <c r="CU749" s="18"/>
      <c r="CW749" s="18"/>
      <c r="DH749" s="18"/>
    </row>
    <row r="750" spans="3:112" x14ac:dyDescent="0.3">
      <c r="C750" s="25"/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P750" s="8"/>
      <c r="AR750" s="31"/>
      <c r="AU750" s="31"/>
      <c r="AV750" s="21"/>
      <c r="AW750" s="23"/>
      <c r="BJ750" s="18"/>
      <c r="BL750" s="54"/>
      <c r="BN750" s="54"/>
      <c r="BP750" s="18"/>
      <c r="BR750" s="18"/>
      <c r="BS750" s="18"/>
      <c r="BZ750" s="18"/>
      <c r="CC750" s="18"/>
      <c r="CH750" s="18"/>
      <c r="CM750" s="18"/>
      <c r="CO750" s="18"/>
      <c r="CS750" s="18"/>
      <c r="CU750" s="18"/>
      <c r="CW750" s="18"/>
      <c r="DH750" s="18"/>
    </row>
    <row r="751" spans="3:112" x14ac:dyDescent="0.3">
      <c r="C751" s="25"/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P751" s="8"/>
      <c r="AR751" s="31"/>
      <c r="AU751" s="31"/>
      <c r="AV751" s="21"/>
      <c r="AW751" s="23"/>
      <c r="BJ751" s="18"/>
      <c r="BL751" s="54"/>
      <c r="BN751" s="54"/>
      <c r="BP751" s="18"/>
      <c r="BR751" s="18"/>
      <c r="BS751" s="18"/>
      <c r="BZ751" s="18"/>
      <c r="CC751" s="18"/>
      <c r="CH751" s="18"/>
      <c r="CM751" s="18"/>
      <c r="CO751" s="18"/>
      <c r="CS751" s="18"/>
      <c r="CU751" s="18"/>
      <c r="CW751" s="18"/>
      <c r="DH751" s="18"/>
    </row>
    <row r="752" spans="3:112" x14ac:dyDescent="0.3">
      <c r="C752" s="25"/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P752" s="8"/>
      <c r="AR752" s="31"/>
      <c r="AU752" s="31"/>
      <c r="AV752" s="21"/>
      <c r="AW752" s="23"/>
      <c r="BJ752" s="18"/>
      <c r="BL752" s="54"/>
      <c r="BN752" s="54"/>
      <c r="BP752" s="18"/>
      <c r="BR752" s="18"/>
      <c r="BS752" s="18"/>
      <c r="BZ752" s="18"/>
      <c r="CC752" s="18"/>
      <c r="CH752" s="18"/>
      <c r="CM752" s="18"/>
      <c r="CO752" s="18"/>
      <c r="CS752" s="18"/>
      <c r="CU752" s="18"/>
      <c r="CW752" s="18"/>
      <c r="DH752" s="18"/>
    </row>
    <row r="753" spans="3:112" x14ac:dyDescent="0.3">
      <c r="C753" s="25"/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P753" s="8"/>
      <c r="AR753" s="31"/>
      <c r="AU753" s="31"/>
      <c r="AV753" s="21"/>
      <c r="AW753" s="23"/>
      <c r="BJ753" s="18"/>
      <c r="BL753" s="54"/>
      <c r="BN753" s="54"/>
      <c r="BP753" s="18"/>
      <c r="BR753" s="18"/>
      <c r="BS753" s="18"/>
      <c r="BZ753" s="18"/>
      <c r="CC753" s="18"/>
      <c r="CH753" s="18"/>
      <c r="CM753" s="18"/>
      <c r="CO753" s="18"/>
      <c r="CS753" s="18"/>
      <c r="CU753" s="18"/>
      <c r="CW753" s="18"/>
      <c r="DH753" s="18"/>
    </row>
    <row r="754" spans="3:112" x14ac:dyDescent="0.3">
      <c r="C754" s="25"/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P754" s="8"/>
      <c r="AR754" s="31"/>
      <c r="AU754" s="31"/>
      <c r="AV754" s="21"/>
      <c r="AW754" s="23"/>
      <c r="BJ754" s="18"/>
      <c r="BL754" s="54"/>
      <c r="BN754" s="54"/>
      <c r="BP754" s="18"/>
      <c r="BR754" s="18"/>
      <c r="BS754" s="18"/>
      <c r="BZ754" s="18"/>
      <c r="CC754" s="18"/>
      <c r="CH754" s="18"/>
      <c r="CM754" s="18"/>
      <c r="CO754" s="18"/>
      <c r="CS754" s="18"/>
      <c r="CU754" s="18"/>
      <c r="CW754" s="18"/>
      <c r="DH754" s="18"/>
    </row>
    <row r="755" spans="3:112" x14ac:dyDescent="0.3">
      <c r="C755" s="25"/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P755" s="8"/>
      <c r="AR755" s="31"/>
      <c r="AU755" s="31"/>
      <c r="AV755" s="21"/>
      <c r="AW755" s="23"/>
      <c r="BJ755" s="18"/>
      <c r="BL755" s="54"/>
      <c r="BN755" s="54"/>
      <c r="BP755" s="18"/>
      <c r="BR755" s="18"/>
      <c r="BS755" s="18"/>
      <c r="BZ755" s="18"/>
      <c r="CC755" s="18"/>
      <c r="CH755" s="18"/>
      <c r="CM755" s="18"/>
      <c r="CO755" s="18"/>
      <c r="CS755" s="18"/>
      <c r="CU755" s="18"/>
      <c r="CW755" s="18"/>
      <c r="DH755" s="18"/>
    </row>
    <row r="756" spans="3:112" x14ac:dyDescent="0.3">
      <c r="C756" s="25"/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P756" s="8"/>
      <c r="AR756" s="31"/>
      <c r="AU756" s="31"/>
      <c r="AV756" s="21"/>
      <c r="AW756" s="23"/>
      <c r="BJ756" s="18"/>
      <c r="BL756" s="54"/>
      <c r="BN756" s="54"/>
      <c r="BP756" s="18"/>
      <c r="BR756" s="18"/>
      <c r="BS756" s="18"/>
      <c r="BZ756" s="18"/>
      <c r="CC756" s="18"/>
      <c r="CH756" s="18"/>
      <c r="CM756" s="18"/>
      <c r="CO756" s="18"/>
      <c r="CS756" s="18"/>
      <c r="CU756" s="18"/>
      <c r="CW756" s="18"/>
      <c r="DH756" s="18"/>
    </row>
    <row r="757" spans="3:112" x14ac:dyDescent="0.3">
      <c r="C757" s="25"/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P757" s="8"/>
      <c r="AR757" s="31"/>
      <c r="AU757" s="31"/>
      <c r="AV757" s="21"/>
      <c r="AW757" s="23"/>
      <c r="BJ757" s="18"/>
      <c r="BL757" s="54"/>
      <c r="BN757" s="54"/>
      <c r="BP757" s="18"/>
      <c r="BR757" s="18"/>
      <c r="BS757" s="18"/>
      <c r="BZ757" s="18"/>
      <c r="CC757" s="18"/>
      <c r="CH757" s="18"/>
      <c r="CM757" s="18"/>
      <c r="CO757" s="18"/>
      <c r="CS757" s="18"/>
      <c r="CU757" s="18"/>
      <c r="CW757" s="18"/>
      <c r="DH757" s="18"/>
    </row>
    <row r="758" spans="3:112" x14ac:dyDescent="0.3">
      <c r="C758" s="25"/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P758" s="8"/>
      <c r="AR758" s="31"/>
      <c r="AU758" s="31"/>
      <c r="AV758" s="21"/>
      <c r="AW758" s="23"/>
      <c r="BJ758" s="18"/>
      <c r="BL758" s="54"/>
      <c r="BN758" s="54"/>
      <c r="BP758" s="18"/>
      <c r="BR758" s="18"/>
      <c r="BS758" s="18"/>
      <c r="BZ758" s="18"/>
      <c r="CC758" s="18"/>
      <c r="CH758" s="18"/>
      <c r="CM758" s="18"/>
      <c r="CO758" s="18"/>
      <c r="CS758" s="18"/>
      <c r="CU758" s="18"/>
      <c r="CW758" s="18"/>
      <c r="DH758" s="18"/>
    </row>
    <row r="759" spans="3:112" x14ac:dyDescent="0.3">
      <c r="C759" s="25"/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P759" s="8"/>
      <c r="AR759" s="31"/>
      <c r="AU759" s="31"/>
      <c r="AV759" s="21"/>
      <c r="AW759" s="23"/>
      <c r="BJ759" s="18"/>
      <c r="BL759" s="54"/>
      <c r="BN759" s="54"/>
      <c r="BP759" s="18"/>
      <c r="BR759" s="18"/>
      <c r="BS759" s="18"/>
      <c r="BZ759" s="18"/>
      <c r="CC759" s="18"/>
      <c r="CH759" s="18"/>
      <c r="CM759" s="18"/>
      <c r="CO759" s="18"/>
      <c r="CS759" s="18"/>
      <c r="CU759" s="18"/>
      <c r="CW759" s="18"/>
      <c r="DH759" s="18"/>
    </row>
    <row r="760" spans="3:112" x14ac:dyDescent="0.3">
      <c r="C760" s="25"/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P760" s="8"/>
      <c r="AR760" s="31"/>
      <c r="AU760" s="31"/>
      <c r="AV760" s="21"/>
      <c r="AW760" s="23"/>
      <c r="BJ760" s="18"/>
      <c r="BL760" s="54"/>
      <c r="BN760" s="54"/>
      <c r="BP760" s="18"/>
      <c r="BR760" s="18"/>
      <c r="BS760" s="18"/>
      <c r="BZ760" s="18"/>
      <c r="CC760" s="18"/>
      <c r="CH760" s="18"/>
      <c r="CM760" s="18"/>
      <c r="CO760" s="18"/>
      <c r="CS760" s="18"/>
      <c r="CU760" s="18"/>
      <c r="CW760" s="18"/>
      <c r="DH760" s="18"/>
    </row>
    <row r="761" spans="3:112" x14ac:dyDescent="0.3">
      <c r="C761" s="25"/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P761" s="8"/>
      <c r="AR761" s="31"/>
      <c r="AU761" s="31"/>
      <c r="AV761" s="21"/>
      <c r="AW761" s="23"/>
      <c r="BJ761" s="18"/>
      <c r="BL761" s="54"/>
      <c r="BN761" s="54"/>
      <c r="BP761" s="18"/>
      <c r="BR761" s="18"/>
      <c r="BS761" s="18"/>
      <c r="BZ761" s="18"/>
      <c r="CC761" s="18"/>
      <c r="CH761" s="18"/>
      <c r="CM761" s="18"/>
      <c r="CO761" s="18"/>
      <c r="CS761" s="18"/>
      <c r="CU761" s="18"/>
      <c r="CW761" s="18"/>
      <c r="DH761" s="18"/>
    </row>
    <row r="762" spans="3:112" x14ac:dyDescent="0.3">
      <c r="C762" s="25"/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P762" s="8"/>
      <c r="AR762" s="31"/>
      <c r="AU762" s="31"/>
      <c r="AV762" s="21"/>
      <c r="AW762" s="23"/>
      <c r="BJ762" s="18"/>
      <c r="BL762" s="54"/>
      <c r="BN762" s="54"/>
      <c r="BP762" s="18"/>
      <c r="BR762" s="18"/>
      <c r="BS762" s="18"/>
      <c r="BZ762" s="18"/>
      <c r="CC762" s="18"/>
      <c r="CH762" s="18"/>
      <c r="CM762" s="18"/>
      <c r="CO762" s="18"/>
      <c r="CS762" s="18"/>
      <c r="CU762" s="18"/>
      <c r="CW762" s="18"/>
      <c r="DH762" s="18"/>
    </row>
    <row r="763" spans="3:112" x14ac:dyDescent="0.3">
      <c r="C763" s="25"/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P763" s="8"/>
      <c r="AR763" s="31"/>
      <c r="AU763" s="31"/>
      <c r="AV763" s="21"/>
      <c r="AW763" s="23"/>
      <c r="BJ763" s="18"/>
      <c r="BL763" s="54"/>
      <c r="BN763" s="54"/>
      <c r="BP763" s="18"/>
      <c r="BR763" s="18"/>
      <c r="BS763" s="18"/>
      <c r="BZ763" s="18"/>
      <c r="CC763" s="18"/>
      <c r="CH763" s="18"/>
      <c r="CM763" s="18"/>
      <c r="CO763" s="18"/>
      <c r="CS763" s="18"/>
      <c r="CU763" s="18"/>
      <c r="CW763" s="18"/>
      <c r="DH763" s="18"/>
    </row>
    <row r="764" spans="3:112" x14ac:dyDescent="0.3">
      <c r="C764" s="25"/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P764" s="8"/>
      <c r="AR764" s="31"/>
      <c r="AU764" s="31"/>
      <c r="AV764" s="21"/>
      <c r="AW764" s="23"/>
      <c r="BJ764" s="18"/>
      <c r="BL764" s="54"/>
      <c r="BN764" s="54"/>
      <c r="BP764" s="18"/>
      <c r="BR764" s="18"/>
      <c r="BS764" s="18"/>
      <c r="BZ764" s="18"/>
      <c r="CC764" s="18"/>
      <c r="CH764" s="18"/>
      <c r="CM764" s="18"/>
      <c r="CO764" s="18"/>
      <c r="CS764" s="18"/>
      <c r="CU764" s="18"/>
      <c r="CW764" s="18"/>
      <c r="DH764" s="18"/>
    </row>
    <row r="765" spans="3:112" x14ac:dyDescent="0.3">
      <c r="C765" s="25"/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P765" s="8"/>
      <c r="AR765" s="31"/>
      <c r="AU765" s="31"/>
      <c r="AV765" s="21"/>
      <c r="AW765" s="23"/>
      <c r="BJ765" s="18"/>
      <c r="BL765" s="54"/>
      <c r="BN765" s="54"/>
      <c r="BP765" s="18"/>
      <c r="BR765" s="18"/>
      <c r="BS765" s="18"/>
      <c r="BZ765" s="18"/>
      <c r="CC765" s="18"/>
      <c r="CH765" s="18"/>
      <c r="CM765" s="18"/>
      <c r="CO765" s="18"/>
      <c r="CS765" s="18"/>
      <c r="CU765" s="18"/>
      <c r="CW765" s="18"/>
      <c r="DH765" s="18"/>
    </row>
    <row r="766" spans="3:112" x14ac:dyDescent="0.3">
      <c r="C766" s="25"/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P766" s="8"/>
      <c r="AR766" s="31"/>
      <c r="AU766" s="31"/>
      <c r="AV766" s="21"/>
      <c r="AW766" s="23"/>
      <c r="BJ766" s="18"/>
      <c r="BL766" s="54"/>
      <c r="BN766" s="54"/>
      <c r="BP766" s="18"/>
      <c r="BR766" s="18"/>
      <c r="BS766" s="18"/>
      <c r="BZ766" s="18"/>
      <c r="CC766" s="18"/>
      <c r="CH766" s="18"/>
      <c r="CM766" s="18"/>
      <c r="CO766" s="18"/>
      <c r="CS766" s="18"/>
      <c r="CU766" s="18"/>
      <c r="CW766" s="18"/>
      <c r="DH766" s="18"/>
    </row>
    <row r="767" spans="3:112" x14ac:dyDescent="0.3">
      <c r="C767" s="25"/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P767" s="8"/>
      <c r="AR767" s="31"/>
      <c r="AU767" s="31"/>
      <c r="AV767" s="21"/>
      <c r="AW767" s="23"/>
      <c r="BJ767" s="18"/>
      <c r="BL767" s="54"/>
      <c r="BN767" s="54"/>
      <c r="BP767" s="18"/>
      <c r="BR767" s="18"/>
      <c r="BS767" s="18"/>
      <c r="BZ767" s="18"/>
      <c r="CC767" s="18"/>
      <c r="CH767" s="18"/>
      <c r="CM767" s="18"/>
      <c r="CO767" s="18"/>
      <c r="CS767" s="18"/>
      <c r="CU767" s="18"/>
      <c r="CW767" s="18"/>
      <c r="DH767" s="18"/>
    </row>
    <row r="768" spans="3:112" x14ac:dyDescent="0.3">
      <c r="C768" s="25"/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P768" s="8"/>
      <c r="AR768" s="31"/>
      <c r="AU768" s="31"/>
      <c r="AV768" s="21"/>
      <c r="AW768" s="23"/>
      <c r="BJ768" s="18"/>
      <c r="BL768" s="54"/>
      <c r="BN768" s="54"/>
      <c r="BP768" s="18"/>
      <c r="BR768" s="18"/>
      <c r="BS768" s="18"/>
      <c r="BZ768" s="18"/>
      <c r="CC768" s="18"/>
      <c r="CH768" s="18"/>
      <c r="CM768" s="18"/>
      <c r="CO768" s="18"/>
      <c r="CS768" s="18"/>
      <c r="CU768" s="18"/>
      <c r="CW768" s="18"/>
      <c r="DH768" s="18"/>
    </row>
    <row r="769" spans="3:112" x14ac:dyDescent="0.3">
      <c r="C769" s="25"/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P769" s="8"/>
      <c r="AR769" s="31"/>
      <c r="AU769" s="31"/>
      <c r="AV769" s="21"/>
      <c r="AW769" s="23"/>
      <c r="BJ769" s="18"/>
      <c r="BL769" s="54"/>
      <c r="BN769" s="54"/>
      <c r="BP769" s="18"/>
      <c r="BR769" s="18"/>
      <c r="BS769" s="18"/>
      <c r="BZ769" s="18"/>
      <c r="CC769" s="18"/>
      <c r="CH769" s="18"/>
      <c r="CM769" s="18"/>
      <c r="CO769" s="18"/>
      <c r="CS769" s="18"/>
      <c r="CU769" s="18"/>
      <c r="CW769" s="18"/>
      <c r="DH769" s="18"/>
    </row>
    <row r="770" spans="3:112" x14ac:dyDescent="0.3">
      <c r="C770" s="25"/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P770" s="8"/>
      <c r="AR770" s="31"/>
      <c r="AU770" s="31"/>
      <c r="AV770" s="21"/>
      <c r="AW770" s="23"/>
      <c r="BJ770" s="18"/>
      <c r="BL770" s="54"/>
      <c r="BN770" s="54"/>
      <c r="BP770" s="18"/>
      <c r="BR770" s="18"/>
      <c r="BS770" s="18"/>
      <c r="BZ770" s="18"/>
      <c r="CC770" s="18"/>
      <c r="CH770" s="18"/>
      <c r="CM770" s="18"/>
      <c r="CO770" s="18"/>
      <c r="CS770" s="18"/>
      <c r="CU770" s="18"/>
      <c r="CW770" s="18"/>
      <c r="DH770" s="18"/>
    </row>
    <row r="771" spans="3:112" x14ac:dyDescent="0.3">
      <c r="C771" s="25"/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P771" s="8"/>
      <c r="AR771" s="31"/>
      <c r="AU771" s="31"/>
      <c r="AV771" s="21"/>
      <c r="AW771" s="23"/>
      <c r="BJ771" s="18"/>
      <c r="BL771" s="54"/>
      <c r="BN771" s="54"/>
      <c r="BP771" s="18"/>
      <c r="BR771" s="18"/>
      <c r="BS771" s="18"/>
      <c r="BZ771" s="18"/>
      <c r="CC771" s="18"/>
      <c r="CH771" s="18"/>
      <c r="CM771" s="18"/>
      <c r="CO771" s="18"/>
      <c r="CS771" s="18"/>
      <c r="CU771" s="18"/>
      <c r="CW771" s="18"/>
      <c r="DH771" s="18"/>
    </row>
    <row r="772" spans="3:112" x14ac:dyDescent="0.3">
      <c r="C772" s="25"/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P772" s="8"/>
      <c r="AR772" s="31"/>
      <c r="AU772" s="31"/>
      <c r="AV772" s="21"/>
      <c r="AW772" s="23"/>
      <c r="BJ772" s="18"/>
      <c r="BL772" s="54"/>
      <c r="BN772" s="54"/>
      <c r="BP772" s="18"/>
      <c r="BR772" s="18"/>
      <c r="BS772" s="18"/>
      <c r="BZ772" s="18"/>
      <c r="CC772" s="18"/>
      <c r="CH772" s="18"/>
      <c r="CM772" s="18"/>
      <c r="CO772" s="18"/>
      <c r="CS772" s="18"/>
      <c r="CU772" s="18"/>
      <c r="CW772" s="18"/>
      <c r="DH772" s="18"/>
    </row>
    <row r="773" spans="3:112" x14ac:dyDescent="0.3">
      <c r="C773" s="25"/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P773" s="8"/>
      <c r="AR773" s="31"/>
      <c r="AU773" s="31"/>
      <c r="AV773" s="21"/>
      <c r="AW773" s="23"/>
      <c r="BJ773" s="18"/>
      <c r="BL773" s="54"/>
      <c r="BN773" s="54"/>
      <c r="BP773" s="18"/>
      <c r="BR773" s="18"/>
      <c r="BS773" s="18"/>
      <c r="BZ773" s="18"/>
      <c r="CC773" s="18"/>
      <c r="CH773" s="18"/>
      <c r="CM773" s="18"/>
      <c r="CO773" s="18"/>
      <c r="CS773" s="18"/>
      <c r="CU773" s="18"/>
      <c r="CW773" s="18"/>
      <c r="DH773" s="18"/>
    </row>
    <row r="774" spans="3:112" x14ac:dyDescent="0.3">
      <c r="C774" s="25"/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P774" s="8"/>
      <c r="AR774" s="31"/>
      <c r="AU774" s="31"/>
      <c r="AV774" s="21"/>
      <c r="AW774" s="23"/>
      <c r="BJ774" s="18"/>
      <c r="BL774" s="54"/>
      <c r="BN774" s="54"/>
      <c r="BP774" s="18"/>
      <c r="BR774" s="18"/>
      <c r="BS774" s="18"/>
      <c r="BZ774" s="18"/>
      <c r="CC774" s="18"/>
      <c r="CH774" s="18"/>
      <c r="CM774" s="18"/>
      <c r="CO774" s="18"/>
      <c r="CS774" s="18"/>
      <c r="CU774" s="18"/>
      <c r="CW774" s="18"/>
      <c r="DH774" s="18"/>
    </row>
    <row r="775" spans="3:112" x14ac:dyDescent="0.3">
      <c r="C775" s="25"/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P775" s="8"/>
      <c r="AR775" s="31"/>
      <c r="AU775" s="31"/>
      <c r="AV775" s="21"/>
      <c r="AW775" s="23"/>
      <c r="BJ775" s="18"/>
      <c r="BL775" s="54"/>
      <c r="BN775" s="54"/>
      <c r="BP775" s="18"/>
      <c r="BR775" s="18"/>
      <c r="BS775" s="18"/>
      <c r="BZ775" s="18"/>
      <c r="CC775" s="18"/>
      <c r="CH775" s="18"/>
      <c r="CM775" s="18"/>
      <c r="CO775" s="18"/>
      <c r="CS775" s="18"/>
      <c r="CU775" s="18"/>
      <c r="CW775" s="18"/>
      <c r="DH775" s="18"/>
    </row>
    <row r="776" spans="3:112" x14ac:dyDescent="0.3">
      <c r="C776" s="25"/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P776" s="8"/>
      <c r="AR776" s="31"/>
      <c r="AU776" s="31"/>
      <c r="AV776" s="21"/>
      <c r="AW776" s="23"/>
      <c r="BJ776" s="18"/>
      <c r="BL776" s="54"/>
      <c r="BN776" s="54"/>
      <c r="BP776" s="18"/>
      <c r="BR776" s="18"/>
      <c r="BS776" s="18"/>
      <c r="BZ776" s="18"/>
      <c r="CC776" s="18"/>
      <c r="CH776" s="18"/>
      <c r="CM776" s="18"/>
      <c r="CO776" s="18"/>
      <c r="CS776" s="18"/>
      <c r="CU776" s="18"/>
      <c r="CW776" s="18"/>
      <c r="DH776" s="18"/>
    </row>
    <row r="777" spans="3:112" x14ac:dyDescent="0.3">
      <c r="C777" s="25"/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P777" s="8"/>
      <c r="AR777" s="31"/>
      <c r="AU777" s="31"/>
      <c r="AV777" s="21"/>
      <c r="AW777" s="23"/>
      <c r="BJ777" s="18"/>
      <c r="BL777" s="54"/>
      <c r="BN777" s="54"/>
      <c r="BP777" s="18"/>
      <c r="BR777" s="18"/>
      <c r="BS777" s="18"/>
      <c r="BZ777" s="18"/>
      <c r="CC777" s="18"/>
      <c r="CH777" s="18"/>
      <c r="CM777" s="18"/>
      <c r="CO777" s="18"/>
      <c r="CS777" s="18"/>
      <c r="CU777" s="18"/>
      <c r="CW777" s="18"/>
      <c r="DH777" s="18"/>
    </row>
    <row r="778" spans="3:112" x14ac:dyDescent="0.3">
      <c r="C778" s="25"/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P778" s="8"/>
      <c r="AR778" s="31"/>
      <c r="AU778" s="31"/>
      <c r="AV778" s="21"/>
      <c r="AW778" s="23"/>
      <c r="BJ778" s="18"/>
      <c r="BL778" s="54"/>
      <c r="BN778" s="54"/>
      <c r="BP778" s="18"/>
      <c r="BR778" s="18"/>
      <c r="BS778" s="18"/>
      <c r="BZ778" s="18"/>
      <c r="CC778" s="18"/>
      <c r="CH778" s="18"/>
      <c r="CM778" s="18"/>
      <c r="CO778" s="18"/>
      <c r="CS778" s="18"/>
      <c r="CU778" s="18"/>
      <c r="CW778" s="18"/>
      <c r="DH778" s="18"/>
    </row>
    <row r="779" spans="3:112" x14ac:dyDescent="0.3">
      <c r="C779" s="25"/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P779" s="8"/>
      <c r="AR779" s="31"/>
      <c r="AU779" s="31"/>
      <c r="AV779" s="21"/>
      <c r="AW779" s="23"/>
      <c r="BJ779" s="18"/>
      <c r="BL779" s="54"/>
      <c r="BN779" s="54"/>
      <c r="BP779" s="18"/>
      <c r="BR779" s="18"/>
      <c r="BS779" s="18"/>
      <c r="BZ779" s="18"/>
      <c r="CC779" s="18"/>
      <c r="CH779" s="18"/>
      <c r="CM779" s="18"/>
      <c r="CO779" s="18"/>
      <c r="CS779" s="18"/>
      <c r="CU779" s="18"/>
      <c r="CW779" s="18"/>
      <c r="DH779" s="18"/>
    </row>
    <row r="780" spans="3:112" x14ac:dyDescent="0.3">
      <c r="C780" s="25"/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P780" s="8"/>
      <c r="AR780" s="31"/>
      <c r="AU780" s="31"/>
      <c r="AV780" s="21"/>
      <c r="AW780" s="23"/>
      <c r="BJ780" s="18"/>
      <c r="BL780" s="54"/>
      <c r="BN780" s="54"/>
      <c r="BP780" s="18"/>
      <c r="BR780" s="18"/>
      <c r="BS780" s="18"/>
      <c r="BZ780" s="18"/>
      <c r="CC780" s="18"/>
      <c r="CH780" s="18"/>
      <c r="CM780" s="18"/>
      <c r="CO780" s="18"/>
      <c r="CS780" s="18"/>
      <c r="CU780" s="18"/>
      <c r="CW780" s="18"/>
      <c r="DH780" s="18"/>
    </row>
    <row r="781" spans="3:112" x14ac:dyDescent="0.3">
      <c r="C781" s="25"/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P781" s="8"/>
      <c r="AR781" s="31"/>
      <c r="AU781" s="31"/>
      <c r="AV781" s="21"/>
      <c r="AW781" s="23"/>
      <c r="BJ781" s="18"/>
      <c r="BL781" s="54"/>
      <c r="BN781" s="54"/>
      <c r="BP781" s="18"/>
      <c r="BR781" s="18"/>
      <c r="BS781" s="18"/>
      <c r="BZ781" s="18"/>
      <c r="CC781" s="18"/>
      <c r="CH781" s="18"/>
      <c r="CM781" s="18"/>
      <c r="CO781" s="18"/>
      <c r="CS781" s="18"/>
      <c r="CU781" s="18"/>
      <c r="CW781" s="18"/>
      <c r="DH781" s="18"/>
    </row>
    <row r="782" spans="3:112" x14ac:dyDescent="0.3">
      <c r="C782" s="25"/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P782" s="8"/>
      <c r="AR782" s="31"/>
      <c r="AU782" s="31"/>
      <c r="AV782" s="21"/>
      <c r="AW782" s="23"/>
      <c r="BJ782" s="18"/>
      <c r="BL782" s="54"/>
      <c r="BN782" s="54"/>
      <c r="BP782" s="18"/>
      <c r="BR782" s="18"/>
      <c r="BS782" s="18"/>
      <c r="BZ782" s="18"/>
      <c r="CC782" s="18"/>
      <c r="CH782" s="18"/>
      <c r="CM782" s="18"/>
      <c r="CO782" s="18"/>
      <c r="CS782" s="18"/>
      <c r="CU782" s="18"/>
      <c r="CW782" s="18"/>
      <c r="DH782" s="18"/>
    </row>
    <row r="783" spans="3:112" x14ac:dyDescent="0.3">
      <c r="C783" s="25"/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P783" s="8"/>
      <c r="AR783" s="31"/>
      <c r="AU783" s="31"/>
      <c r="AV783" s="21"/>
      <c r="AW783" s="23"/>
      <c r="BJ783" s="18"/>
      <c r="BL783" s="54"/>
      <c r="BN783" s="54"/>
      <c r="BP783" s="18"/>
      <c r="BR783" s="18"/>
      <c r="BS783" s="18"/>
      <c r="BZ783" s="18"/>
      <c r="CC783" s="18"/>
      <c r="CH783" s="18"/>
      <c r="CM783" s="18"/>
      <c r="CO783" s="18"/>
      <c r="CS783" s="18"/>
      <c r="CU783" s="18"/>
      <c r="CW783" s="18"/>
      <c r="DH783" s="18"/>
    </row>
    <row r="784" spans="3:112" x14ac:dyDescent="0.3">
      <c r="C784" s="25"/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P784" s="8"/>
      <c r="AR784" s="31"/>
      <c r="AU784" s="31"/>
      <c r="AV784" s="21"/>
      <c r="AW784" s="23"/>
      <c r="BJ784" s="18"/>
      <c r="BL784" s="54"/>
      <c r="BN784" s="54"/>
      <c r="BP784" s="18"/>
      <c r="BR784" s="18"/>
      <c r="BS784" s="18"/>
      <c r="BZ784" s="18"/>
      <c r="CC784" s="18"/>
      <c r="CH784" s="18"/>
      <c r="CM784" s="18"/>
      <c r="CO784" s="18"/>
      <c r="CS784" s="18"/>
      <c r="CU784" s="18"/>
      <c r="CW784" s="18"/>
      <c r="DH784" s="18"/>
    </row>
    <row r="785" spans="3:112" x14ac:dyDescent="0.3">
      <c r="C785" s="25"/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P785" s="8"/>
      <c r="AR785" s="31"/>
      <c r="AU785" s="31"/>
      <c r="AV785" s="21"/>
      <c r="AW785" s="23"/>
      <c r="BJ785" s="18"/>
      <c r="BL785" s="54"/>
      <c r="BN785" s="54"/>
      <c r="BP785" s="18"/>
      <c r="BR785" s="18"/>
      <c r="BS785" s="18"/>
      <c r="BZ785" s="18"/>
      <c r="CC785" s="18"/>
      <c r="CH785" s="18"/>
      <c r="CM785" s="18"/>
      <c r="CO785" s="18"/>
      <c r="CS785" s="18"/>
      <c r="CU785" s="18"/>
      <c r="CW785" s="18"/>
      <c r="DH785" s="18"/>
    </row>
    <row r="786" spans="3:112" x14ac:dyDescent="0.3">
      <c r="C786" s="25"/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P786" s="8"/>
      <c r="AR786" s="31"/>
      <c r="AU786" s="31"/>
      <c r="AV786" s="21"/>
      <c r="AW786" s="23"/>
      <c r="BJ786" s="18"/>
      <c r="BL786" s="54"/>
      <c r="BN786" s="54"/>
      <c r="BP786" s="18"/>
      <c r="BR786" s="18"/>
      <c r="BS786" s="18"/>
      <c r="BZ786" s="18"/>
      <c r="CC786" s="18"/>
      <c r="CH786" s="18"/>
      <c r="CM786" s="18"/>
      <c r="CO786" s="18"/>
      <c r="CS786" s="18"/>
      <c r="CU786" s="18"/>
      <c r="CW786" s="18"/>
      <c r="DH786" s="18"/>
    </row>
    <row r="787" spans="3:112" x14ac:dyDescent="0.3">
      <c r="C787" s="25"/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P787" s="8"/>
      <c r="AR787" s="31"/>
      <c r="AU787" s="31"/>
      <c r="AV787" s="21"/>
      <c r="AW787" s="23"/>
      <c r="BJ787" s="18"/>
      <c r="BL787" s="54"/>
      <c r="BN787" s="54"/>
      <c r="BP787" s="18"/>
      <c r="BR787" s="18"/>
      <c r="BS787" s="18"/>
      <c r="BZ787" s="18"/>
      <c r="CC787" s="18"/>
      <c r="CH787" s="18"/>
      <c r="CM787" s="18"/>
      <c r="CO787" s="18"/>
      <c r="CS787" s="18"/>
      <c r="CU787" s="18"/>
      <c r="CW787" s="18"/>
      <c r="DH787" s="18"/>
    </row>
    <row r="788" spans="3:112" x14ac:dyDescent="0.3">
      <c r="C788" s="25"/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P788" s="8"/>
      <c r="AR788" s="31"/>
      <c r="AU788" s="31"/>
      <c r="AV788" s="21"/>
      <c r="AW788" s="23"/>
      <c r="BJ788" s="18"/>
      <c r="BL788" s="54"/>
      <c r="BN788" s="54"/>
      <c r="BP788" s="18"/>
      <c r="BR788" s="18"/>
      <c r="BS788" s="18"/>
      <c r="BZ788" s="18"/>
      <c r="CC788" s="18"/>
      <c r="CH788" s="18"/>
      <c r="CM788" s="18"/>
      <c r="CO788" s="18"/>
      <c r="CS788" s="18"/>
      <c r="CU788" s="18"/>
      <c r="CW788" s="18"/>
      <c r="DH788" s="18"/>
    </row>
    <row r="789" spans="3:112" x14ac:dyDescent="0.3">
      <c r="C789" s="25"/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P789" s="8"/>
      <c r="AR789" s="31"/>
      <c r="AU789" s="31"/>
      <c r="AV789" s="21"/>
      <c r="AW789" s="23"/>
      <c r="BJ789" s="18"/>
      <c r="BL789" s="54"/>
      <c r="BN789" s="54"/>
      <c r="BP789" s="18"/>
      <c r="BR789" s="18"/>
      <c r="BS789" s="18"/>
      <c r="BZ789" s="18"/>
      <c r="CC789" s="18"/>
      <c r="CH789" s="18"/>
      <c r="CM789" s="18"/>
      <c r="CO789" s="18"/>
      <c r="CS789" s="18"/>
      <c r="CU789" s="18"/>
      <c r="CW789" s="18"/>
      <c r="DH789" s="18"/>
    </row>
    <row r="790" spans="3:112" x14ac:dyDescent="0.3">
      <c r="C790" s="25"/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P790" s="8"/>
      <c r="AR790" s="31"/>
      <c r="AU790" s="31"/>
      <c r="AV790" s="21"/>
      <c r="AW790" s="23"/>
      <c r="BJ790" s="18"/>
      <c r="BL790" s="54"/>
      <c r="BN790" s="54"/>
      <c r="BP790" s="18"/>
      <c r="BR790" s="18"/>
      <c r="BS790" s="18"/>
      <c r="BZ790" s="18"/>
      <c r="CC790" s="18"/>
      <c r="CH790" s="18"/>
      <c r="CM790" s="18"/>
      <c r="CO790" s="18"/>
      <c r="CS790" s="18"/>
      <c r="CU790" s="18"/>
      <c r="CW790" s="18"/>
      <c r="DH790" s="18"/>
    </row>
    <row r="791" spans="3:112" x14ac:dyDescent="0.3">
      <c r="C791" s="25"/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P791" s="8"/>
      <c r="AR791" s="31"/>
      <c r="AU791" s="31"/>
      <c r="AV791" s="21"/>
      <c r="AW791" s="23"/>
      <c r="BJ791" s="18"/>
      <c r="BL791" s="54"/>
      <c r="BN791" s="54"/>
      <c r="BP791" s="18"/>
      <c r="BR791" s="18"/>
      <c r="BS791" s="18"/>
      <c r="BZ791" s="18"/>
      <c r="CC791" s="18"/>
      <c r="CH791" s="18"/>
      <c r="CM791" s="18"/>
      <c r="CO791" s="18"/>
      <c r="CS791" s="18"/>
      <c r="CU791" s="18"/>
      <c r="CW791" s="18"/>
      <c r="DH791" s="18"/>
    </row>
    <row r="792" spans="3:112" x14ac:dyDescent="0.3">
      <c r="C792" s="25"/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P792" s="8"/>
      <c r="AR792" s="31"/>
      <c r="AU792" s="31"/>
      <c r="AV792" s="21"/>
      <c r="AW792" s="23"/>
      <c r="BJ792" s="18"/>
      <c r="BL792" s="54"/>
      <c r="BN792" s="54"/>
      <c r="BP792" s="18"/>
      <c r="BR792" s="18"/>
      <c r="BS792" s="18"/>
      <c r="BZ792" s="18"/>
      <c r="CC792" s="18"/>
      <c r="CH792" s="18"/>
      <c r="CM792" s="18"/>
      <c r="CO792" s="18"/>
      <c r="CS792" s="18"/>
      <c r="CU792" s="18"/>
      <c r="CW792" s="18"/>
      <c r="DH792" s="18"/>
    </row>
    <row r="793" spans="3:112" x14ac:dyDescent="0.3">
      <c r="C793" s="25"/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P793" s="8"/>
      <c r="AR793" s="31"/>
      <c r="AU793" s="31"/>
      <c r="AV793" s="21"/>
      <c r="AW793" s="23"/>
      <c r="BJ793" s="18"/>
      <c r="BL793" s="54"/>
      <c r="BN793" s="54"/>
      <c r="BP793" s="18"/>
      <c r="BR793" s="18"/>
      <c r="BS793" s="18"/>
      <c r="BZ793" s="18"/>
      <c r="CC793" s="18"/>
      <c r="CH793" s="18"/>
      <c r="CM793" s="18"/>
      <c r="CO793" s="18"/>
      <c r="CS793" s="18"/>
      <c r="CU793" s="18"/>
      <c r="CW793" s="18"/>
      <c r="DH793" s="18"/>
    </row>
    <row r="794" spans="3:112" x14ac:dyDescent="0.3">
      <c r="C794" s="25"/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P794" s="8"/>
      <c r="AR794" s="31"/>
      <c r="AU794" s="31"/>
      <c r="AV794" s="21"/>
      <c r="AW794" s="23"/>
      <c r="BJ794" s="18"/>
      <c r="BL794" s="54"/>
      <c r="BN794" s="54"/>
      <c r="BP794" s="18"/>
      <c r="BR794" s="18"/>
      <c r="BS794" s="18"/>
      <c r="BZ794" s="18"/>
      <c r="CC794" s="18"/>
      <c r="CH794" s="18"/>
      <c r="CM794" s="18"/>
      <c r="CO794" s="18"/>
      <c r="CS794" s="18"/>
      <c r="CU794" s="18"/>
      <c r="CW794" s="18"/>
      <c r="DH794" s="18"/>
    </row>
    <row r="795" spans="3:112" x14ac:dyDescent="0.3">
      <c r="C795" s="25"/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P795" s="8"/>
      <c r="AR795" s="31"/>
      <c r="AU795" s="31"/>
      <c r="AV795" s="21"/>
      <c r="AW795" s="23"/>
      <c r="BJ795" s="18"/>
      <c r="BL795" s="54"/>
      <c r="BN795" s="54"/>
      <c r="BP795" s="18"/>
      <c r="BR795" s="18"/>
      <c r="BS795" s="18"/>
      <c r="BZ795" s="18"/>
      <c r="CC795" s="18"/>
      <c r="CH795" s="18"/>
      <c r="CM795" s="18"/>
      <c r="CO795" s="18"/>
      <c r="CS795" s="18"/>
      <c r="CU795" s="18"/>
      <c r="CW795" s="18"/>
      <c r="DH795" s="18"/>
    </row>
    <row r="796" spans="3:112" x14ac:dyDescent="0.3">
      <c r="C796" s="25"/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P796" s="8"/>
      <c r="AR796" s="31"/>
      <c r="AU796" s="31"/>
      <c r="AV796" s="21"/>
      <c r="AW796" s="23"/>
      <c r="BJ796" s="18"/>
      <c r="BL796" s="54"/>
      <c r="BN796" s="54"/>
      <c r="BP796" s="18"/>
      <c r="BR796" s="18"/>
      <c r="BS796" s="18"/>
      <c r="BZ796" s="18"/>
      <c r="CC796" s="18"/>
      <c r="CH796" s="18"/>
      <c r="CM796" s="18"/>
      <c r="CO796" s="18"/>
      <c r="CS796" s="18"/>
      <c r="CU796" s="18"/>
      <c r="CW796" s="18"/>
      <c r="DH796" s="18"/>
    </row>
    <row r="797" spans="3:112" x14ac:dyDescent="0.3">
      <c r="C797" s="25"/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P797" s="8"/>
      <c r="AR797" s="31"/>
      <c r="AU797" s="31"/>
      <c r="AV797" s="21"/>
      <c r="AW797" s="23"/>
      <c r="BJ797" s="18"/>
      <c r="BL797" s="54"/>
      <c r="BN797" s="54"/>
      <c r="BP797" s="18"/>
      <c r="BR797" s="18"/>
      <c r="BS797" s="18"/>
      <c r="BZ797" s="18"/>
      <c r="CC797" s="18"/>
      <c r="CH797" s="18"/>
      <c r="CM797" s="18"/>
      <c r="CO797" s="18"/>
      <c r="CS797" s="18"/>
      <c r="CU797" s="18"/>
      <c r="CW797" s="18"/>
      <c r="DH797" s="18"/>
    </row>
    <row r="798" spans="3:112" x14ac:dyDescent="0.3">
      <c r="C798" s="25"/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P798" s="8"/>
      <c r="AR798" s="31"/>
      <c r="AU798" s="31"/>
      <c r="AV798" s="21"/>
      <c r="AW798" s="23"/>
      <c r="BJ798" s="18"/>
      <c r="BL798" s="54"/>
      <c r="BN798" s="54"/>
      <c r="BP798" s="18"/>
      <c r="BR798" s="18"/>
      <c r="BS798" s="18"/>
      <c r="BZ798" s="18"/>
      <c r="CC798" s="18"/>
      <c r="CH798" s="18"/>
      <c r="CM798" s="18"/>
      <c r="CO798" s="18"/>
      <c r="CS798" s="18"/>
      <c r="CU798" s="18"/>
      <c r="CW798" s="18"/>
      <c r="DH798" s="18"/>
    </row>
    <row r="799" spans="3:112" x14ac:dyDescent="0.3">
      <c r="C799" s="25"/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P799" s="8"/>
      <c r="AR799" s="31"/>
      <c r="AU799" s="31"/>
      <c r="AV799" s="21"/>
      <c r="AW799" s="23"/>
      <c r="BJ799" s="18"/>
      <c r="BL799" s="54"/>
      <c r="BN799" s="54"/>
      <c r="BP799" s="18"/>
      <c r="BR799" s="18"/>
      <c r="BS799" s="18"/>
      <c r="BZ799" s="18"/>
      <c r="CC799" s="18"/>
      <c r="CH799" s="18"/>
      <c r="CM799" s="18"/>
      <c r="CO799" s="18"/>
      <c r="CS799" s="18"/>
      <c r="CU799" s="18"/>
      <c r="CW799" s="18"/>
      <c r="DH799" s="18"/>
    </row>
    <row r="800" spans="3:112" x14ac:dyDescent="0.3">
      <c r="C800" s="25"/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P800" s="8"/>
      <c r="AR800" s="31"/>
      <c r="AU800" s="31"/>
      <c r="AV800" s="21"/>
      <c r="AW800" s="23"/>
      <c r="BJ800" s="18"/>
      <c r="BL800" s="54"/>
      <c r="BN800" s="54"/>
      <c r="BP800" s="18"/>
      <c r="BR800" s="18"/>
      <c r="BS800" s="18"/>
      <c r="BZ800" s="18"/>
      <c r="CC800" s="18"/>
      <c r="CH800" s="18"/>
      <c r="CM800" s="18"/>
      <c r="CO800" s="18"/>
      <c r="CS800" s="18"/>
      <c r="CU800" s="18"/>
      <c r="CW800" s="18"/>
      <c r="DH800" s="18"/>
    </row>
    <row r="801" spans="3:112" x14ac:dyDescent="0.3">
      <c r="C801" s="25"/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P801" s="8"/>
      <c r="AR801" s="31"/>
      <c r="AU801" s="31"/>
      <c r="AV801" s="21"/>
      <c r="AW801" s="23"/>
      <c r="BJ801" s="18"/>
      <c r="BL801" s="54"/>
      <c r="BN801" s="54"/>
      <c r="BP801" s="18"/>
      <c r="BR801" s="18"/>
      <c r="BS801" s="18"/>
      <c r="BZ801" s="18"/>
      <c r="CC801" s="18"/>
      <c r="CH801" s="18"/>
      <c r="CM801" s="18"/>
      <c r="CO801" s="18"/>
      <c r="CS801" s="18"/>
      <c r="CU801" s="18"/>
      <c r="CW801" s="18"/>
      <c r="DH801" s="18"/>
    </row>
    <row r="802" spans="3:112" x14ac:dyDescent="0.3">
      <c r="C802" s="25"/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P802" s="8"/>
      <c r="AR802" s="31"/>
      <c r="AU802" s="31"/>
      <c r="AV802" s="21"/>
      <c r="AW802" s="23"/>
      <c r="BJ802" s="18"/>
      <c r="BL802" s="54"/>
      <c r="BN802" s="54"/>
      <c r="BP802" s="18"/>
      <c r="BR802" s="18"/>
      <c r="BS802" s="18"/>
      <c r="BZ802" s="18"/>
      <c r="CC802" s="18"/>
      <c r="CH802" s="18"/>
      <c r="CM802" s="18"/>
      <c r="CO802" s="18"/>
      <c r="CS802" s="18"/>
      <c r="CU802" s="18"/>
      <c r="CW802" s="18"/>
      <c r="DH802" s="18"/>
    </row>
    <row r="803" spans="3:112" x14ac:dyDescent="0.3">
      <c r="C803" s="25"/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P803" s="8"/>
      <c r="AR803" s="31"/>
      <c r="AU803" s="31"/>
      <c r="AV803" s="21"/>
      <c r="AW803" s="23"/>
      <c r="BJ803" s="18"/>
      <c r="BL803" s="54"/>
      <c r="BN803" s="54"/>
      <c r="BP803" s="18"/>
      <c r="BR803" s="18"/>
      <c r="BS803" s="18"/>
      <c r="BZ803" s="18"/>
      <c r="CC803" s="18"/>
      <c r="CH803" s="18"/>
      <c r="CM803" s="18"/>
      <c r="CO803" s="18"/>
      <c r="CS803" s="18"/>
      <c r="CU803" s="18"/>
      <c r="CW803" s="18"/>
      <c r="DH803" s="18"/>
    </row>
    <row r="804" spans="3:112" x14ac:dyDescent="0.3">
      <c r="C804" s="25"/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P804" s="8"/>
      <c r="AR804" s="31"/>
      <c r="AU804" s="31"/>
      <c r="AV804" s="21"/>
      <c r="AW804" s="23"/>
      <c r="BJ804" s="18"/>
      <c r="BL804" s="54"/>
      <c r="BN804" s="54"/>
      <c r="BP804" s="18"/>
      <c r="BR804" s="18"/>
      <c r="BS804" s="18"/>
      <c r="BZ804" s="18"/>
      <c r="CC804" s="18"/>
      <c r="CH804" s="18"/>
      <c r="CM804" s="18"/>
      <c r="CO804" s="18"/>
      <c r="CS804" s="18"/>
      <c r="CU804" s="18"/>
      <c r="CW804" s="18"/>
      <c r="DH804" s="18"/>
    </row>
    <row r="805" spans="3:112" x14ac:dyDescent="0.3">
      <c r="C805" s="25"/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P805" s="8"/>
      <c r="AR805" s="31"/>
      <c r="AU805" s="31"/>
      <c r="AV805" s="21"/>
      <c r="AW805" s="23"/>
      <c r="BJ805" s="18"/>
      <c r="BL805" s="54"/>
      <c r="BN805" s="54"/>
      <c r="BP805" s="18"/>
      <c r="BR805" s="18"/>
      <c r="BS805" s="18"/>
      <c r="BZ805" s="18"/>
      <c r="CC805" s="18"/>
      <c r="CH805" s="18"/>
      <c r="CM805" s="18"/>
      <c r="CO805" s="18"/>
      <c r="CS805" s="18"/>
      <c r="CU805" s="18"/>
      <c r="CW805" s="18"/>
      <c r="DH805" s="18"/>
    </row>
    <row r="806" spans="3:112" x14ac:dyDescent="0.3">
      <c r="C806" s="25"/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P806" s="8"/>
      <c r="AR806" s="31"/>
      <c r="AU806" s="31"/>
      <c r="AV806" s="21"/>
      <c r="AW806" s="23"/>
      <c r="BJ806" s="18"/>
      <c r="BL806" s="54"/>
      <c r="BN806" s="54"/>
      <c r="BP806" s="18"/>
      <c r="BR806" s="18"/>
      <c r="BS806" s="18"/>
      <c r="BZ806" s="18"/>
      <c r="CC806" s="18"/>
      <c r="CH806" s="18"/>
      <c r="CM806" s="18"/>
      <c r="CO806" s="18"/>
      <c r="CS806" s="18"/>
      <c r="CU806" s="18"/>
      <c r="CW806" s="18"/>
      <c r="DH806" s="18"/>
    </row>
    <row r="807" spans="3:112" x14ac:dyDescent="0.3">
      <c r="C807" s="25"/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P807" s="8"/>
      <c r="AR807" s="31"/>
      <c r="AU807" s="31"/>
      <c r="AV807" s="21"/>
      <c r="AW807" s="23"/>
      <c r="BJ807" s="18"/>
      <c r="BL807" s="54"/>
      <c r="BN807" s="54"/>
      <c r="BP807" s="18"/>
      <c r="BR807" s="18"/>
      <c r="BS807" s="18"/>
      <c r="BZ807" s="18"/>
      <c r="CC807" s="18"/>
      <c r="CH807" s="18"/>
      <c r="CM807" s="18"/>
      <c r="CO807" s="18"/>
      <c r="CS807" s="18"/>
      <c r="CU807" s="18"/>
      <c r="CW807" s="18"/>
      <c r="DH807" s="18"/>
    </row>
    <row r="808" spans="3:112" x14ac:dyDescent="0.3">
      <c r="C808" s="25"/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P808" s="8"/>
      <c r="AR808" s="31"/>
      <c r="AU808" s="31"/>
      <c r="AV808" s="21"/>
      <c r="AW808" s="23"/>
      <c r="BJ808" s="18"/>
      <c r="BL808" s="54"/>
      <c r="BN808" s="54"/>
      <c r="BP808" s="18"/>
      <c r="BR808" s="18"/>
      <c r="BS808" s="18"/>
      <c r="BZ808" s="18"/>
      <c r="CC808" s="18"/>
      <c r="CH808" s="18"/>
      <c r="CM808" s="18"/>
      <c r="CO808" s="18"/>
      <c r="CS808" s="18"/>
      <c r="CU808" s="18"/>
      <c r="CW808" s="18"/>
      <c r="DH808" s="18"/>
    </row>
    <row r="809" spans="3:112" x14ac:dyDescent="0.3">
      <c r="C809" s="25"/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P809" s="8"/>
      <c r="AR809" s="31"/>
      <c r="AU809" s="31"/>
      <c r="AV809" s="21"/>
      <c r="AW809" s="23"/>
      <c r="BJ809" s="18"/>
      <c r="BL809" s="54"/>
      <c r="BN809" s="54"/>
      <c r="BP809" s="18"/>
      <c r="BR809" s="18"/>
      <c r="BS809" s="18"/>
      <c r="BZ809" s="18"/>
      <c r="CC809" s="18"/>
      <c r="CH809" s="18"/>
      <c r="CM809" s="18"/>
      <c r="CO809" s="18"/>
      <c r="CS809" s="18"/>
      <c r="CU809" s="18"/>
      <c r="CW809" s="18"/>
      <c r="DH809" s="18"/>
    </row>
    <row r="810" spans="3:112" x14ac:dyDescent="0.3">
      <c r="C810" s="25"/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P810" s="8"/>
      <c r="AR810" s="31"/>
      <c r="AU810" s="31"/>
      <c r="AV810" s="21"/>
      <c r="AW810" s="23"/>
      <c r="BJ810" s="18"/>
      <c r="BL810" s="54"/>
      <c r="BN810" s="54"/>
      <c r="BP810" s="18"/>
      <c r="BR810" s="18"/>
      <c r="BS810" s="18"/>
      <c r="BZ810" s="18"/>
      <c r="CC810" s="18"/>
      <c r="CH810" s="18"/>
      <c r="CM810" s="18"/>
      <c r="CO810" s="18"/>
      <c r="CS810" s="18"/>
      <c r="CU810" s="18"/>
      <c r="CW810" s="18"/>
      <c r="DH810" s="18"/>
    </row>
    <row r="811" spans="3:112" x14ac:dyDescent="0.3">
      <c r="C811" s="25"/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P811" s="8"/>
      <c r="AR811" s="31"/>
      <c r="AU811" s="31"/>
      <c r="AV811" s="21"/>
      <c r="AW811" s="23"/>
      <c r="BJ811" s="18"/>
      <c r="BL811" s="54"/>
      <c r="BN811" s="54"/>
      <c r="BP811" s="18"/>
      <c r="BR811" s="18"/>
      <c r="BS811" s="18"/>
      <c r="BZ811" s="18"/>
      <c r="CC811" s="18"/>
      <c r="CH811" s="18"/>
      <c r="CM811" s="18"/>
      <c r="CO811" s="18"/>
      <c r="CS811" s="18"/>
      <c r="CU811" s="18"/>
      <c r="CW811" s="18"/>
      <c r="DH811" s="18"/>
    </row>
    <row r="812" spans="3:112" x14ac:dyDescent="0.3">
      <c r="C812" s="25"/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P812" s="8"/>
      <c r="AR812" s="31"/>
      <c r="AU812" s="31"/>
      <c r="AV812" s="21"/>
      <c r="AW812" s="23"/>
      <c r="BJ812" s="18"/>
      <c r="BL812" s="54"/>
      <c r="BN812" s="54"/>
      <c r="BP812" s="18"/>
      <c r="BR812" s="18"/>
      <c r="BS812" s="18"/>
      <c r="BZ812" s="18"/>
      <c r="CC812" s="18"/>
      <c r="CH812" s="18"/>
      <c r="CM812" s="18"/>
      <c r="CO812" s="18"/>
      <c r="CS812" s="18"/>
      <c r="CU812" s="18"/>
      <c r="CW812" s="18"/>
      <c r="DH812" s="18"/>
    </row>
    <row r="813" spans="3:112" x14ac:dyDescent="0.3">
      <c r="C813" s="25"/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P813" s="8"/>
      <c r="AR813" s="31"/>
      <c r="AU813" s="31"/>
      <c r="AV813" s="21"/>
      <c r="AW813" s="23"/>
      <c r="BJ813" s="18"/>
      <c r="BL813" s="54"/>
      <c r="BN813" s="54"/>
      <c r="BP813" s="18"/>
      <c r="BR813" s="18"/>
      <c r="BS813" s="18"/>
      <c r="BZ813" s="18"/>
      <c r="CC813" s="18"/>
      <c r="CH813" s="18"/>
      <c r="CM813" s="18"/>
      <c r="CO813" s="18"/>
      <c r="CS813" s="18"/>
      <c r="CU813" s="18"/>
      <c r="CW813" s="18"/>
      <c r="DH813" s="18"/>
    </row>
    <row r="814" spans="3:112" x14ac:dyDescent="0.3">
      <c r="C814" s="25"/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P814" s="8"/>
      <c r="AR814" s="31"/>
      <c r="AU814" s="31"/>
      <c r="AV814" s="21"/>
      <c r="AW814" s="23"/>
      <c r="BJ814" s="18"/>
      <c r="BL814" s="54"/>
      <c r="BN814" s="54"/>
      <c r="BP814" s="18"/>
      <c r="BR814" s="18"/>
      <c r="BS814" s="18"/>
      <c r="BZ814" s="18"/>
      <c r="CC814" s="18"/>
      <c r="CH814" s="18"/>
      <c r="CM814" s="18"/>
      <c r="CO814" s="18"/>
      <c r="CS814" s="18"/>
      <c r="CU814" s="18"/>
      <c r="CW814" s="18"/>
      <c r="DH814" s="18"/>
    </row>
    <row r="815" spans="3:112" x14ac:dyDescent="0.3">
      <c r="C815" s="25"/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P815" s="8"/>
      <c r="AR815" s="31"/>
      <c r="AU815" s="31"/>
      <c r="AV815" s="21"/>
      <c r="AW815" s="23"/>
      <c r="BJ815" s="18"/>
      <c r="BL815" s="54"/>
      <c r="BN815" s="54"/>
      <c r="BP815" s="18"/>
      <c r="BR815" s="18"/>
      <c r="BS815" s="18"/>
      <c r="BZ815" s="18"/>
      <c r="CC815" s="18"/>
      <c r="CH815" s="18"/>
      <c r="CM815" s="18"/>
      <c r="CO815" s="18"/>
      <c r="CS815" s="18"/>
      <c r="CU815" s="18"/>
      <c r="CW815" s="18"/>
      <c r="DH815" s="18"/>
    </row>
    <row r="816" spans="3:112" x14ac:dyDescent="0.3">
      <c r="C816" s="25"/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P816" s="8"/>
      <c r="AR816" s="31"/>
      <c r="AU816" s="31"/>
      <c r="AV816" s="21"/>
      <c r="AW816" s="23"/>
      <c r="BJ816" s="18"/>
      <c r="BL816" s="54"/>
      <c r="BN816" s="54"/>
      <c r="BP816" s="18"/>
      <c r="BR816" s="18"/>
      <c r="BS816" s="18"/>
      <c r="BZ816" s="18"/>
      <c r="CC816" s="18"/>
      <c r="CH816" s="18"/>
      <c r="CM816" s="18"/>
      <c r="CO816" s="18"/>
      <c r="CS816" s="18"/>
      <c r="CU816" s="18"/>
      <c r="CW816" s="18"/>
      <c r="DH816" s="18"/>
    </row>
    <row r="817" spans="3:112" x14ac:dyDescent="0.3">
      <c r="C817" s="25"/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P817" s="8"/>
      <c r="AR817" s="31"/>
      <c r="AU817" s="31"/>
      <c r="AV817" s="21"/>
      <c r="AW817" s="23"/>
      <c r="BJ817" s="18"/>
      <c r="BL817" s="54"/>
      <c r="BN817" s="54"/>
      <c r="BP817" s="18"/>
      <c r="BR817" s="18"/>
      <c r="BS817" s="18"/>
      <c r="BZ817" s="18"/>
      <c r="CC817" s="18"/>
      <c r="CH817" s="18"/>
      <c r="CM817" s="18"/>
      <c r="CO817" s="18"/>
      <c r="CS817" s="18"/>
      <c r="CU817" s="18"/>
      <c r="CW817" s="18"/>
      <c r="DH817" s="18"/>
    </row>
    <row r="818" spans="3:112" x14ac:dyDescent="0.3">
      <c r="C818" s="25"/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P818" s="8"/>
      <c r="AR818" s="31"/>
      <c r="AU818" s="31"/>
      <c r="AV818" s="21"/>
      <c r="AW818" s="23"/>
      <c r="BJ818" s="18"/>
      <c r="BL818" s="54"/>
      <c r="BN818" s="54"/>
      <c r="BP818" s="18"/>
      <c r="BR818" s="18"/>
      <c r="BS818" s="18"/>
      <c r="BZ818" s="18"/>
      <c r="CC818" s="18"/>
      <c r="CH818" s="18"/>
      <c r="CM818" s="18"/>
      <c r="CO818" s="18"/>
      <c r="CS818" s="18"/>
      <c r="CU818" s="18"/>
      <c r="CW818" s="18"/>
      <c r="DH818" s="18"/>
    </row>
    <row r="819" spans="3:112" x14ac:dyDescent="0.3">
      <c r="C819" s="25"/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P819" s="8"/>
      <c r="AR819" s="31"/>
      <c r="AU819" s="31"/>
      <c r="AV819" s="21"/>
      <c r="AW819" s="23"/>
      <c r="BJ819" s="18"/>
      <c r="BL819" s="54"/>
      <c r="BN819" s="54"/>
      <c r="BP819" s="18"/>
      <c r="BR819" s="18"/>
      <c r="BS819" s="18"/>
      <c r="BZ819" s="18"/>
      <c r="CC819" s="18"/>
      <c r="CH819" s="18"/>
      <c r="CM819" s="18"/>
      <c r="CO819" s="18"/>
      <c r="CS819" s="18"/>
      <c r="CU819" s="18"/>
      <c r="CW819" s="18"/>
      <c r="DH819" s="18"/>
    </row>
    <row r="820" spans="3:112" x14ac:dyDescent="0.3">
      <c r="C820" s="25"/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P820" s="8"/>
      <c r="AR820" s="31"/>
      <c r="AU820" s="31"/>
      <c r="AV820" s="21"/>
      <c r="AW820" s="23"/>
      <c r="BJ820" s="18"/>
      <c r="BL820" s="54"/>
      <c r="BN820" s="54"/>
      <c r="BP820" s="18"/>
      <c r="BR820" s="18"/>
      <c r="BS820" s="18"/>
      <c r="BZ820" s="18"/>
      <c r="CC820" s="18"/>
      <c r="CH820" s="18"/>
      <c r="CM820" s="18"/>
      <c r="CO820" s="18"/>
      <c r="CS820" s="18"/>
      <c r="CU820" s="18"/>
      <c r="CW820" s="18"/>
      <c r="DH820" s="18"/>
    </row>
    <row r="821" spans="3:112" x14ac:dyDescent="0.3">
      <c r="C821" s="25"/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P821" s="8"/>
      <c r="AR821" s="31"/>
      <c r="AU821" s="31"/>
      <c r="AV821" s="21"/>
      <c r="AW821" s="23"/>
      <c r="BJ821" s="18"/>
      <c r="BL821" s="54"/>
      <c r="BN821" s="54"/>
      <c r="BP821" s="18"/>
      <c r="BR821" s="18"/>
      <c r="BS821" s="18"/>
      <c r="BZ821" s="18"/>
      <c r="CC821" s="18"/>
      <c r="CH821" s="18"/>
      <c r="CM821" s="18"/>
      <c r="CO821" s="18"/>
      <c r="CS821" s="18"/>
      <c r="CU821" s="18"/>
      <c r="CW821" s="18"/>
      <c r="DH821" s="18"/>
    </row>
    <row r="822" spans="3:112" x14ac:dyDescent="0.3">
      <c r="C822" s="25"/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P822" s="8"/>
      <c r="AR822" s="31"/>
      <c r="AU822" s="31"/>
      <c r="AV822" s="21"/>
      <c r="AW822" s="23"/>
      <c r="BJ822" s="18"/>
      <c r="BL822" s="54"/>
      <c r="BN822" s="54"/>
      <c r="BP822" s="18"/>
      <c r="BR822" s="18"/>
      <c r="BS822" s="18"/>
      <c r="BZ822" s="18"/>
      <c r="CC822" s="18"/>
      <c r="CH822" s="18"/>
      <c r="CM822" s="18"/>
      <c r="CO822" s="18"/>
      <c r="CS822" s="18"/>
      <c r="CU822" s="18"/>
      <c r="CW822" s="18"/>
      <c r="DH822" s="18"/>
    </row>
    <row r="823" spans="3:112" x14ac:dyDescent="0.3">
      <c r="C823" s="25"/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P823" s="8"/>
      <c r="AR823" s="31"/>
      <c r="AU823" s="31"/>
      <c r="AV823" s="21"/>
      <c r="AW823" s="23"/>
      <c r="BJ823" s="18"/>
      <c r="BL823" s="54"/>
      <c r="BN823" s="54"/>
      <c r="BP823" s="18"/>
      <c r="BR823" s="18"/>
      <c r="BS823" s="18"/>
      <c r="BZ823" s="18"/>
      <c r="CC823" s="18"/>
      <c r="CH823" s="18"/>
      <c r="CM823" s="18"/>
      <c r="CO823" s="18"/>
      <c r="CS823" s="18"/>
      <c r="CU823" s="18"/>
      <c r="CW823" s="18"/>
      <c r="DH823" s="18"/>
    </row>
    <row r="824" spans="3:112" x14ac:dyDescent="0.3">
      <c r="C824" s="25"/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P824" s="8"/>
      <c r="AR824" s="31"/>
      <c r="AU824" s="31"/>
      <c r="AV824" s="21"/>
      <c r="AW824" s="23"/>
      <c r="BJ824" s="18"/>
      <c r="BL824" s="54"/>
      <c r="BN824" s="54"/>
      <c r="BP824" s="18"/>
      <c r="BR824" s="18"/>
      <c r="BS824" s="18"/>
      <c r="BZ824" s="18"/>
      <c r="CC824" s="18"/>
      <c r="CH824" s="18"/>
      <c r="CM824" s="18"/>
      <c r="CO824" s="18"/>
      <c r="CS824" s="18"/>
      <c r="CU824" s="18"/>
      <c r="CW824" s="18"/>
      <c r="DH824" s="18"/>
    </row>
    <row r="825" spans="3:112" x14ac:dyDescent="0.3">
      <c r="C825" s="25"/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P825" s="8"/>
      <c r="AR825" s="31"/>
      <c r="AU825" s="31"/>
      <c r="AV825" s="21"/>
      <c r="AW825" s="23"/>
      <c r="BJ825" s="18"/>
      <c r="BL825" s="54"/>
      <c r="BN825" s="54"/>
      <c r="BP825" s="18"/>
      <c r="BR825" s="18"/>
      <c r="BS825" s="18"/>
      <c r="BZ825" s="18"/>
      <c r="CC825" s="18"/>
      <c r="CH825" s="18"/>
      <c r="CM825" s="18"/>
      <c r="CO825" s="18"/>
      <c r="CS825" s="18"/>
      <c r="CU825" s="18"/>
      <c r="CW825" s="18"/>
      <c r="DH825" s="18"/>
    </row>
    <row r="826" spans="3:112" x14ac:dyDescent="0.3">
      <c r="C826" s="25"/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P826" s="8"/>
      <c r="AR826" s="31"/>
      <c r="AU826" s="31"/>
      <c r="AV826" s="21"/>
      <c r="AW826" s="23"/>
      <c r="BJ826" s="18"/>
      <c r="BL826" s="54"/>
      <c r="BN826" s="54"/>
      <c r="BP826" s="18"/>
      <c r="BR826" s="18"/>
      <c r="BS826" s="18"/>
      <c r="BZ826" s="18"/>
      <c r="CC826" s="18"/>
      <c r="CH826" s="18"/>
      <c r="CM826" s="18"/>
      <c r="CO826" s="18"/>
      <c r="CS826" s="18"/>
      <c r="CU826" s="18"/>
      <c r="CW826" s="18"/>
      <c r="DH826" s="18"/>
    </row>
    <row r="827" spans="3:112" x14ac:dyDescent="0.3">
      <c r="C827" s="25"/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P827" s="8"/>
      <c r="AR827" s="31"/>
      <c r="AU827" s="31"/>
      <c r="AV827" s="21"/>
      <c r="AW827" s="23"/>
      <c r="BJ827" s="18"/>
      <c r="BL827" s="54"/>
      <c r="BN827" s="54"/>
      <c r="BP827" s="18"/>
      <c r="BR827" s="18"/>
      <c r="BS827" s="18"/>
      <c r="BZ827" s="18"/>
      <c r="CC827" s="18"/>
      <c r="CH827" s="18"/>
      <c r="CM827" s="18"/>
      <c r="CO827" s="18"/>
      <c r="CS827" s="18"/>
      <c r="CU827" s="18"/>
      <c r="CW827" s="18"/>
      <c r="DH827" s="18"/>
    </row>
    <row r="828" spans="3:112" x14ac:dyDescent="0.3">
      <c r="C828" s="25"/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P828" s="8"/>
      <c r="AR828" s="31"/>
      <c r="AU828" s="31"/>
      <c r="AV828" s="21"/>
      <c r="AW828" s="23"/>
      <c r="BJ828" s="18"/>
      <c r="BL828" s="54"/>
      <c r="BN828" s="54"/>
      <c r="BP828" s="18"/>
      <c r="BR828" s="18"/>
      <c r="BS828" s="18"/>
      <c r="BZ828" s="18"/>
      <c r="CC828" s="18"/>
      <c r="CH828" s="18"/>
      <c r="CM828" s="18"/>
      <c r="CO828" s="18"/>
      <c r="CS828" s="18"/>
      <c r="CU828" s="18"/>
      <c r="CW828" s="18"/>
      <c r="DH828" s="18"/>
    </row>
    <row r="829" spans="3:112" x14ac:dyDescent="0.3">
      <c r="C829" s="25"/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P829" s="8"/>
      <c r="AR829" s="31"/>
      <c r="AU829" s="31"/>
      <c r="AV829" s="21"/>
      <c r="AW829" s="23"/>
      <c r="BJ829" s="18"/>
      <c r="BL829" s="54"/>
      <c r="BN829" s="54"/>
      <c r="BP829" s="18"/>
      <c r="BR829" s="18"/>
      <c r="BS829" s="18"/>
      <c r="BZ829" s="18"/>
      <c r="CC829" s="18"/>
      <c r="CH829" s="18"/>
      <c r="CM829" s="18"/>
      <c r="CO829" s="18"/>
      <c r="CS829" s="18"/>
      <c r="CU829" s="18"/>
      <c r="CW829" s="18"/>
      <c r="DH829" s="18"/>
    </row>
    <row r="830" spans="3:112" x14ac:dyDescent="0.3">
      <c r="C830" s="25"/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P830" s="8"/>
      <c r="AR830" s="31"/>
      <c r="AU830" s="31"/>
      <c r="AV830" s="21"/>
      <c r="AW830" s="23"/>
      <c r="BJ830" s="18"/>
      <c r="BL830" s="54"/>
      <c r="BN830" s="54"/>
      <c r="BP830" s="18"/>
      <c r="BR830" s="18"/>
      <c r="BS830" s="18"/>
      <c r="BZ830" s="18"/>
      <c r="CC830" s="18"/>
      <c r="CH830" s="18"/>
      <c r="CM830" s="18"/>
      <c r="CO830" s="18"/>
      <c r="CS830" s="18"/>
      <c r="CU830" s="18"/>
      <c r="CW830" s="18"/>
      <c r="DH830" s="18"/>
    </row>
    <row r="831" spans="3:112" x14ac:dyDescent="0.3">
      <c r="C831" s="25"/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P831" s="8"/>
      <c r="AR831" s="31"/>
      <c r="AU831" s="31"/>
      <c r="AV831" s="21"/>
      <c r="AW831" s="23"/>
      <c r="BJ831" s="18"/>
      <c r="BL831" s="54"/>
      <c r="BN831" s="54"/>
      <c r="BP831" s="18"/>
      <c r="BR831" s="18"/>
      <c r="BS831" s="18"/>
      <c r="BZ831" s="18"/>
      <c r="CC831" s="18"/>
      <c r="CH831" s="18"/>
      <c r="CM831" s="18"/>
      <c r="CO831" s="18"/>
      <c r="CS831" s="18"/>
      <c r="CU831" s="18"/>
      <c r="CW831" s="18"/>
      <c r="DH831" s="18"/>
    </row>
    <row r="832" spans="3:112" x14ac:dyDescent="0.3">
      <c r="C832" s="25"/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P832" s="8"/>
      <c r="AR832" s="31"/>
      <c r="AU832" s="31"/>
      <c r="AV832" s="21"/>
      <c r="AW832" s="23"/>
      <c r="BJ832" s="18"/>
      <c r="BL832" s="54"/>
      <c r="BN832" s="54"/>
      <c r="BP832" s="18"/>
      <c r="BR832" s="18"/>
      <c r="BS832" s="18"/>
      <c r="BZ832" s="18"/>
      <c r="CC832" s="18"/>
      <c r="CH832" s="18"/>
      <c r="CM832" s="18"/>
      <c r="CO832" s="18"/>
      <c r="CS832" s="18"/>
      <c r="CU832" s="18"/>
      <c r="CW832" s="18"/>
      <c r="DH832" s="18"/>
    </row>
    <row r="833" spans="3:112" x14ac:dyDescent="0.3">
      <c r="C833" s="25"/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P833" s="8"/>
      <c r="AR833" s="31"/>
      <c r="AU833" s="31"/>
      <c r="AV833" s="21"/>
      <c r="AW833" s="23"/>
      <c r="BJ833" s="18"/>
      <c r="BL833" s="54"/>
      <c r="BN833" s="54"/>
      <c r="BP833" s="18"/>
      <c r="BR833" s="18"/>
      <c r="BS833" s="18"/>
      <c r="BZ833" s="18"/>
      <c r="CC833" s="18"/>
      <c r="CH833" s="18"/>
      <c r="CM833" s="18"/>
      <c r="CO833" s="18"/>
      <c r="CS833" s="18"/>
      <c r="CU833" s="18"/>
      <c r="CW833" s="18"/>
      <c r="DH833" s="18"/>
    </row>
    <row r="834" spans="3:112" x14ac:dyDescent="0.3">
      <c r="C834" s="25"/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P834" s="8"/>
      <c r="AR834" s="31"/>
      <c r="AU834" s="31"/>
      <c r="AV834" s="21"/>
      <c r="AW834" s="23"/>
      <c r="BJ834" s="18"/>
      <c r="BL834" s="54"/>
      <c r="BN834" s="54"/>
      <c r="BP834" s="18"/>
      <c r="BR834" s="18"/>
      <c r="BS834" s="18"/>
      <c r="BZ834" s="18"/>
      <c r="CC834" s="18"/>
      <c r="CH834" s="18"/>
      <c r="CM834" s="18"/>
      <c r="CO834" s="18"/>
      <c r="CS834" s="18"/>
      <c r="CU834" s="18"/>
      <c r="CW834" s="18"/>
      <c r="DH834" s="18"/>
    </row>
    <row r="835" spans="3:112" x14ac:dyDescent="0.3">
      <c r="C835" s="25"/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P835" s="8"/>
      <c r="AR835" s="31"/>
      <c r="AU835" s="31"/>
      <c r="AV835" s="21"/>
      <c r="AW835" s="23"/>
      <c r="BJ835" s="18"/>
      <c r="BL835" s="54"/>
      <c r="BN835" s="54"/>
      <c r="BP835" s="18"/>
      <c r="BR835" s="18"/>
      <c r="BS835" s="18"/>
      <c r="BZ835" s="18"/>
      <c r="CC835" s="18"/>
      <c r="CH835" s="18"/>
      <c r="CM835" s="18"/>
      <c r="CO835" s="18"/>
      <c r="CS835" s="18"/>
      <c r="CU835" s="18"/>
      <c r="CW835" s="18"/>
      <c r="DH835" s="18"/>
    </row>
    <row r="836" spans="3:112" x14ac:dyDescent="0.3">
      <c r="C836" s="25"/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P836" s="8"/>
      <c r="AR836" s="31"/>
      <c r="AU836" s="31"/>
      <c r="AV836" s="21"/>
      <c r="AW836" s="23"/>
      <c r="BJ836" s="18"/>
      <c r="BL836" s="54"/>
      <c r="BN836" s="54"/>
      <c r="BP836" s="18"/>
      <c r="BR836" s="18"/>
      <c r="BS836" s="18"/>
      <c r="BZ836" s="18"/>
      <c r="CC836" s="18"/>
      <c r="CH836" s="18"/>
      <c r="CM836" s="18"/>
      <c r="CO836" s="18"/>
      <c r="CS836" s="18"/>
      <c r="CU836" s="18"/>
      <c r="CW836" s="18"/>
      <c r="DH836" s="18"/>
    </row>
    <row r="837" spans="3:112" x14ac:dyDescent="0.3">
      <c r="C837" s="25"/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P837" s="8"/>
      <c r="AR837" s="31"/>
      <c r="AU837" s="31"/>
      <c r="AV837" s="21"/>
      <c r="AW837" s="23"/>
      <c r="BJ837" s="18"/>
      <c r="BL837" s="54"/>
      <c r="BN837" s="54"/>
      <c r="BP837" s="18"/>
      <c r="BR837" s="18"/>
      <c r="BS837" s="18"/>
      <c r="BZ837" s="18"/>
      <c r="CC837" s="18"/>
      <c r="CH837" s="18"/>
      <c r="CM837" s="18"/>
      <c r="CO837" s="18"/>
      <c r="CS837" s="18"/>
      <c r="CU837" s="18"/>
      <c r="CW837" s="18"/>
      <c r="DH837" s="18"/>
    </row>
    <row r="838" spans="3:112" x14ac:dyDescent="0.3">
      <c r="C838" s="25"/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P838" s="8"/>
      <c r="AR838" s="31"/>
      <c r="AU838" s="31"/>
      <c r="AV838" s="21"/>
      <c r="AW838" s="23"/>
      <c r="BJ838" s="18"/>
      <c r="BL838" s="54"/>
      <c r="BN838" s="54"/>
      <c r="BP838" s="18"/>
      <c r="BR838" s="18"/>
      <c r="BS838" s="18"/>
      <c r="BZ838" s="18"/>
      <c r="CC838" s="18"/>
      <c r="CH838" s="18"/>
      <c r="CM838" s="18"/>
      <c r="CO838" s="18"/>
      <c r="CS838" s="18"/>
      <c r="CU838" s="18"/>
      <c r="CW838" s="18"/>
      <c r="DH838" s="18"/>
    </row>
    <row r="839" spans="3:112" x14ac:dyDescent="0.3">
      <c r="C839" s="25"/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P839" s="8"/>
      <c r="AR839" s="31"/>
      <c r="AU839" s="31"/>
      <c r="AV839" s="21"/>
      <c r="AW839" s="23"/>
      <c r="BJ839" s="18"/>
      <c r="BL839" s="54"/>
      <c r="BN839" s="54"/>
      <c r="BP839" s="18"/>
      <c r="BR839" s="18"/>
      <c r="BS839" s="18"/>
      <c r="BZ839" s="18"/>
      <c r="CC839" s="18"/>
      <c r="CH839" s="18"/>
      <c r="CM839" s="18"/>
      <c r="CO839" s="18"/>
      <c r="CS839" s="18"/>
      <c r="CU839" s="18"/>
      <c r="CW839" s="18"/>
      <c r="DH839" s="18"/>
    </row>
    <row r="840" spans="3:112" x14ac:dyDescent="0.3">
      <c r="C840" s="25"/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P840" s="8"/>
      <c r="AR840" s="31"/>
      <c r="AU840" s="31"/>
      <c r="AV840" s="21"/>
      <c r="AW840" s="23"/>
      <c r="BJ840" s="18"/>
      <c r="BL840" s="54"/>
      <c r="BN840" s="54"/>
      <c r="BP840" s="18"/>
      <c r="BR840" s="18"/>
      <c r="BS840" s="18"/>
      <c r="BZ840" s="18"/>
      <c r="CC840" s="18"/>
      <c r="CH840" s="18"/>
      <c r="CM840" s="18"/>
      <c r="CO840" s="18"/>
      <c r="CS840" s="18"/>
      <c r="CU840" s="18"/>
      <c r="CW840" s="18"/>
      <c r="DH840" s="18"/>
    </row>
    <row r="841" spans="3:112" x14ac:dyDescent="0.3">
      <c r="C841" s="25"/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P841" s="8"/>
      <c r="AR841" s="31"/>
      <c r="AU841" s="31"/>
      <c r="AV841" s="21"/>
      <c r="AW841" s="23"/>
      <c r="BJ841" s="18"/>
      <c r="BL841" s="54"/>
      <c r="BN841" s="54"/>
      <c r="BP841" s="18"/>
      <c r="BR841" s="18"/>
      <c r="BS841" s="18"/>
      <c r="BZ841" s="18"/>
      <c r="CC841" s="18"/>
      <c r="CH841" s="18"/>
      <c r="CM841" s="18"/>
      <c r="CO841" s="18"/>
      <c r="CS841" s="18"/>
      <c r="CU841" s="18"/>
      <c r="CW841" s="18"/>
      <c r="DH841" s="18"/>
    </row>
    <row r="842" spans="3:112" x14ac:dyDescent="0.3">
      <c r="C842" s="25"/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P842" s="8"/>
      <c r="AR842" s="31"/>
      <c r="AU842" s="31"/>
      <c r="AV842" s="21"/>
      <c r="AW842" s="23"/>
      <c r="BJ842" s="18"/>
      <c r="BL842" s="54"/>
      <c r="BN842" s="54"/>
      <c r="BP842" s="18"/>
      <c r="BR842" s="18"/>
      <c r="BS842" s="18"/>
      <c r="BZ842" s="18"/>
      <c r="CC842" s="18"/>
      <c r="CH842" s="18"/>
      <c r="CM842" s="18"/>
      <c r="CO842" s="18"/>
      <c r="CS842" s="18"/>
      <c r="CU842" s="18"/>
      <c r="CW842" s="18"/>
      <c r="DH842" s="18"/>
    </row>
    <row r="843" spans="3:112" x14ac:dyDescent="0.3">
      <c r="C843" s="25"/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P843" s="8"/>
      <c r="AR843" s="31"/>
      <c r="AU843" s="31"/>
      <c r="AV843" s="21"/>
      <c r="AW843" s="23"/>
      <c r="BJ843" s="18"/>
      <c r="BL843" s="54"/>
      <c r="BN843" s="54"/>
      <c r="BP843" s="18"/>
      <c r="BR843" s="18"/>
      <c r="BS843" s="18"/>
      <c r="BZ843" s="18"/>
      <c r="CC843" s="18"/>
      <c r="CH843" s="18"/>
      <c r="CM843" s="18"/>
      <c r="CO843" s="18"/>
      <c r="CS843" s="18"/>
      <c r="CU843" s="18"/>
      <c r="CW843" s="18"/>
      <c r="DH843" s="18"/>
    </row>
    <row r="844" spans="3:112" x14ac:dyDescent="0.3">
      <c r="C844" s="25"/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P844" s="8"/>
      <c r="AR844" s="31"/>
      <c r="AU844" s="31"/>
      <c r="AV844" s="21"/>
      <c r="AW844" s="23"/>
      <c r="BJ844" s="18"/>
      <c r="BL844" s="54"/>
      <c r="BN844" s="54"/>
      <c r="BP844" s="18"/>
      <c r="BR844" s="18"/>
      <c r="BS844" s="18"/>
      <c r="BZ844" s="18"/>
      <c r="CC844" s="18"/>
      <c r="CH844" s="18"/>
      <c r="CM844" s="18"/>
      <c r="CO844" s="18"/>
      <c r="CS844" s="18"/>
      <c r="CU844" s="18"/>
      <c r="CW844" s="18"/>
      <c r="DH844" s="18"/>
    </row>
    <row r="845" spans="3:112" x14ac:dyDescent="0.3">
      <c r="C845" s="25"/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P845" s="8"/>
      <c r="AR845" s="31"/>
      <c r="AU845" s="31"/>
      <c r="AV845" s="21"/>
      <c r="AW845" s="23"/>
      <c r="BJ845" s="18"/>
      <c r="BL845" s="54"/>
      <c r="BN845" s="54"/>
      <c r="BP845" s="18"/>
      <c r="BR845" s="18"/>
      <c r="BS845" s="18"/>
      <c r="BZ845" s="18"/>
      <c r="CC845" s="18"/>
      <c r="CH845" s="18"/>
      <c r="CM845" s="18"/>
      <c r="CO845" s="18"/>
      <c r="CS845" s="18"/>
      <c r="CU845" s="18"/>
      <c r="CW845" s="18"/>
      <c r="DH845" s="18"/>
    </row>
    <row r="846" spans="3:112" x14ac:dyDescent="0.3">
      <c r="C846" s="25"/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P846" s="8"/>
      <c r="AR846" s="31"/>
      <c r="AU846" s="31"/>
      <c r="AV846" s="21"/>
      <c r="AW846" s="23"/>
      <c r="BJ846" s="18"/>
      <c r="BL846" s="54"/>
      <c r="BN846" s="54"/>
      <c r="BP846" s="18"/>
      <c r="BR846" s="18"/>
      <c r="BS846" s="18"/>
      <c r="BZ846" s="18"/>
      <c r="CC846" s="18"/>
      <c r="CH846" s="18"/>
      <c r="CM846" s="18"/>
      <c r="CO846" s="18"/>
      <c r="CS846" s="18"/>
      <c r="CU846" s="18"/>
      <c r="CW846" s="18"/>
      <c r="DH846" s="18"/>
    </row>
    <row r="847" spans="3:112" x14ac:dyDescent="0.3">
      <c r="C847" s="25"/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P847" s="8"/>
      <c r="AR847" s="31"/>
      <c r="AU847" s="31"/>
      <c r="AV847" s="21"/>
      <c r="AW847" s="23"/>
      <c r="BJ847" s="18"/>
      <c r="BL847" s="54"/>
      <c r="BN847" s="54"/>
      <c r="BP847" s="18"/>
      <c r="BR847" s="18"/>
      <c r="BS847" s="18"/>
      <c r="BZ847" s="18"/>
      <c r="CC847" s="18"/>
      <c r="CH847" s="18"/>
      <c r="CM847" s="18"/>
      <c r="CO847" s="18"/>
      <c r="CS847" s="18"/>
      <c r="CU847" s="18"/>
      <c r="CW847" s="18"/>
      <c r="DH847" s="18"/>
    </row>
    <row r="848" spans="3:112" x14ac:dyDescent="0.3">
      <c r="C848" s="25"/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P848" s="8"/>
      <c r="AR848" s="31"/>
      <c r="AU848" s="31"/>
      <c r="AV848" s="21"/>
      <c r="AW848" s="23"/>
      <c r="BJ848" s="18"/>
      <c r="BL848" s="54"/>
      <c r="BN848" s="54"/>
      <c r="BP848" s="18"/>
      <c r="BR848" s="18"/>
      <c r="BS848" s="18"/>
      <c r="BZ848" s="18"/>
      <c r="CC848" s="18"/>
      <c r="CH848" s="18"/>
      <c r="CM848" s="18"/>
      <c r="CO848" s="18"/>
      <c r="CS848" s="18"/>
      <c r="CU848" s="18"/>
      <c r="CW848" s="18"/>
      <c r="DH848" s="18"/>
    </row>
    <row r="849" spans="3:112" x14ac:dyDescent="0.3">
      <c r="C849" s="25"/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P849" s="8"/>
      <c r="AR849" s="31"/>
      <c r="AU849" s="31"/>
      <c r="AV849" s="21"/>
      <c r="AW849" s="23"/>
      <c r="BJ849" s="18"/>
      <c r="BL849" s="54"/>
      <c r="BN849" s="54"/>
      <c r="BP849" s="18"/>
      <c r="BR849" s="18"/>
      <c r="BS849" s="18"/>
      <c r="BZ849" s="18"/>
      <c r="CC849" s="18"/>
      <c r="CH849" s="18"/>
      <c r="CM849" s="18"/>
      <c r="CO849" s="18"/>
      <c r="CS849" s="18"/>
      <c r="CU849" s="18"/>
      <c r="CW849" s="18"/>
      <c r="DH849" s="18"/>
    </row>
    <row r="850" spans="3:112" x14ac:dyDescent="0.3">
      <c r="C850" s="25"/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P850" s="8"/>
      <c r="AR850" s="31"/>
      <c r="AU850" s="31"/>
      <c r="AV850" s="21"/>
      <c r="AW850" s="23"/>
      <c r="BJ850" s="18"/>
      <c r="BL850" s="54"/>
      <c r="BN850" s="54"/>
      <c r="BP850" s="18"/>
      <c r="BR850" s="18"/>
      <c r="BS850" s="18"/>
      <c r="BZ850" s="18"/>
      <c r="CC850" s="18"/>
      <c r="CH850" s="18"/>
      <c r="CM850" s="18"/>
      <c r="CO850" s="18"/>
      <c r="CS850" s="18"/>
      <c r="CU850" s="18"/>
      <c r="CW850" s="18"/>
      <c r="DH850" s="18"/>
    </row>
    <row r="851" spans="3:112" x14ac:dyDescent="0.3">
      <c r="C851" s="25"/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P851" s="8"/>
      <c r="AR851" s="31"/>
      <c r="AU851" s="31"/>
      <c r="AV851" s="21"/>
      <c r="AW851" s="23"/>
      <c r="BJ851" s="18"/>
      <c r="BL851" s="54"/>
      <c r="BN851" s="54"/>
      <c r="BP851" s="18"/>
      <c r="BR851" s="18"/>
      <c r="BS851" s="18"/>
      <c r="BZ851" s="18"/>
      <c r="CC851" s="18"/>
      <c r="CH851" s="18"/>
      <c r="CM851" s="18"/>
      <c r="CO851" s="18"/>
      <c r="CS851" s="18"/>
      <c r="CU851" s="18"/>
      <c r="CW851" s="18"/>
      <c r="DH851" s="18"/>
    </row>
    <row r="852" spans="3:112" x14ac:dyDescent="0.3">
      <c r="C852" s="25"/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P852" s="8"/>
      <c r="AR852" s="31"/>
      <c r="AU852" s="31"/>
      <c r="AV852" s="21"/>
      <c r="AW852" s="23"/>
      <c r="BJ852" s="18"/>
      <c r="BL852" s="54"/>
      <c r="BN852" s="54"/>
      <c r="BP852" s="18"/>
      <c r="BR852" s="18"/>
      <c r="BS852" s="18"/>
      <c r="BZ852" s="18"/>
      <c r="CC852" s="18"/>
      <c r="CH852" s="18"/>
      <c r="CM852" s="18"/>
      <c r="CO852" s="18"/>
      <c r="CS852" s="18"/>
      <c r="CU852" s="18"/>
      <c r="CW852" s="18"/>
      <c r="DH852" s="18"/>
    </row>
    <row r="853" spans="3:112" x14ac:dyDescent="0.3">
      <c r="C853" s="25"/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P853" s="8"/>
      <c r="AR853" s="31"/>
      <c r="AU853" s="31"/>
      <c r="AV853" s="21"/>
      <c r="AW853" s="23"/>
      <c r="BJ853" s="18"/>
      <c r="BL853" s="54"/>
      <c r="BN853" s="54"/>
      <c r="BP853" s="18"/>
      <c r="BR853" s="18"/>
      <c r="BS853" s="18"/>
      <c r="BZ853" s="18"/>
      <c r="CC853" s="18"/>
      <c r="CH853" s="18"/>
      <c r="CM853" s="18"/>
      <c r="CO853" s="18"/>
      <c r="CS853" s="18"/>
      <c r="CU853" s="18"/>
      <c r="CW853" s="18"/>
      <c r="DH853" s="18"/>
    </row>
    <row r="854" spans="3:112" x14ac:dyDescent="0.3">
      <c r="C854" s="25"/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P854" s="8"/>
      <c r="AR854" s="31"/>
      <c r="AU854" s="31"/>
      <c r="AV854" s="21"/>
      <c r="AW854" s="23"/>
      <c r="BJ854" s="18"/>
      <c r="BL854" s="54"/>
      <c r="BN854" s="54"/>
      <c r="BP854" s="18"/>
      <c r="BR854" s="18"/>
      <c r="BS854" s="18"/>
      <c r="BZ854" s="18"/>
      <c r="CC854" s="18"/>
      <c r="CH854" s="18"/>
      <c r="CM854" s="18"/>
      <c r="CO854" s="18"/>
      <c r="CS854" s="18"/>
      <c r="CU854" s="18"/>
      <c r="CW854" s="18"/>
      <c r="DH854" s="18"/>
    </row>
    <row r="855" spans="3:112" x14ac:dyDescent="0.3">
      <c r="C855" s="25"/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P855" s="8"/>
      <c r="AR855" s="31"/>
      <c r="AU855" s="31"/>
      <c r="AV855" s="21"/>
      <c r="AW855" s="23"/>
      <c r="BJ855" s="18"/>
      <c r="BL855" s="54"/>
      <c r="BN855" s="54"/>
      <c r="BP855" s="18"/>
      <c r="BR855" s="18"/>
      <c r="BS855" s="18"/>
      <c r="BZ855" s="18"/>
      <c r="CC855" s="18"/>
      <c r="CH855" s="18"/>
      <c r="CM855" s="18"/>
      <c r="CO855" s="18"/>
      <c r="CS855" s="18"/>
      <c r="CU855" s="18"/>
      <c r="CW855" s="18"/>
      <c r="DH855" s="18"/>
    </row>
    <row r="856" spans="3:112" x14ac:dyDescent="0.3">
      <c r="C856" s="25"/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P856" s="8"/>
      <c r="AR856" s="31"/>
      <c r="AU856" s="31"/>
      <c r="AV856" s="21"/>
      <c r="AW856" s="23"/>
      <c r="BJ856" s="18"/>
      <c r="BL856" s="54"/>
      <c r="BN856" s="54"/>
      <c r="BP856" s="18"/>
      <c r="BR856" s="18"/>
      <c r="BS856" s="18"/>
      <c r="BZ856" s="18"/>
      <c r="CC856" s="18"/>
      <c r="CH856" s="18"/>
      <c r="CM856" s="18"/>
      <c r="CO856" s="18"/>
      <c r="CS856" s="18"/>
      <c r="CU856" s="18"/>
      <c r="CW856" s="18"/>
      <c r="DH856" s="18"/>
    </row>
    <row r="857" spans="3:112" x14ac:dyDescent="0.3">
      <c r="C857" s="25"/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P857" s="8"/>
      <c r="AR857" s="31"/>
      <c r="AU857" s="31"/>
      <c r="AV857" s="21"/>
      <c r="AW857" s="23"/>
      <c r="BJ857" s="18"/>
      <c r="BL857" s="54"/>
      <c r="BN857" s="54"/>
      <c r="BP857" s="18"/>
      <c r="BR857" s="18"/>
      <c r="BS857" s="18"/>
      <c r="BZ857" s="18"/>
      <c r="CC857" s="18"/>
      <c r="CH857" s="18"/>
      <c r="CM857" s="18"/>
      <c r="CO857" s="18"/>
      <c r="CS857" s="18"/>
      <c r="CU857" s="18"/>
      <c r="CW857" s="18"/>
      <c r="DH857" s="18"/>
    </row>
    <row r="858" spans="3:112" x14ac:dyDescent="0.3">
      <c r="C858" s="25"/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P858" s="8"/>
      <c r="AR858" s="31"/>
      <c r="AU858" s="31"/>
      <c r="AV858" s="21"/>
      <c r="AW858" s="23"/>
      <c r="BJ858" s="18"/>
      <c r="BL858" s="54"/>
      <c r="BN858" s="54"/>
      <c r="BP858" s="18"/>
      <c r="BR858" s="18"/>
      <c r="BS858" s="18"/>
      <c r="BZ858" s="18"/>
      <c r="CC858" s="18"/>
      <c r="CH858" s="18"/>
      <c r="CM858" s="18"/>
      <c r="CO858" s="18"/>
      <c r="CS858" s="18"/>
      <c r="CU858" s="18"/>
      <c r="CW858" s="18"/>
      <c r="DH858" s="18"/>
    </row>
    <row r="859" spans="3:112" x14ac:dyDescent="0.3">
      <c r="C859" s="25"/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P859" s="8"/>
      <c r="AR859" s="31"/>
      <c r="AU859" s="31"/>
      <c r="AV859" s="21"/>
      <c r="AW859" s="23"/>
      <c r="BJ859" s="18"/>
      <c r="BL859" s="54"/>
      <c r="BN859" s="54"/>
      <c r="BP859" s="18"/>
      <c r="BR859" s="18"/>
      <c r="BS859" s="18"/>
      <c r="BZ859" s="18"/>
      <c r="CC859" s="18"/>
      <c r="CH859" s="18"/>
      <c r="CM859" s="18"/>
      <c r="CO859" s="18"/>
      <c r="CS859" s="18"/>
      <c r="CU859" s="18"/>
      <c r="CW859" s="18"/>
      <c r="DH859" s="18"/>
    </row>
    <row r="860" spans="3:112" x14ac:dyDescent="0.3">
      <c r="C860" s="25"/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P860" s="8"/>
      <c r="AR860" s="31"/>
      <c r="AU860" s="31"/>
      <c r="AV860" s="21"/>
      <c r="AW860" s="23"/>
      <c r="BJ860" s="18"/>
      <c r="BL860" s="54"/>
      <c r="BN860" s="54"/>
      <c r="BP860" s="18"/>
      <c r="BR860" s="18"/>
      <c r="BS860" s="18"/>
      <c r="BZ860" s="18"/>
      <c r="CC860" s="18"/>
      <c r="CH860" s="18"/>
      <c r="CM860" s="18"/>
      <c r="CO860" s="18"/>
      <c r="CS860" s="18"/>
      <c r="CU860" s="18"/>
      <c r="CW860" s="18"/>
      <c r="DH860" s="18"/>
    </row>
    <row r="861" spans="3:112" x14ac:dyDescent="0.3">
      <c r="C861" s="25"/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P861" s="8"/>
      <c r="AR861" s="31"/>
      <c r="AU861" s="31"/>
      <c r="AV861" s="21"/>
      <c r="AW861" s="23"/>
      <c r="BJ861" s="18"/>
      <c r="BL861" s="54"/>
      <c r="BN861" s="54"/>
      <c r="BP861" s="18"/>
      <c r="BR861" s="18"/>
      <c r="BS861" s="18"/>
      <c r="BZ861" s="18"/>
      <c r="CC861" s="18"/>
      <c r="CH861" s="18"/>
      <c r="CM861" s="18"/>
      <c r="CO861" s="18"/>
      <c r="CS861" s="18"/>
      <c r="CU861" s="18"/>
      <c r="CW861" s="18"/>
      <c r="DH861" s="18"/>
    </row>
    <row r="862" spans="3:112" x14ac:dyDescent="0.3">
      <c r="C862" s="25"/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P862" s="8"/>
      <c r="AR862" s="31"/>
      <c r="AU862" s="31"/>
      <c r="AV862" s="21"/>
      <c r="AW862" s="23"/>
      <c r="BJ862" s="18"/>
      <c r="BL862" s="54"/>
      <c r="BN862" s="54"/>
      <c r="BP862" s="18"/>
      <c r="BR862" s="18"/>
      <c r="BS862" s="18"/>
      <c r="BZ862" s="18"/>
      <c r="CC862" s="18"/>
      <c r="CH862" s="18"/>
      <c r="CM862" s="18"/>
      <c r="CO862" s="18"/>
      <c r="CS862" s="18"/>
      <c r="CU862" s="18"/>
      <c r="CW862" s="18"/>
      <c r="DH862" s="18"/>
    </row>
    <row r="863" spans="3:112" x14ac:dyDescent="0.3">
      <c r="C863" s="25"/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P863" s="8"/>
      <c r="AR863" s="31"/>
      <c r="AU863" s="31"/>
      <c r="AV863" s="21"/>
      <c r="AW863" s="23"/>
      <c r="BJ863" s="18"/>
      <c r="BL863" s="54"/>
      <c r="BN863" s="54"/>
      <c r="BP863" s="18"/>
      <c r="BR863" s="18"/>
      <c r="BS863" s="18"/>
      <c r="BZ863" s="18"/>
      <c r="CC863" s="18"/>
      <c r="CH863" s="18"/>
      <c r="CM863" s="18"/>
      <c r="CO863" s="18"/>
      <c r="CS863" s="18"/>
      <c r="CU863" s="18"/>
      <c r="CW863" s="18"/>
      <c r="DH863" s="18"/>
    </row>
    <row r="864" spans="3:112" x14ac:dyDescent="0.3">
      <c r="C864" s="25"/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P864" s="8"/>
      <c r="AR864" s="31"/>
      <c r="AU864" s="31"/>
      <c r="AV864" s="21"/>
      <c r="AW864" s="23"/>
      <c r="BJ864" s="18"/>
      <c r="BL864" s="54"/>
      <c r="BN864" s="54"/>
      <c r="BP864" s="18"/>
      <c r="BR864" s="18"/>
      <c r="BS864" s="18"/>
      <c r="BZ864" s="18"/>
      <c r="CC864" s="18"/>
      <c r="CH864" s="18"/>
      <c r="CM864" s="18"/>
      <c r="CO864" s="18"/>
      <c r="CS864" s="18"/>
      <c r="CU864" s="18"/>
      <c r="CW864" s="18"/>
      <c r="DH864" s="18"/>
    </row>
    <row r="865" spans="3:112" x14ac:dyDescent="0.3">
      <c r="C865" s="25"/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P865" s="8"/>
      <c r="AR865" s="31"/>
      <c r="AU865" s="31"/>
      <c r="AV865" s="21"/>
      <c r="AW865" s="23"/>
      <c r="BJ865" s="18"/>
      <c r="BL865" s="54"/>
      <c r="BN865" s="54"/>
      <c r="BP865" s="18"/>
      <c r="BR865" s="18"/>
      <c r="BS865" s="18"/>
      <c r="BZ865" s="18"/>
      <c r="CC865" s="18"/>
      <c r="CH865" s="18"/>
      <c r="CM865" s="18"/>
      <c r="CO865" s="18"/>
      <c r="CS865" s="18"/>
      <c r="CU865" s="18"/>
      <c r="CW865" s="18"/>
      <c r="DH865" s="18"/>
    </row>
    <row r="866" spans="3:112" x14ac:dyDescent="0.3">
      <c r="C866" s="25"/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P866" s="8"/>
      <c r="AR866" s="31"/>
      <c r="AU866" s="31"/>
      <c r="AV866" s="21"/>
      <c r="AW866" s="23"/>
      <c r="BJ866" s="18"/>
      <c r="BL866" s="54"/>
      <c r="BN866" s="54"/>
      <c r="BP866" s="18"/>
      <c r="BR866" s="18"/>
      <c r="BS866" s="18"/>
      <c r="BZ866" s="18"/>
      <c r="CC866" s="18"/>
      <c r="CH866" s="18"/>
      <c r="CM866" s="18"/>
      <c r="CO866" s="18"/>
      <c r="CS866" s="18"/>
      <c r="CU866" s="18"/>
      <c r="CW866" s="18"/>
      <c r="DH866" s="18"/>
    </row>
    <row r="867" spans="3:112" x14ac:dyDescent="0.3">
      <c r="C867" s="25"/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P867" s="8"/>
      <c r="AR867" s="31"/>
      <c r="AU867" s="31"/>
      <c r="AV867" s="21"/>
      <c r="AW867" s="23"/>
      <c r="BJ867" s="18"/>
      <c r="BL867" s="54"/>
      <c r="BN867" s="54"/>
      <c r="BP867" s="18"/>
      <c r="BR867" s="18"/>
      <c r="BS867" s="18"/>
      <c r="BZ867" s="18"/>
      <c r="CC867" s="18"/>
      <c r="CH867" s="18"/>
      <c r="CM867" s="18"/>
      <c r="CO867" s="18"/>
      <c r="CS867" s="18"/>
      <c r="CU867" s="18"/>
      <c r="CW867" s="18"/>
      <c r="DH867" s="18"/>
    </row>
    <row r="868" spans="3:112" x14ac:dyDescent="0.3">
      <c r="C868" s="25"/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P868" s="8"/>
      <c r="AR868" s="31"/>
      <c r="AU868" s="31"/>
      <c r="AV868" s="21"/>
      <c r="AW868" s="23"/>
      <c r="BJ868" s="18"/>
      <c r="BL868" s="54"/>
      <c r="BN868" s="54"/>
      <c r="BP868" s="18"/>
      <c r="BR868" s="18"/>
      <c r="BS868" s="18"/>
      <c r="BZ868" s="18"/>
      <c r="CC868" s="18"/>
      <c r="CH868" s="18"/>
      <c r="CM868" s="18"/>
      <c r="CO868" s="18"/>
      <c r="CS868" s="18"/>
      <c r="CU868" s="18"/>
      <c r="CW868" s="18"/>
      <c r="DH868" s="18"/>
    </row>
    <row r="869" spans="3:112" x14ac:dyDescent="0.3">
      <c r="C869" s="25"/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P869" s="8"/>
      <c r="AR869" s="31"/>
      <c r="AU869" s="31"/>
      <c r="AV869" s="21"/>
      <c r="AW869" s="23"/>
      <c r="BJ869" s="18"/>
      <c r="BL869" s="54"/>
      <c r="BN869" s="54"/>
      <c r="BP869" s="18"/>
      <c r="BR869" s="18"/>
      <c r="BS869" s="18"/>
      <c r="BZ869" s="18"/>
      <c r="CC869" s="18"/>
      <c r="CH869" s="18"/>
      <c r="CM869" s="18"/>
      <c r="CO869" s="18"/>
      <c r="CS869" s="18"/>
      <c r="CU869" s="18"/>
      <c r="CW869" s="18"/>
      <c r="DH869" s="18"/>
    </row>
    <row r="870" spans="3:112" x14ac:dyDescent="0.3">
      <c r="C870" s="25"/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P870" s="8"/>
      <c r="AR870" s="31"/>
      <c r="AU870" s="31"/>
      <c r="AV870" s="21"/>
      <c r="AW870" s="23"/>
      <c r="BJ870" s="18"/>
      <c r="BL870" s="54"/>
      <c r="BN870" s="54"/>
      <c r="BP870" s="18"/>
      <c r="BR870" s="18"/>
      <c r="BS870" s="18"/>
      <c r="BZ870" s="18"/>
      <c r="CC870" s="18"/>
      <c r="CH870" s="18"/>
      <c r="CM870" s="18"/>
      <c r="CO870" s="18"/>
      <c r="CS870" s="18"/>
      <c r="CU870" s="18"/>
      <c r="CW870" s="18"/>
      <c r="DH870" s="18"/>
    </row>
    <row r="871" spans="3:112" x14ac:dyDescent="0.3">
      <c r="C871" s="25"/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P871" s="8"/>
      <c r="AR871" s="31"/>
      <c r="AU871" s="31"/>
      <c r="AV871" s="21"/>
      <c r="AW871" s="23"/>
      <c r="BJ871" s="18"/>
      <c r="BL871" s="54"/>
      <c r="BN871" s="54"/>
      <c r="BP871" s="18"/>
      <c r="BR871" s="18"/>
      <c r="BS871" s="18"/>
      <c r="BZ871" s="18"/>
      <c r="CC871" s="18"/>
      <c r="CH871" s="18"/>
      <c r="CM871" s="18"/>
      <c r="CO871" s="18"/>
      <c r="CS871" s="18"/>
      <c r="CU871" s="18"/>
      <c r="CW871" s="18"/>
      <c r="DH871" s="18"/>
    </row>
    <row r="872" spans="3:112" x14ac:dyDescent="0.3">
      <c r="C872" s="25"/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P872" s="8"/>
      <c r="AR872" s="31"/>
      <c r="AU872" s="31"/>
      <c r="AV872" s="21"/>
      <c r="AW872" s="23"/>
      <c r="BJ872" s="18"/>
      <c r="BL872" s="54"/>
      <c r="BN872" s="54"/>
      <c r="BP872" s="18"/>
      <c r="BR872" s="18"/>
      <c r="BS872" s="18"/>
      <c r="BZ872" s="18"/>
      <c r="CC872" s="18"/>
      <c r="CH872" s="18"/>
      <c r="CM872" s="18"/>
      <c r="CO872" s="18"/>
      <c r="CS872" s="18"/>
      <c r="CU872" s="18"/>
      <c r="CW872" s="18"/>
      <c r="DH872" s="18"/>
    </row>
    <row r="873" spans="3:112" x14ac:dyDescent="0.3">
      <c r="C873" s="25"/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P873" s="8"/>
      <c r="AR873" s="31"/>
      <c r="AU873" s="31"/>
      <c r="AV873" s="21"/>
      <c r="AW873" s="23"/>
      <c r="BJ873" s="18"/>
      <c r="BL873" s="54"/>
      <c r="BN873" s="54"/>
      <c r="BP873" s="18"/>
      <c r="BR873" s="18"/>
      <c r="BS873" s="18"/>
      <c r="BZ873" s="18"/>
      <c r="CC873" s="18"/>
      <c r="CH873" s="18"/>
      <c r="CM873" s="18"/>
      <c r="CO873" s="18"/>
      <c r="CS873" s="18"/>
      <c r="CU873" s="18"/>
      <c r="CW873" s="18"/>
      <c r="DH873" s="18"/>
    </row>
    <row r="874" spans="3:112" x14ac:dyDescent="0.3">
      <c r="C874" s="25"/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P874" s="8"/>
      <c r="AR874" s="31"/>
      <c r="AU874" s="31"/>
      <c r="AV874" s="21"/>
      <c r="AW874" s="23"/>
      <c r="BJ874" s="18"/>
      <c r="BL874" s="54"/>
      <c r="BN874" s="54"/>
      <c r="BP874" s="18"/>
      <c r="BR874" s="18"/>
      <c r="BS874" s="18"/>
      <c r="BZ874" s="18"/>
      <c r="CC874" s="18"/>
      <c r="CH874" s="18"/>
      <c r="CM874" s="18"/>
      <c r="CO874" s="18"/>
      <c r="CS874" s="18"/>
      <c r="CU874" s="18"/>
      <c r="CW874" s="18"/>
      <c r="DH874" s="18"/>
    </row>
    <row r="875" spans="3:112" x14ac:dyDescent="0.3">
      <c r="C875" s="25"/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P875" s="8"/>
      <c r="AR875" s="31"/>
      <c r="AU875" s="31"/>
      <c r="AV875" s="21"/>
      <c r="AW875" s="23"/>
      <c r="BJ875" s="18"/>
      <c r="BL875" s="54"/>
      <c r="BN875" s="54"/>
      <c r="BP875" s="18"/>
      <c r="BR875" s="18"/>
      <c r="BS875" s="18"/>
      <c r="BZ875" s="18"/>
      <c r="CC875" s="18"/>
      <c r="CH875" s="18"/>
      <c r="CM875" s="18"/>
      <c r="CO875" s="18"/>
      <c r="CS875" s="18"/>
      <c r="CU875" s="18"/>
      <c r="CW875" s="18"/>
      <c r="DH875" s="18"/>
    </row>
    <row r="876" spans="3:112" x14ac:dyDescent="0.3">
      <c r="C876" s="25"/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P876" s="8"/>
      <c r="AR876" s="31"/>
      <c r="AU876" s="31"/>
      <c r="AV876" s="21"/>
      <c r="AW876" s="23"/>
      <c r="BJ876" s="18"/>
      <c r="BL876" s="54"/>
      <c r="BN876" s="54"/>
      <c r="BP876" s="18"/>
      <c r="BR876" s="18"/>
      <c r="BS876" s="18"/>
      <c r="BZ876" s="18"/>
      <c r="CC876" s="18"/>
      <c r="CH876" s="18"/>
      <c r="CM876" s="18"/>
      <c r="CO876" s="18"/>
      <c r="CS876" s="18"/>
      <c r="CU876" s="18"/>
      <c r="CW876" s="18"/>
      <c r="DH876" s="18"/>
    </row>
    <row r="877" spans="3:112" x14ac:dyDescent="0.3">
      <c r="C877" s="25"/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P877" s="8"/>
      <c r="AR877" s="31"/>
      <c r="AU877" s="31"/>
      <c r="AV877" s="21"/>
      <c r="AW877" s="23"/>
      <c r="BJ877" s="18"/>
      <c r="BL877" s="54"/>
      <c r="BN877" s="54"/>
      <c r="BP877" s="18"/>
      <c r="BR877" s="18"/>
      <c r="BS877" s="18"/>
      <c r="BZ877" s="18"/>
      <c r="CC877" s="18"/>
      <c r="CH877" s="18"/>
      <c r="CM877" s="18"/>
      <c r="CO877" s="18"/>
      <c r="CS877" s="18"/>
      <c r="CU877" s="18"/>
      <c r="CW877" s="18"/>
      <c r="DH877" s="18"/>
    </row>
    <row r="878" spans="3:112" x14ac:dyDescent="0.3">
      <c r="C878" s="25"/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P878" s="8"/>
      <c r="AR878" s="31"/>
      <c r="AU878" s="31"/>
      <c r="AV878" s="21"/>
      <c r="AW878" s="23"/>
      <c r="BJ878" s="18"/>
      <c r="BL878" s="54"/>
      <c r="BN878" s="54"/>
      <c r="BP878" s="18"/>
      <c r="BR878" s="18"/>
      <c r="BS878" s="18"/>
      <c r="BZ878" s="18"/>
      <c r="CC878" s="18"/>
      <c r="CH878" s="18"/>
      <c r="CM878" s="18"/>
      <c r="CO878" s="18"/>
      <c r="CS878" s="18"/>
      <c r="CU878" s="18"/>
      <c r="CW878" s="18"/>
      <c r="DH878" s="18"/>
    </row>
    <row r="879" spans="3:112" x14ac:dyDescent="0.3">
      <c r="C879" s="25"/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P879" s="8"/>
      <c r="AR879" s="31"/>
      <c r="AU879" s="31"/>
      <c r="AV879" s="21"/>
      <c r="AW879" s="23"/>
      <c r="BJ879" s="18"/>
      <c r="BL879" s="54"/>
      <c r="BN879" s="54"/>
      <c r="BP879" s="18"/>
      <c r="BR879" s="18"/>
      <c r="BS879" s="18"/>
      <c r="BZ879" s="18"/>
      <c r="CC879" s="18"/>
      <c r="CH879" s="18"/>
      <c r="CM879" s="18"/>
      <c r="CO879" s="18"/>
      <c r="CS879" s="18"/>
      <c r="CU879" s="18"/>
      <c r="CW879" s="18"/>
      <c r="DH879" s="18"/>
    </row>
    <row r="880" spans="3:112" x14ac:dyDescent="0.3">
      <c r="C880" s="25"/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P880" s="8"/>
      <c r="AR880" s="31"/>
      <c r="AU880" s="31"/>
      <c r="AV880" s="21"/>
      <c r="AW880" s="23"/>
      <c r="BJ880" s="18"/>
      <c r="BL880" s="54"/>
      <c r="BN880" s="54"/>
      <c r="BP880" s="18"/>
      <c r="BR880" s="18"/>
      <c r="BS880" s="18"/>
      <c r="BZ880" s="18"/>
      <c r="CC880" s="18"/>
      <c r="CH880" s="18"/>
      <c r="CM880" s="18"/>
      <c r="CO880" s="18"/>
      <c r="CS880" s="18"/>
      <c r="CU880" s="18"/>
      <c r="CW880" s="18"/>
      <c r="DH880" s="18"/>
    </row>
    <row r="881" spans="3:112" x14ac:dyDescent="0.3">
      <c r="C881" s="25"/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P881" s="8"/>
      <c r="AR881" s="31"/>
      <c r="AU881" s="31"/>
      <c r="AV881" s="21"/>
      <c r="AW881" s="23"/>
      <c r="BJ881" s="18"/>
      <c r="BL881" s="54"/>
      <c r="BN881" s="54"/>
      <c r="BP881" s="18"/>
      <c r="BR881" s="18"/>
      <c r="BS881" s="18"/>
      <c r="BZ881" s="18"/>
      <c r="CC881" s="18"/>
      <c r="CH881" s="18"/>
      <c r="CM881" s="18"/>
      <c r="CO881" s="18"/>
      <c r="CS881" s="18"/>
      <c r="CU881" s="18"/>
      <c r="CW881" s="18"/>
      <c r="DH881" s="18"/>
    </row>
    <row r="882" spans="3:112" x14ac:dyDescent="0.3">
      <c r="C882" s="25"/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P882" s="8"/>
      <c r="AR882" s="31"/>
      <c r="AU882" s="31"/>
      <c r="AV882" s="21"/>
      <c r="AW882" s="23"/>
      <c r="BJ882" s="18"/>
      <c r="BL882" s="54"/>
      <c r="BN882" s="54"/>
      <c r="BP882" s="18"/>
      <c r="BR882" s="18"/>
      <c r="BS882" s="18"/>
      <c r="BZ882" s="18"/>
      <c r="CC882" s="18"/>
      <c r="CH882" s="18"/>
      <c r="CM882" s="18"/>
      <c r="CO882" s="18"/>
      <c r="CS882" s="18"/>
      <c r="CU882" s="18"/>
      <c r="CW882" s="18"/>
      <c r="DH882" s="18"/>
    </row>
    <row r="883" spans="3:112" x14ac:dyDescent="0.3">
      <c r="C883" s="25"/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P883" s="8"/>
      <c r="AR883" s="31"/>
      <c r="AU883" s="31"/>
      <c r="AV883" s="21"/>
      <c r="AW883" s="23"/>
      <c r="BJ883" s="18"/>
      <c r="BL883" s="54"/>
      <c r="BN883" s="54"/>
      <c r="BP883" s="18"/>
      <c r="BR883" s="18"/>
      <c r="BS883" s="18"/>
      <c r="BZ883" s="18"/>
      <c r="CC883" s="18"/>
      <c r="CH883" s="18"/>
      <c r="CM883" s="18"/>
      <c r="CO883" s="18"/>
      <c r="CS883" s="18"/>
      <c r="CU883" s="18"/>
      <c r="CW883" s="18"/>
      <c r="DH883" s="18"/>
    </row>
    <row r="884" spans="3:112" x14ac:dyDescent="0.3">
      <c r="C884" s="25"/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P884" s="8"/>
      <c r="AR884" s="31"/>
      <c r="AU884" s="31"/>
      <c r="AV884" s="21"/>
      <c r="AW884" s="23"/>
      <c r="BJ884" s="18"/>
      <c r="BL884" s="54"/>
      <c r="BN884" s="54"/>
      <c r="BP884" s="18"/>
      <c r="BR884" s="18"/>
      <c r="BS884" s="18"/>
      <c r="BZ884" s="18"/>
      <c r="CC884" s="18"/>
      <c r="CH884" s="18"/>
      <c r="CM884" s="18"/>
      <c r="CO884" s="18"/>
      <c r="CS884" s="18"/>
      <c r="CU884" s="18"/>
      <c r="CW884" s="18"/>
      <c r="DH884" s="18"/>
    </row>
    <row r="885" spans="3:112" x14ac:dyDescent="0.3">
      <c r="C885" s="25"/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P885" s="8"/>
      <c r="AR885" s="31"/>
      <c r="AU885" s="31"/>
      <c r="AV885" s="21"/>
      <c r="AW885" s="23"/>
      <c r="BJ885" s="18"/>
      <c r="BL885" s="54"/>
      <c r="BN885" s="54"/>
      <c r="BP885" s="18"/>
      <c r="BR885" s="18"/>
      <c r="BS885" s="18"/>
      <c r="BZ885" s="18"/>
      <c r="CC885" s="18"/>
      <c r="CH885" s="18"/>
      <c r="CM885" s="18"/>
      <c r="CO885" s="18"/>
      <c r="CS885" s="18"/>
      <c r="CU885" s="18"/>
      <c r="CW885" s="18"/>
      <c r="DH885" s="18"/>
    </row>
    <row r="886" spans="3:112" x14ac:dyDescent="0.3">
      <c r="C886" s="25"/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P886" s="8"/>
      <c r="AR886" s="31"/>
      <c r="AU886" s="31"/>
      <c r="AV886" s="21"/>
      <c r="AW886" s="23"/>
      <c r="BJ886" s="18"/>
      <c r="BL886" s="54"/>
      <c r="BN886" s="54"/>
      <c r="BP886" s="18"/>
      <c r="BR886" s="18"/>
      <c r="BS886" s="18"/>
      <c r="BZ886" s="18"/>
      <c r="CC886" s="18"/>
      <c r="CH886" s="18"/>
      <c r="CM886" s="18"/>
      <c r="CO886" s="18"/>
      <c r="CS886" s="18"/>
      <c r="CU886" s="18"/>
      <c r="CW886" s="18"/>
      <c r="DH886" s="18"/>
    </row>
    <row r="887" spans="3:112" x14ac:dyDescent="0.3">
      <c r="C887" s="25"/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P887" s="8"/>
      <c r="AR887" s="31"/>
      <c r="AU887" s="31"/>
      <c r="AV887" s="21"/>
      <c r="AW887" s="23"/>
      <c r="BJ887" s="18"/>
      <c r="BL887" s="54"/>
      <c r="BN887" s="54"/>
      <c r="BP887" s="18"/>
      <c r="BR887" s="18"/>
      <c r="BS887" s="18"/>
      <c r="BZ887" s="18"/>
      <c r="CC887" s="18"/>
      <c r="CH887" s="18"/>
      <c r="CM887" s="18"/>
      <c r="CO887" s="18"/>
      <c r="CS887" s="18"/>
      <c r="CU887" s="18"/>
      <c r="CW887" s="18"/>
      <c r="DH887" s="18"/>
    </row>
    <row r="888" spans="3:112" x14ac:dyDescent="0.3">
      <c r="C888" s="25"/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P888" s="8"/>
      <c r="AR888" s="31"/>
      <c r="AU888" s="31"/>
      <c r="AV888" s="21"/>
      <c r="AW888" s="23"/>
      <c r="BJ888" s="18"/>
      <c r="BL888" s="54"/>
      <c r="BN888" s="54"/>
      <c r="BP888" s="18"/>
      <c r="BR888" s="18"/>
      <c r="BS888" s="18"/>
      <c r="BZ888" s="18"/>
      <c r="CC888" s="18"/>
      <c r="CH888" s="18"/>
      <c r="CM888" s="18"/>
      <c r="CO888" s="18"/>
      <c r="CS888" s="18"/>
      <c r="CU888" s="18"/>
      <c r="CW888" s="18"/>
      <c r="DH888" s="18"/>
    </row>
    <row r="889" spans="3:112" x14ac:dyDescent="0.3">
      <c r="C889" s="25"/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P889" s="8"/>
      <c r="AR889" s="31"/>
      <c r="AU889" s="31"/>
      <c r="AV889" s="21"/>
      <c r="AW889" s="23"/>
      <c r="BJ889" s="18"/>
      <c r="BL889" s="54"/>
      <c r="BN889" s="54"/>
      <c r="BP889" s="18"/>
      <c r="BR889" s="18"/>
      <c r="BS889" s="18"/>
      <c r="BZ889" s="18"/>
      <c r="CC889" s="18"/>
      <c r="CH889" s="18"/>
      <c r="CM889" s="18"/>
      <c r="CO889" s="18"/>
      <c r="CS889" s="18"/>
      <c r="CU889" s="18"/>
      <c r="CW889" s="18"/>
      <c r="DH889" s="18"/>
    </row>
    <row r="890" spans="3:112" x14ac:dyDescent="0.3">
      <c r="C890" s="25"/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P890" s="8"/>
      <c r="AR890" s="31"/>
      <c r="AU890" s="31"/>
      <c r="AV890" s="21"/>
      <c r="AW890" s="23"/>
      <c r="BJ890" s="18"/>
      <c r="BL890" s="54"/>
      <c r="BN890" s="54"/>
      <c r="BP890" s="18"/>
      <c r="BR890" s="18"/>
      <c r="BS890" s="18"/>
      <c r="BZ890" s="18"/>
      <c r="CC890" s="18"/>
      <c r="CH890" s="18"/>
      <c r="CM890" s="18"/>
      <c r="CO890" s="18"/>
      <c r="CS890" s="18"/>
      <c r="CU890" s="18"/>
      <c r="CW890" s="18"/>
      <c r="DH890" s="18"/>
    </row>
    <row r="891" spans="3:112" x14ac:dyDescent="0.3">
      <c r="C891" s="25"/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P891" s="8"/>
      <c r="AR891" s="31"/>
      <c r="AU891" s="31"/>
      <c r="AV891" s="21"/>
      <c r="AW891" s="23"/>
      <c r="BJ891" s="18"/>
      <c r="BL891" s="54"/>
      <c r="BN891" s="54"/>
      <c r="BP891" s="18"/>
      <c r="BR891" s="18"/>
      <c r="BS891" s="18"/>
      <c r="BZ891" s="18"/>
      <c r="CC891" s="18"/>
      <c r="CH891" s="18"/>
      <c r="CM891" s="18"/>
      <c r="CO891" s="18"/>
      <c r="CS891" s="18"/>
      <c r="CU891" s="18"/>
      <c r="CW891" s="18"/>
      <c r="DH891" s="18"/>
    </row>
    <row r="892" spans="3:112" x14ac:dyDescent="0.3">
      <c r="C892" s="25"/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P892" s="8"/>
      <c r="AR892" s="31"/>
      <c r="AU892" s="31"/>
      <c r="AV892" s="21"/>
      <c r="AW892" s="23"/>
      <c r="BJ892" s="18"/>
      <c r="BL892" s="54"/>
      <c r="BN892" s="54"/>
      <c r="BP892" s="18"/>
      <c r="BR892" s="18"/>
      <c r="BS892" s="18"/>
      <c r="BZ892" s="18"/>
      <c r="CC892" s="18"/>
      <c r="CH892" s="18"/>
      <c r="CM892" s="18"/>
      <c r="CO892" s="18"/>
      <c r="CS892" s="18"/>
      <c r="CU892" s="18"/>
      <c r="CW892" s="18"/>
      <c r="DH892" s="18"/>
    </row>
    <row r="893" spans="3:112" x14ac:dyDescent="0.3">
      <c r="C893" s="25"/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P893" s="8"/>
      <c r="AR893" s="31"/>
      <c r="AU893" s="31"/>
      <c r="AV893" s="21"/>
      <c r="AW893" s="23"/>
      <c r="BJ893" s="18"/>
      <c r="BL893" s="54"/>
      <c r="BN893" s="54"/>
      <c r="BP893" s="18"/>
      <c r="BR893" s="18"/>
      <c r="BS893" s="18"/>
      <c r="BZ893" s="18"/>
      <c r="CC893" s="18"/>
      <c r="CH893" s="18"/>
      <c r="CM893" s="18"/>
      <c r="CO893" s="18"/>
      <c r="CS893" s="18"/>
      <c r="CU893" s="18"/>
      <c r="CW893" s="18"/>
      <c r="DH893" s="18"/>
    </row>
    <row r="894" spans="3:112" x14ac:dyDescent="0.3">
      <c r="C894" s="25"/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P894" s="8"/>
      <c r="AR894" s="31"/>
      <c r="AU894" s="31"/>
      <c r="AV894" s="21"/>
      <c r="AW894" s="23"/>
      <c r="BJ894" s="18"/>
      <c r="BL894" s="54"/>
      <c r="BN894" s="54"/>
      <c r="BP894" s="18"/>
      <c r="BR894" s="18"/>
      <c r="BS894" s="18"/>
      <c r="BZ894" s="18"/>
      <c r="CC894" s="18"/>
      <c r="CH894" s="18"/>
      <c r="CM894" s="18"/>
      <c r="CO894" s="18"/>
      <c r="CS894" s="18"/>
      <c r="CU894" s="18"/>
      <c r="CW894" s="18"/>
      <c r="DH894" s="18"/>
    </row>
    <row r="895" spans="3:112" x14ac:dyDescent="0.3">
      <c r="C895" s="25"/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P895" s="8"/>
      <c r="AR895" s="31"/>
      <c r="AU895" s="31"/>
      <c r="AV895" s="21"/>
      <c r="AW895" s="23"/>
      <c r="BJ895" s="18"/>
      <c r="BL895" s="54"/>
      <c r="BN895" s="54"/>
      <c r="BP895" s="18"/>
      <c r="BR895" s="18"/>
      <c r="BS895" s="18"/>
      <c r="BZ895" s="18"/>
      <c r="CC895" s="18"/>
      <c r="CH895" s="18"/>
      <c r="CM895" s="18"/>
      <c r="CO895" s="18"/>
      <c r="CS895" s="18"/>
      <c r="CU895" s="18"/>
      <c r="CW895" s="18"/>
      <c r="DH895" s="18"/>
    </row>
    <row r="896" spans="3:112" x14ac:dyDescent="0.3">
      <c r="C896" s="25"/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P896" s="8"/>
      <c r="AR896" s="31"/>
      <c r="AU896" s="31"/>
      <c r="AV896" s="21"/>
      <c r="AW896" s="23"/>
      <c r="BJ896" s="18"/>
      <c r="BL896" s="54"/>
      <c r="BN896" s="54"/>
      <c r="BP896" s="18"/>
      <c r="BR896" s="18"/>
      <c r="BS896" s="18"/>
      <c r="BZ896" s="18"/>
      <c r="CC896" s="18"/>
      <c r="CH896" s="18"/>
      <c r="CM896" s="18"/>
      <c r="CO896" s="18"/>
      <c r="CS896" s="18"/>
      <c r="CU896" s="18"/>
      <c r="CW896" s="18"/>
      <c r="DH896" s="18"/>
    </row>
    <row r="897" spans="3:112" x14ac:dyDescent="0.3">
      <c r="C897" s="25"/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P897" s="8"/>
      <c r="AR897" s="31"/>
      <c r="AU897" s="31"/>
      <c r="AV897" s="21"/>
      <c r="AW897" s="23"/>
      <c r="BJ897" s="18"/>
      <c r="BL897" s="54"/>
      <c r="BN897" s="54"/>
      <c r="BP897" s="18"/>
      <c r="BR897" s="18"/>
      <c r="BS897" s="18"/>
      <c r="BZ897" s="18"/>
      <c r="CC897" s="18"/>
      <c r="CH897" s="18"/>
      <c r="CM897" s="18"/>
      <c r="CO897" s="18"/>
      <c r="CS897" s="18"/>
      <c r="CU897" s="18"/>
      <c r="CW897" s="18"/>
      <c r="DH897" s="18"/>
    </row>
    <row r="898" spans="3:112" x14ac:dyDescent="0.3">
      <c r="C898" s="25"/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P898" s="8"/>
      <c r="AR898" s="31"/>
      <c r="AU898" s="31"/>
      <c r="AV898" s="21"/>
      <c r="AW898" s="23"/>
      <c r="BJ898" s="18"/>
      <c r="BL898" s="54"/>
      <c r="BN898" s="54"/>
      <c r="BP898" s="18"/>
      <c r="BR898" s="18"/>
      <c r="BS898" s="18"/>
      <c r="BZ898" s="18"/>
      <c r="CC898" s="18"/>
      <c r="CH898" s="18"/>
      <c r="CM898" s="18"/>
      <c r="CO898" s="18"/>
      <c r="CS898" s="18"/>
      <c r="CU898" s="18"/>
      <c r="CW898" s="18"/>
      <c r="DH898" s="18"/>
    </row>
    <row r="899" spans="3:112" x14ac:dyDescent="0.3">
      <c r="C899" s="25"/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P899" s="8"/>
      <c r="AR899" s="31"/>
      <c r="AU899" s="31"/>
      <c r="AV899" s="21"/>
      <c r="AW899" s="23"/>
      <c r="BJ899" s="18"/>
      <c r="BL899" s="54"/>
      <c r="BN899" s="54"/>
      <c r="BP899" s="18"/>
      <c r="BR899" s="18"/>
      <c r="BS899" s="18"/>
      <c r="BZ899" s="18"/>
      <c r="CC899" s="18"/>
      <c r="CH899" s="18"/>
      <c r="CM899" s="18"/>
      <c r="CO899" s="18"/>
      <c r="CS899" s="18"/>
      <c r="CU899" s="18"/>
      <c r="CW899" s="18"/>
      <c r="DH899" s="18"/>
    </row>
    <row r="900" spans="3:112" x14ac:dyDescent="0.3">
      <c r="C900" s="25"/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P900" s="8"/>
      <c r="AR900" s="31"/>
      <c r="AU900" s="31"/>
      <c r="AV900" s="21"/>
      <c r="AW900" s="23"/>
      <c r="BJ900" s="18"/>
      <c r="BL900" s="54"/>
      <c r="BN900" s="54"/>
      <c r="BP900" s="18"/>
      <c r="BR900" s="18"/>
      <c r="BS900" s="18"/>
      <c r="BZ900" s="18"/>
      <c r="CC900" s="18"/>
      <c r="CH900" s="18"/>
      <c r="CM900" s="18"/>
      <c r="CO900" s="18"/>
      <c r="CS900" s="18"/>
      <c r="CU900" s="18"/>
      <c r="CW900" s="18"/>
      <c r="DH900" s="18"/>
    </row>
    <row r="901" spans="3:112" x14ac:dyDescent="0.3">
      <c r="C901" s="25"/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P901" s="8"/>
      <c r="AR901" s="31"/>
      <c r="AU901" s="31"/>
      <c r="AV901" s="21"/>
      <c r="AW901" s="23"/>
      <c r="BJ901" s="18"/>
      <c r="BL901" s="54"/>
      <c r="BN901" s="54"/>
      <c r="BP901" s="18"/>
      <c r="BR901" s="18"/>
      <c r="BS901" s="18"/>
      <c r="BZ901" s="18"/>
      <c r="CC901" s="18"/>
      <c r="CH901" s="18"/>
      <c r="CM901" s="18"/>
      <c r="CO901" s="18"/>
      <c r="CS901" s="18"/>
      <c r="CU901" s="18"/>
      <c r="CW901" s="18"/>
      <c r="DH901" s="18"/>
    </row>
    <row r="902" spans="3:112" x14ac:dyDescent="0.3">
      <c r="C902" s="25"/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P902" s="8"/>
      <c r="AR902" s="31"/>
      <c r="AU902" s="31"/>
      <c r="AV902" s="21"/>
      <c r="AW902" s="23"/>
      <c r="BJ902" s="18"/>
      <c r="BL902" s="54"/>
      <c r="BN902" s="54"/>
      <c r="BP902" s="18"/>
      <c r="BR902" s="18"/>
      <c r="BS902" s="18"/>
      <c r="BZ902" s="18"/>
      <c r="CC902" s="18"/>
      <c r="CH902" s="18"/>
      <c r="CM902" s="18"/>
      <c r="CO902" s="18"/>
      <c r="CS902" s="18"/>
      <c r="CU902" s="18"/>
      <c r="CW902" s="18"/>
      <c r="DH902" s="18"/>
    </row>
    <row r="903" spans="3:112" x14ac:dyDescent="0.3">
      <c r="C903" s="25"/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P903" s="8"/>
      <c r="AR903" s="31"/>
      <c r="AU903" s="31"/>
      <c r="AV903" s="21"/>
      <c r="AW903" s="23"/>
      <c r="BJ903" s="18"/>
      <c r="BL903" s="54"/>
      <c r="BN903" s="54"/>
      <c r="BP903" s="18"/>
      <c r="BR903" s="18"/>
      <c r="BS903" s="18"/>
      <c r="BZ903" s="18"/>
      <c r="CC903" s="18"/>
      <c r="CH903" s="18"/>
      <c r="CM903" s="18"/>
      <c r="CO903" s="18"/>
      <c r="CS903" s="18"/>
      <c r="CU903" s="18"/>
      <c r="CW903" s="18"/>
      <c r="DH903" s="18"/>
    </row>
    <row r="904" spans="3:112" x14ac:dyDescent="0.3">
      <c r="C904" s="25"/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P904" s="8"/>
      <c r="AR904" s="31"/>
      <c r="AU904" s="31"/>
      <c r="AV904" s="21"/>
      <c r="AW904" s="23"/>
      <c r="BJ904" s="18"/>
      <c r="BL904" s="54"/>
      <c r="BN904" s="54"/>
      <c r="BP904" s="18"/>
      <c r="BR904" s="18"/>
      <c r="BS904" s="18"/>
      <c r="BZ904" s="18"/>
      <c r="CC904" s="18"/>
      <c r="CH904" s="18"/>
      <c r="CM904" s="18"/>
      <c r="CO904" s="18"/>
      <c r="CS904" s="18"/>
      <c r="CU904" s="18"/>
      <c r="CW904" s="18"/>
      <c r="DH904" s="18"/>
    </row>
    <row r="905" spans="3:112" x14ac:dyDescent="0.3">
      <c r="C905" s="25"/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P905" s="8"/>
      <c r="AR905" s="31"/>
      <c r="AU905" s="31"/>
      <c r="AV905" s="21"/>
      <c r="AW905" s="23"/>
      <c r="BJ905" s="18"/>
      <c r="BL905" s="54"/>
      <c r="BN905" s="54"/>
      <c r="BP905" s="18"/>
      <c r="BR905" s="18"/>
      <c r="BS905" s="18"/>
      <c r="BZ905" s="18"/>
      <c r="CC905" s="18"/>
      <c r="CH905" s="18"/>
      <c r="CM905" s="18"/>
      <c r="CO905" s="18"/>
      <c r="CS905" s="18"/>
      <c r="CU905" s="18"/>
      <c r="CW905" s="18"/>
      <c r="DH905" s="18"/>
    </row>
    <row r="906" spans="3:112" x14ac:dyDescent="0.3">
      <c r="C906" s="25"/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P906" s="8"/>
      <c r="AR906" s="31"/>
      <c r="AU906" s="31"/>
      <c r="AV906" s="21"/>
      <c r="AW906" s="23"/>
      <c r="BJ906" s="18"/>
      <c r="BL906" s="54"/>
      <c r="BN906" s="54"/>
      <c r="BP906" s="18"/>
      <c r="BR906" s="18"/>
      <c r="BS906" s="18"/>
      <c r="BZ906" s="18"/>
      <c r="CC906" s="18"/>
      <c r="CH906" s="18"/>
      <c r="CM906" s="18"/>
      <c r="CO906" s="18"/>
      <c r="CS906" s="18"/>
      <c r="CU906" s="18"/>
      <c r="CW906" s="18"/>
      <c r="DH906" s="18"/>
    </row>
    <row r="907" spans="3:112" x14ac:dyDescent="0.3">
      <c r="C907" s="25"/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P907" s="8"/>
      <c r="AR907" s="31"/>
      <c r="AU907" s="31"/>
      <c r="AV907" s="21"/>
      <c r="AW907" s="23"/>
      <c r="BJ907" s="18"/>
      <c r="BL907" s="54"/>
      <c r="BN907" s="54"/>
      <c r="BP907" s="18"/>
      <c r="BR907" s="18"/>
      <c r="BS907" s="18"/>
      <c r="BZ907" s="18"/>
      <c r="CC907" s="18"/>
      <c r="CH907" s="18"/>
      <c r="CM907" s="18"/>
      <c r="CO907" s="18"/>
      <c r="CS907" s="18"/>
      <c r="CU907" s="18"/>
      <c r="CW907" s="18"/>
      <c r="DH907" s="18"/>
    </row>
    <row r="908" spans="3:112" x14ac:dyDescent="0.3">
      <c r="C908" s="25"/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P908" s="8"/>
      <c r="AR908" s="31"/>
      <c r="AU908" s="31"/>
      <c r="AV908" s="21"/>
      <c r="AW908" s="23"/>
      <c r="BJ908" s="18"/>
      <c r="BL908" s="54"/>
      <c r="BN908" s="54"/>
      <c r="BP908" s="18"/>
      <c r="BR908" s="18"/>
      <c r="BS908" s="18"/>
      <c r="BZ908" s="18"/>
      <c r="CC908" s="18"/>
      <c r="CH908" s="18"/>
      <c r="CM908" s="18"/>
      <c r="CO908" s="18"/>
      <c r="CS908" s="18"/>
      <c r="CU908" s="18"/>
      <c r="CW908" s="18"/>
      <c r="DH908" s="18"/>
    </row>
    <row r="909" spans="3:112" x14ac:dyDescent="0.3">
      <c r="C909" s="25"/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P909" s="8"/>
      <c r="AR909" s="31"/>
      <c r="AU909" s="31"/>
      <c r="AV909" s="21"/>
      <c r="AW909" s="23"/>
      <c r="BJ909" s="18"/>
      <c r="BL909" s="54"/>
      <c r="BN909" s="54"/>
      <c r="BP909" s="18"/>
      <c r="BR909" s="18"/>
      <c r="BS909" s="18"/>
      <c r="BZ909" s="18"/>
      <c r="CC909" s="18"/>
      <c r="CH909" s="18"/>
      <c r="CM909" s="18"/>
      <c r="CO909" s="18"/>
      <c r="CS909" s="18"/>
      <c r="CU909" s="18"/>
      <c r="CW909" s="18"/>
      <c r="DH909" s="18"/>
    </row>
    <row r="910" spans="3:112" x14ac:dyDescent="0.3">
      <c r="C910" s="25"/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P910" s="8"/>
      <c r="AR910" s="31"/>
      <c r="AU910" s="31"/>
      <c r="AV910" s="21"/>
      <c r="AW910" s="23"/>
      <c r="BJ910" s="18"/>
      <c r="BL910" s="54"/>
      <c r="BN910" s="54"/>
      <c r="BP910" s="18"/>
      <c r="BR910" s="18"/>
      <c r="BS910" s="18"/>
      <c r="BZ910" s="18"/>
      <c r="CC910" s="18"/>
      <c r="CH910" s="18"/>
      <c r="CM910" s="18"/>
      <c r="CO910" s="18"/>
      <c r="CS910" s="18"/>
      <c r="CU910" s="18"/>
      <c r="CW910" s="18"/>
      <c r="DH910" s="18"/>
    </row>
    <row r="911" spans="3:112" x14ac:dyDescent="0.3">
      <c r="C911" s="25"/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P911" s="8"/>
      <c r="AR911" s="31"/>
      <c r="AU911" s="31"/>
      <c r="AV911" s="21"/>
      <c r="AW911" s="23"/>
      <c r="BJ911" s="18"/>
      <c r="BL911" s="54"/>
      <c r="BN911" s="54"/>
      <c r="BP911" s="18"/>
      <c r="BR911" s="18"/>
      <c r="BS911" s="18"/>
      <c r="BZ911" s="18"/>
      <c r="CC911" s="18"/>
      <c r="CH911" s="18"/>
      <c r="CM911" s="18"/>
      <c r="CO911" s="18"/>
      <c r="CS911" s="18"/>
      <c r="CU911" s="18"/>
      <c r="CW911" s="18"/>
      <c r="DH911" s="18"/>
    </row>
    <row r="912" spans="3:112" x14ac:dyDescent="0.3">
      <c r="C912" s="25"/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P912" s="8"/>
      <c r="AR912" s="31"/>
      <c r="AU912" s="31"/>
      <c r="AV912" s="21"/>
      <c r="AW912" s="23"/>
      <c r="BJ912" s="18"/>
      <c r="BL912" s="54"/>
      <c r="BN912" s="54"/>
      <c r="BP912" s="18"/>
      <c r="BR912" s="18"/>
      <c r="BS912" s="18"/>
      <c r="BZ912" s="18"/>
      <c r="CC912" s="18"/>
      <c r="CH912" s="18"/>
      <c r="CM912" s="18"/>
      <c r="CO912" s="18"/>
      <c r="CS912" s="18"/>
      <c r="CU912" s="18"/>
      <c r="CW912" s="18"/>
      <c r="DH912" s="18"/>
    </row>
    <row r="913" spans="3:112" x14ac:dyDescent="0.3">
      <c r="C913" s="25"/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P913" s="8"/>
      <c r="AR913" s="31"/>
      <c r="AU913" s="31"/>
      <c r="AV913" s="21"/>
      <c r="AW913" s="23"/>
      <c r="BJ913" s="18"/>
      <c r="BL913" s="54"/>
      <c r="BN913" s="54"/>
      <c r="BP913" s="18"/>
      <c r="BR913" s="18"/>
      <c r="BS913" s="18"/>
      <c r="BZ913" s="18"/>
      <c r="CC913" s="18"/>
      <c r="CH913" s="18"/>
      <c r="CM913" s="18"/>
      <c r="CO913" s="18"/>
      <c r="CS913" s="18"/>
      <c r="CU913" s="18"/>
      <c r="CW913" s="18"/>
      <c r="DH913" s="18"/>
    </row>
    <row r="914" spans="3:112" x14ac:dyDescent="0.3">
      <c r="C914" s="25"/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P914" s="8"/>
      <c r="AR914" s="31"/>
      <c r="AU914" s="31"/>
      <c r="AV914" s="21"/>
      <c r="AW914" s="23"/>
      <c r="BJ914" s="18"/>
      <c r="BL914" s="54"/>
      <c r="BN914" s="54"/>
      <c r="BP914" s="18"/>
      <c r="BR914" s="18"/>
      <c r="BS914" s="18"/>
      <c r="BZ914" s="18"/>
      <c r="CC914" s="18"/>
      <c r="CH914" s="18"/>
      <c r="CM914" s="18"/>
      <c r="CO914" s="18"/>
      <c r="CS914" s="18"/>
      <c r="CU914" s="18"/>
      <c r="CW914" s="18"/>
      <c r="DH914" s="18"/>
    </row>
    <row r="915" spans="3:112" x14ac:dyDescent="0.3">
      <c r="C915" s="25"/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P915" s="8"/>
      <c r="AR915" s="31"/>
      <c r="AU915" s="31"/>
      <c r="AV915" s="21"/>
      <c r="AW915" s="23"/>
      <c r="BJ915" s="18"/>
      <c r="BL915" s="54"/>
      <c r="BN915" s="54"/>
      <c r="BP915" s="18"/>
      <c r="BR915" s="18"/>
      <c r="BS915" s="18"/>
      <c r="BZ915" s="18"/>
      <c r="CC915" s="18"/>
      <c r="CH915" s="18"/>
      <c r="CM915" s="18"/>
      <c r="CO915" s="18"/>
      <c r="CS915" s="18"/>
      <c r="CU915" s="18"/>
      <c r="CW915" s="18"/>
      <c r="DH915" s="18"/>
    </row>
    <row r="916" spans="3:112" x14ac:dyDescent="0.3">
      <c r="C916" s="25"/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P916" s="8"/>
      <c r="AR916" s="31"/>
      <c r="AU916" s="31"/>
      <c r="AV916" s="21"/>
      <c r="AW916" s="23"/>
      <c r="BJ916" s="18"/>
      <c r="BL916" s="54"/>
      <c r="BN916" s="54"/>
      <c r="BP916" s="18"/>
      <c r="BR916" s="18"/>
      <c r="BS916" s="18"/>
      <c r="BZ916" s="18"/>
      <c r="CC916" s="18"/>
      <c r="CH916" s="18"/>
      <c r="CM916" s="18"/>
      <c r="CO916" s="18"/>
      <c r="CS916" s="18"/>
      <c r="CU916" s="18"/>
      <c r="CW916" s="18"/>
      <c r="DH916" s="18"/>
    </row>
    <row r="917" spans="3:112" x14ac:dyDescent="0.3">
      <c r="C917" s="25"/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P917" s="8"/>
      <c r="AR917" s="31"/>
      <c r="AU917" s="31"/>
      <c r="AV917" s="21"/>
      <c r="AW917" s="23"/>
      <c r="BJ917" s="18"/>
      <c r="BL917" s="54"/>
      <c r="BN917" s="54"/>
      <c r="BP917" s="18"/>
      <c r="BR917" s="18"/>
      <c r="BS917" s="18"/>
      <c r="BZ917" s="18"/>
      <c r="CC917" s="18"/>
      <c r="CH917" s="18"/>
      <c r="CM917" s="18"/>
      <c r="CO917" s="18"/>
      <c r="CS917" s="18"/>
      <c r="CU917" s="18"/>
      <c r="CW917" s="18"/>
      <c r="DH917" s="18"/>
    </row>
    <row r="918" spans="3:112" x14ac:dyDescent="0.3">
      <c r="C918" s="25"/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P918" s="8"/>
      <c r="AR918" s="31"/>
      <c r="AU918" s="31"/>
      <c r="AV918" s="21"/>
      <c r="AW918" s="23"/>
      <c r="BJ918" s="18"/>
      <c r="BL918" s="54"/>
      <c r="BN918" s="54"/>
      <c r="BP918" s="18"/>
      <c r="BR918" s="18"/>
      <c r="BS918" s="18"/>
      <c r="BZ918" s="18"/>
      <c r="CC918" s="18"/>
      <c r="CH918" s="18"/>
      <c r="CM918" s="18"/>
      <c r="CO918" s="18"/>
      <c r="CS918" s="18"/>
      <c r="CU918" s="18"/>
      <c r="CW918" s="18"/>
      <c r="DH918" s="18"/>
    </row>
    <row r="919" spans="3:112" x14ac:dyDescent="0.3">
      <c r="C919" s="25"/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P919" s="8"/>
      <c r="AR919" s="31"/>
      <c r="AU919" s="31"/>
      <c r="AV919" s="21"/>
      <c r="AW919" s="23"/>
      <c r="BJ919" s="18"/>
      <c r="BL919" s="54"/>
      <c r="BN919" s="54"/>
      <c r="BP919" s="18"/>
      <c r="BR919" s="18"/>
      <c r="BS919" s="18"/>
      <c r="BZ919" s="18"/>
      <c r="CC919" s="18"/>
      <c r="CH919" s="18"/>
      <c r="CM919" s="18"/>
      <c r="CO919" s="18"/>
      <c r="CS919" s="18"/>
      <c r="CU919" s="18"/>
      <c r="CW919" s="18"/>
      <c r="DH919" s="18"/>
    </row>
    <row r="920" spans="3:112" x14ac:dyDescent="0.3">
      <c r="C920" s="25"/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P920" s="8"/>
      <c r="AR920" s="31"/>
      <c r="AU920" s="31"/>
      <c r="AV920" s="21"/>
      <c r="AW920" s="23"/>
      <c r="BJ920" s="18"/>
      <c r="BL920" s="54"/>
      <c r="BN920" s="54"/>
      <c r="BP920" s="18"/>
      <c r="BR920" s="18"/>
      <c r="BS920" s="18"/>
      <c r="BZ920" s="18"/>
      <c r="CC920" s="18"/>
      <c r="CH920" s="18"/>
      <c r="CM920" s="18"/>
      <c r="CO920" s="18"/>
      <c r="CS920" s="18"/>
      <c r="CU920" s="18"/>
      <c r="CW920" s="18"/>
      <c r="DH920" s="18"/>
    </row>
    <row r="921" spans="3:112" x14ac:dyDescent="0.3">
      <c r="C921" s="25"/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P921" s="8"/>
      <c r="AR921" s="31"/>
      <c r="AU921" s="31"/>
      <c r="AV921" s="21"/>
      <c r="AW921" s="23"/>
      <c r="BJ921" s="18"/>
      <c r="BL921" s="54"/>
      <c r="BN921" s="54"/>
      <c r="BP921" s="18"/>
      <c r="BR921" s="18"/>
      <c r="BS921" s="18"/>
      <c r="BZ921" s="18"/>
      <c r="CC921" s="18"/>
      <c r="CH921" s="18"/>
      <c r="CM921" s="18"/>
      <c r="CO921" s="18"/>
      <c r="CS921" s="18"/>
      <c r="CU921" s="18"/>
      <c r="CW921" s="18"/>
      <c r="DH921" s="18"/>
    </row>
    <row r="922" spans="3:112" x14ac:dyDescent="0.3">
      <c r="C922" s="25"/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P922" s="8"/>
      <c r="AR922" s="31"/>
      <c r="AU922" s="31"/>
      <c r="AV922" s="21"/>
      <c r="AW922" s="23"/>
      <c r="BJ922" s="18"/>
      <c r="BL922" s="54"/>
      <c r="BN922" s="54"/>
      <c r="BP922" s="18"/>
      <c r="BR922" s="18"/>
      <c r="BS922" s="18"/>
      <c r="BZ922" s="18"/>
      <c r="CC922" s="18"/>
      <c r="CH922" s="18"/>
      <c r="CM922" s="18"/>
      <c r="CO922" s="18"/>
      <c r="CS922" s="18"/>
      <c r="CU922" s="18"/>
      <c r="CW922" s="18"/>
      <c r="DH922" s="18"/>
    </row>
    <row r="923" spans="3:112" x14ac:dyDescent="0.3">
      <c r="C923" s="25"/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P923" s="8"/>
      <c r="AR923" s="31"/>
      <c r="AU923" s="31"/>
      <c r="AV923" s="21"/>
      <c r="AW923" s="23"/>
      <c r="BJ923" s="18"/>
      <c r="BL923" s="54"/>
      <c r="BN923" s="54"/>
      <c r="BP923" s="18"/>
      <c r="BR923" s="18"/>
      <c r="BS923" s="18"/>
      <c r="BZ923" s="18"/>
      <c r="CC923" s="18"/>
      <c r="CH923" s="18"/>
      <c r="CM923" s="18"/>
      <c r="CO923" s="18"/>
      <c r="CS923" s="18"/>
      <c r="CU923" s="18"/>
      <c r="CW923" s="18"/>
      <c r="DH923" s="18"/>
    </row>
    <row r="924" spans="3:112" x14ac:dyDescent="0.3">
      <c r="C924" s="25"/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P924" s="8"/>
      <c r="AR924" s="31"/>
      <c r="AU924" s="31"/>
      <c r="AV924" s="21"/>
      <c r="AW924" s="23"/>
      <c r="BJ924" s="18"/>
      <c r="BL924" s="54"/>
      <c r="BN924" s="54"/>
      <c r="BP924" s="18"/>
      <c r="BR924" s="18"/>
      <c r="BS924" s="18"/>
      <c r="BZ924" s="18"/>
      <c r="CC924" s="18"/>
      <c r="CH924" s="18"/>
      <c r="CM924" s="18"/>
      <c r="CO924" s="18"/>
      <c r="CS924" s="18"/>
      <c r="CU924" s="18"/>
      <c r="CW924" s="18"/>
      <c r="DH924" s="18"/>
    </row>
    <row r="925" spans="3:112" x14ac:dyDescent="0.3">
      <c r="C925" s="25"/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P925" s="8"/>
      <c r="AR925" s="31"/>
      <c r="AU925" s="31"/>
      <c r="AV925" s="21"/>
      <c r="AW925" s="23"/>
      <c r="BJ925" s="18"/>
      <c r="BL925" s="54"/>
      <c r="BN925" s="54"/>
      <c r="BP925" s="18"/>
      <c r="BR925" s="18"/>
      <c r="BS925" s="18"/>
      <c r="BZ925" s="18"/>
      <c r="CC925" s="18"/>
      <c r="CH925" s="18"/>
      <c r="CM925" s="18"/>
      <c r="CO925" s="18"/>
      <c r="CS925" s="18"/>
      <c r="CU925" s="18"/>
      <c r="CW925" s="18"/>
      <c r="DH925" s="18"/>
    </row>
    <row r="926" spans="3:112" x14ac:dyDescent="0.3">
      <c r="C926" s="25"/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P926" s="8"/>
      <c r="AR926" s="31"/>
      <c r="AU926" s="31"/>
      <c r="AV926" s="21"/>
      <c r="AW926" s="23"/>
      <c r="BJ926" s="18"/>
      <c r="BL926" s="54"/>
      <c r="BN926" s="54"/>
      <c r="BP926" s="18"/>
      <c r="BR926" s="18"/>
      <c r="BS926" s="18"/>
      <c r="BZ926" s="18"/>
      <c r="CC926" s="18"/>
      <c r="CH926" s="18"/>
      <c r="CM926" s="18"/>
      <c r="CO926" s="18"/>
      <c r="CS926" s="18"/>
      <c r="CU926" s="18"/>
      <c r="CW926" s="18"/>
      <c r="DH926" s="18"/>
    </row>
    <row r="927" spans="3:112" x14ac:dyDescent="0.3">
      <c r="C927" s="25"/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P927" s="8"/>
      <c r="AR927" s="31"/>
      <c r="AU927" s="31"/>
      <c r="AV927" s="21"/>
      <c r="AW927" s="23"/>
      <c r="BJ927" s="18"/>
      <c r="BL927" s="54"/>
      <c r="BN927" s="54"/>
      <c r="BP927" s="18"/>
      <c r="BR927" s="18"/>
      <c r="BS927" s="18"/>
      <c r="BZ927" s="18"/>
      <c r="CC927" s="18"/>
      <c r="CH927" s="18"/>
      <c r="CM927" s="18"/>
      <c r="CO927" s="18"/>
      <c r="CS927" s="18"/>
      <c r="CU927" s="18"/>
      <c r="CW927" s="18"/>
      <c r="DH927" s="18"/>
    </row>
    <row r="928" spans="3:112" x14ac:dyDescent="0.3">
      <c r="C928" s="25"/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P928" s="8"/>
      <c r="AR928" s="31"/>
      <c r="AU928" s="31"/>
      <c r="AV928" s="21"/>
      <c r="AW928" s="23"/>
      <c r="BJ928" s="18"/>
      <c r="BL928" s="54"/>
      <c r="BN928" s="54"/>
      <c r="BP928" s="18"/>
      <c r="BR928" s="18"/>
      <c r="BS928" s="18"/>
      <c r="BZ928" s="18"/>
      <c r="CC928" s="18"/>
      <c r="CH928" s="18"/>
      <c r="CM928" s="18"/>
      <c r="CO928" s="18"/>
      <c r="CS928" s="18"/>
      <c r="CU928" s="18"/>
      <c r="CW928" s="18"/>
      <c r="DH928" s="18"/>
    </row>
    <row r="929" spans="3:112" x14ac:dyDescent="0.3">
      <c r="C929" s="25"/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P929" s="8"/>
      <c r="AR929" s="31"/>
      <c r="AU929" s="31"/>
      <c r="AV929" s="21"/>
      <c r="AW929" s="23"/>
      <c r="BJ929" s="18"/>
      <c r="BL929" s="54"/>
      <c r="BN929" s="54"/>
      <c r="BP929" s="18"/>
      <c r="BR929" s="18"/>
      <c r="BS929" s="18"/>
      <c r="BZ929" s="18"/>
      <c r="CC929" s="18"/>
      <c r="CH929" s="18"/>
      <c r="CM929" s="18"/>
      <c r="CO929" s="18"/>
      <c r="CS929" s="18"/>
      <c r="CU929" s="18"/>
      <c r="CW929" s="18"/>
      <c r="DH929" s="18"/>
    </row>
    <row r="930" spans="3:112" x14ac:dyDescent="0.3">
      <c r="C930" s="25"/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P930" s="8"/>
      <c r="AR930" s="31"/>
      <c r="AU930" s="31"/>
      <c r="AV930" s="21"/>
      <c r="AW930" s="23"/>
      <c r="BJ930" s="18"/>
      <c r="BL930" s="54"/>
      <c r="BN930" s="54"/>
      <c r="BP930" s="18"/>
      <c r="BR930" s="18"/>
      <c r="BS930" s="18"/>
      <c r="BZ930" s="18"/>
      <c r="CC930" s="18"/>
      <c r="CH930" s="18"/>
      <c r="CM930" s="18"/>
      <c r="CO930" s="18"/>
      <c r="CS930" s="18"/>
      <c r="CU930" s="18"/>
      <c r="CW930" s="18"/>
      <c r="DH930" s="18"/>
    </row>
    <row r="931" spans="3:112" x14ac:dyDescent="0.3">
      <c r="C931" s="25"/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P931" s="8"/>
      <c r="AR931" s="31"/>
      <c r="AU931" s="31"/>
      <c r="AV931" s="21"/>
      <c r="AW931" s="23"/>
      <c r="BJ931" s="18"/>
      <c r="BL931" s="54"/>
      <c r="BN931" s="54"/>
      <c r="BP931" s="18"/>
      <c r="BR931" s="18"/>
      <c r="BS931" s="18"/>
      <c r="BZ931" s="18"/>
      <c r="CC931" s="18"/>
      <c r="CH931" s="18"/>
      <c r="CM931" s="18"/>
      <c r="CO931" s="18"/>
      <c r="CS931" s="18"/>
      <c r="CU931" s="18"/>
      <c r="CW931" s="18"/>
      <c r="DH931" s="18"/>
    </row>
    <row r="932" spans="3:112" x14ac:dyDescent="0.3">
      <c r="C932" s="25"/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P932" s="8"/>
      <c r="AR932" s="31"/>
      <c r="AU932" s="31"/>
      <c r="AV932" s="21"/>
      <c r="AW932" s="23"/>
      <c r="BJ932" s="18"/>
      <c r="BL932" s="54"/>
      <c r="BN932" s="54"/>
      <c r="BP932" s="18"/>
      <c r="BR932" s="18"/>
      <c r="BS932" s="18"/>
      <c r="BZ932" s="18"/>
      <c r="CC932" s="18"/>
      <c r="CH932" s="18"/>
      <c r="CM932" s="18"/>
      <c r="CO932" s="18"/>
      <c r="CS932" s="18"/>
      <c r="CU932" s="18"/>
      <c r="CW932" s="18"/>
      <c r="DH932" s="18"/>
    </row>
    <row r="933" spans="3:112" x14ac:dyDescent="0.3">
      <c r="C933" s="25"/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P933" s="8"/>
      <c r="AR933" s="31"/>
      <c r="AU933" s="31"/>
      <c r="AV933" s="21"/>
      <c r="AW933" s="23"/>
      <c r="BJ933" s="18"/>
      <c r="BL933" s="54"/>
      <c r="BN933" s="54"/>
      <c r="BP933" s="18"/>
      <c r="BR933" s="18"/>
      <c r="BS933" s="18"/>
      <c r="BZ933" s="18"/>
      <c r="CC933" s="18"/>
      <c r="CH933" s="18"/>
      <c r="CM933" s="18"/>
      <c r="CO933" s="18"/>
      <c r="CS933" s="18"/>
      <c r="CU933" s="18"/>
      <c r="CW933" s="18"/>
      <c r="DH933" s="18"/>
    </row>
    <row r="934" spans="3:112" x14ac:dyDescent="0.3">
      <c r="C934" s="25"/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P934" s="8"/>
      <c r="AR934" s="31"/>
      <c r="AU934" s="31"/>
      <c r="AV934" s="21"/>
      <c r="AW934" s="23"/>
      <c r="BJ934" s="18"/>
      <c r="BL934" s="54"/>
      <c r="BN934" s="54"/>
      <c r="BP934" s="18"/>
      <c r="BR934" s="18"/>
      <c r="BS934" s="18"/>
      <c r="BZ934" s="18"/>
      <c r="CC934" s="18"/>
      <c r="CH934" s="18"/>
      <c r="CM934" s="18"/>
      <c r="CO934" s="18"/>
      <c r="CS934" s="18"/>
      <c r="CU934" s="18"/>
      <c r="CW934" s="18"/>
      <c r="DH934" s="18"/>
    </row>
    <row r="935" spans="3:112" x14ac:dyDescent="0.3">
      <c r="C935" s="25"/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P935" s="8"/>
      <c r="AR935" s="31"/>
      <c r="AU935" s="31"/>
      <c r="AV935" s="21"/>
      <c r="AW935" s="23"/>
      <c r="BJ935" s="18"/>
      <c r="BL935" s="54"/>
      <c r="BN935" s="54"/>
      <c r="BP935" s="18"/>
      <c r="BR935" s="18"/>
      <c r="BS935" s="18"/>
      <c r="BZ935" s="18"/>
      <c r="CC935" s="18"/>
      <c r="CH935" s="18"/>
      <c r="CM935" s="18"/>
      <c r="CO935" s="18"/>
      <c r="CS935" s="18"/>
      <c r="CU935" s="18"/>
      <c r="CW935" s="18"/>
      <c r="DH935" s="18"/>
    </row>
    <row r="936" spans="3:112" x14ac:dyDescent="0.3">
      <c r="C936" s="25"/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P936" s="8"/>
      <c r="AR936" s="31"/>
      <c r="AU936" s="31"/>
      <c r="AV936" s="21"/>
      <c r="AW936" s="23"/>
      <c r="BJ936" s="18"/>
      <c r="BL936" s="54"/>
      <c r="BN936" s="54"/>
      <c r="BP936" s="18"/>
      <c r="BR936" s="18"/>
      <c r="BS936" s="18"/>
      <c r="BZ936" s="18"/>
      <c r="CC936" s="18"/>
      <c r="CH936" s="18"/>
      <c r="CM936" s="18"/>
      <c r="CO936" s="18"/>
      <c r="CS936" s="18"/>
      <c r="CU936" s="18"/>
      <c r="CW936" s="18"/>
      <c r="DH936" s="18"/>
    </row>
    <row r="937" spans="3:112" x14ac:dyDescent="0.3">
      <c r="C937" s="25"/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P937" s="8"/>
      <c r="AR937" s="31"/>
      <c r="AU937" s="31"/>
      <c r="AV937" s="21"/>
      <c r="AW937" s="23"/>
      <c r="BJ937" s="18"/>
      <c r="BL937" s="54"/>
      <c r="BN937" s="54"/>
      <c r="BP937" s="18"/>
      <c r="BR937" s="18"/>
      <c r="BS937" s="18"/>
      <c r="BZ937" s="18"/>
      <c r="CC937" s="18"/>
      <c r="CH937" s="18"/>
      <c r="CM937" s="18"/>
      <c r="CO937" s="18"/>
      <c r="CS937" s="18"/>
      <c r="CU937" s="18"/>
      <c r="CW937" s="18"/>
      <c r="DH937" s="18"/>
    </row>
    <row r="938" spans="3:112" x14ac:dyDescent="0.3">
      <c r="C938" s="25"/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P938" s="8"/>
      <c r="AR938" s="31"/>
      <c r="AU938" s="31"/>
      <c r="AV938" s="21"/>
      <c r="AW938" s="23"/>
      <c r="BJ938" s="18"/>
      <c r="BL938" s="54"/>
      <c r="BN938" s="54"/>
      <c r="BP938" s="18"/>
      <c r="BR938" s="18"/>
      <c r="BS938" s="18"/>
      <c r="BZ938" s="18"/>
      <c r="CC938" s="18"/>
      <c r="CH938" s="18"/>
      <c r="CM938" s="18"/>
      <c r="CO938" s="18"/>
      <c r="CS938" s="18"/>
      <c r="CU938" s="18"/>
      <c r="CW938" s="18"/>
      <c r="DH938" s="18"/>
    </row>
    <row r="939" spans="3:112" x14ac:dyDescent="0.3">
      <c r="C939" s="25"/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P939" s="8"/>
      <c r="AR939" s="31"/>
      <c r="AU939" s="31"/>
      <c r="AV939" s="21"/>
      <c r="AW939" s="23"/>
      <c r="BJ939" s="18"/>
      <c r="BL939" s="54"/>
      <c r="BN939" s="54"/>
      <c r="BP939" s="18"/>
      <c r="BR939" s="18"/>
      <c r="BS939" s="18"/>
      <c r="BZ939" s="18"/>
      <c r="CC939" s="18"/>
      <c r="CH939" s="18"/>
      <c r="CM939" s="18"/>
      <c r="CO939" s="18"/>
      <c r="CS939" s="18"/>
      <c r="CU939" s="18"/>
      <c r="CW939" s="18"/>
      <c r="DH939" s="18"/>
    </row>
    <row r="940" spans="3:112" x14ac:dyDescent="0.3">
      <c r="C940" s="25"/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P940" s="8"/>
      <c r="AR940" s="31"/>
      <c r="AU940" s="31"/>
      <c r="AV940" s="21"/>
      <c r="AW940" s="23"/>
      <c r="BJ940" s="18"/>
      <c r="BL940" s="54"/>
      <c r="BN940" s="54"/>
      <c r="BP940" s="18"/>
      <c r="BR940" s="18"/>
      <c r="BS940" s="18"/>
      <c r="BZ940" s="18"/>
      <c r="CC940" s="18"/>
      <c r="CH940" s="18"/>
      <c r="CM940" s="18"/>
      <c r="CO940" s="18"/>
      <c r="CS940" s="18"/>
      <c r="CU940" s="18"/>
      <c r="CW940" s="18"/>
      <c r="DH940" s="18"/>
    </row>
    <row r="941" spans="3:112" x14ac:dyDescent="0.3">
      <c r="C941" s="25"/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P941" s="8"/>
      <c r="AR941" s="31"/>
      <c r="AU941" s="31"/>
      <c r="AV941" s="21"/>
      <c r="AW941" s="23"/>
      <c r="BJ941" s="18"/>
      <c r="BL941" s="54"/>
      <c r="BN941" s="54"/>
      <c r="BP941" s="18"/>
      <c r="BR941" s="18"/>
      <c r="BS941" s="18"/>
      <c r="BZ941" s="18"/>
      <c r="CC941" s="18"/>
      <c r="CH941" s="18"/>
      <c r="CM941" s="18"/>
      <c r="CO941" s="18"/>
      <c r="CS941" s="18"/>
      <c r="CU941" s="18"/>
      <c r="CW941" s="18"/>
      <c r="DH941" s="18"/>
    </row>
    <row r="942" spans="3:112" x14ac:dyDescent="0.3">
      <c r="C942" s="25"/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P942" s="8"/>
      <c r="AR942" s="31"/>
      <c r="AU942" s="31"/>
      <c r="AV942" s="21"/>
      <c r="AW942" s="23"/>
      <c r="BJ942" s="18"/>
      <c r="BL942" s="54"/>
      <c r="BN942" s="54"/>
      <c r="BP942" s="18"/>
      <c r="BR942" s="18"/>
      <c r="BS942" s="18"/>
      <c r="BZ942" s="18"/>
      <c r="CC942" s="18"/>
      <c r="CH942" s="18"/>
      <c r="CM942" s="18"/>
      <c r="CO942" s="18"/>
      <c r="CS942" s="18"/>
      <c r="CU942" s="18"/>
      <c r="CW942" s="18"/>
      <c r="DH942" s="18"/>
    </row>
    <row r="943" spans="3:112" x14ac:dyDescent="0.3">
      <c r="C943" s="25"/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P943" s="8"/>
      <c r="AR943" s="31"/>
      <c r="AU943" s="31"/>
      <c r="AV943" s="21"/>
      <c r="AW943" s="23"/>
      <c r="BJ943" s="18"/>
      <c r="BL943" s="54"/>
      <c r="BN943" s="54"/>
      <c r="BP943" s="18"/>
      <c r="BR943" s="18"/>
      <c r="BS943" s="18"/>
      <c r="BZ943" s="18"/>
      <c r="CC943" s="18"/>
      <c r="CH943" s="18"/>
      <c r="CM943" s="18"/>
      <c r="CO943" s="18"/>
      <c r="CS943" s="18"/>
      <c r="CU943" s="18"/>
      <c r="CW943" s="18"/>
      <c r="DH943" s="18"/>
    </row>
    <row r="944" spans="3:112" x14ac:dyDescent="0.3">
      <c r="C944" s="25"/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P944" s="8"/>
      <c r="AR944" s="31"/>
      <c r="AU944" s="31"/>
      <c r="AV944" s="21"/>
      <c r="AW944" s="23"/>
      <c r="BJ944" s="18"/>
      <c r="BL944" s="54"/>
      <c r="BN944" s="54"/>
      <c r="BP944" s="18"/>
      <c r="BR944" s="18"/>
      <c r="BS944" s="18"/>
      <c r="BZ944" s="18"/>
      <c r="CC944" s="18"/>
      <c r="CH944" s="18"/>
      <c r="CM944" s="18"/>
      <c r="CO944" s="18"/>
      <c r="CS944" s="18"/>
      <c r="CU944" s="18"/>
      <c r="CW944" s="18"/>
      <c r="DH944" s="18"/>
    </row>
    <row r="945" spans="3:112" x14ac:dyDescent="0.3">
      <c r="C945" s="25"/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P945" s="8"/>
      <c r="AR945" s="31"/>
      <c r="AU945" s="31"/>
      <c r="AV945" s="21"/>
      <c r="AW945" s="23"/>
      <c r="BJ945" s="18"/>
      <c r="BL945" s="54"/>
      <c r="BN945" s="54"/>
      <c r="BP945" s="18"/>
      <c r="BR945" s="18"/>
      <c r="BS945" s="18"/>
      <c r="BZ945" s="18"/>
      <c r="CC945" s="18"/>
      <c r="CH945" s="18"/>
      <c r="CM945" s="18"/>
      <c r="CO945" s="18"/>
      <c r="CS945" s="18"/>
      <c r="CU945" s="18"/>
      <c r="CW945" s="18"/>
      <c r="DH945" s="18"/>
    </row>
    <row r="946" spans="3:112" x14ac:dyDescent="0.3">
      <c r="C946" s="25"/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P946" s="8"/>
      <c r="AR946" s="31"/>
      <c r="AU946" s="31"/>
      <c r="AV946" s="21"/>
      <c r="AW946" s="23"/>
      <c r="BJ946" s="18"/>
      <c r="BL946" s="54"/>
      <c r="BN946" s="54"/>
      <c r="BP946" s="18"/>
      <c r="BR946" s="18"/>
      <c r="BS946" s="18"/>
      <c r="BZ946" s="18"/>
      <c r="CC946" s="18"/>
      <c r="CH946" s="18"/>
      <c r="CM946" s="18"/>
      <c r="CO946" s="18"/>
      <c r="CS946" s="18"/>
      <c r="CU946" s="18"/>
      <c r="CW946" s="18"/>
      <c r="DH946" s="18"/>
    </row>
    <row r="947" spans="3:112" x14ac:dyDescent="0.3">
      <c r="C947" s="25"/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P947" s="8"/>
      <c r="AR947" s="31"/>
      <c r="AU947" s="31"/>
      <c r="AV947" s="21"/>
      <c r="AW947" s="23"/>
      <c r="BJ947" s="18"/>
      <c r="BL947" s="54"/>
      <c r="BN947" s="54"/>
      <c r="BP947" s="18"/>
      <c r="BR947" s="18"/>
      <c r="BS947" s="18"/>
      <c r="BZ947" s="18"/>
      <c r="CC947" s="18"/>
      <c r="CH947" s="18"/>
      <c r="CM947" s="18"/>
      <c r="CO947" s="18"/>
      <c r="CS947" s="18"/>
      <c r="CU947" s="18"/>
      <c r="CW947" s="18"/>
      <c r="DH947" s="18"/>
    </row>
    <row r="948" spans="3:112" x14ac:dyDescent="0.3">
      <c r="C948" s="25"/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P948" s="8"/>
      <c r="AR948" s="31"/>
      <c r="AU948" s="31"/>
      <c r="AV948" s="21"/>
      <c r="AW948" s="23"/>
      <c r="BJ948" s="18"/>
      <c r="BL948" s="54"/>
      <c r="BN948" s="54"/>
      <c r="BP948" s="18"/>
      <c r="BR948" s="18"/>
      <c r="BS948" s="18"/>
      <c r="BZ948" s="18"/>
      <c r="CC948" s="18"/>
      <c r="CH948" s="18"/>
      <c r="CM948" s="18"/>
      <c r="CO948" s="18"/>
      <c r="CS948" s="18"/>
      <c r="CU948" s="18"/>
      <c r="CW948" s="18"/>
      <c r="DH948" s="18"/>
    </row>
    <row r="949" spans="3:112" x14ac:dyDescent="0.3">
      <c r="C949" s="25"/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P949" s="8"/>
      <c r="AR949" s="31"/>
      <c r="AU949" s="31"/>
      <c r="AV949" s="21"/>
      <c r="AW949" s="23"/>
      <c r="BJ949" s="18"/>
      <c r="BL949" s="54"/>
      <c r="BN949" s="54"/>
      <c r="BP949" s="18"/>
      <c r="BR949" s="18"/>
      <c r="BS949" s="18"/>
      <c r="BZ949" s="18"/>
      <c r="CC949" s="18"/>
      <c r="CH949" s="18"/>
      <c r="CM949" s="18"/>
      <c r="CO949" s="18"/>
      <c r="CS949" s="18"/>
      <c r="CU949" s="18"/>
      <c r="CW949" s="18"/>
      <c r="DH949" s="18"/>
    </row>
    <row r="950" spans="3:112" x14ac:dyDescent="0.3">
      <c r="C950" s="25"/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P950" s="8"/>
      <c r="AR950" s="31"/>
      <c r="AU950" s="31"/>
      <c r="AV950" s="21"/>
      <c r="AW950" s="23"/>
      <c r="BJ950" s="18"/>
      <c r="BL950" s="54"/>
      <c r="BN950" s="54"/>
      <c r="BP950" s="18"/>
      <c r="BR950" s="18"/>
      <c r="BS950" s="18"/>
      <c r="BZ950" s="18"/>
      <c r="CC950" s="18"/>
      <c r="CH950" s="18"/>
      <c r="CM950" s="18"/>
      <c r="CO950" s="18"/>
      <c r="CS950" s="18"/>
      <c r="CU950" s="18"/>
      <c r="CW950" s="18"/>
      <c r="DH950" s="18"/>
    </row>
    <row r="951" spans="3:112" x14ac:dyDescent="0.3">
      <c r="C951" s="25"/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P951" s="8"/>
      <c r="AR951" s="31"/>
      <c r="AU951" s="31"/>
      <c r="AV951" s="21"/>
      <c r="AW951" s="23"/>
      <c r="BJ951" s="18"/>
      <c r="BL951" s="54"/>
      <c r="BN951" s="54"/>
      <c r="BP951" s="18"/>
      <c r="BR951" s="18"/>
      <c r="BS951" s="18"/>
      <c r="BZ951" s="18"/>
      <c r="CC951" s="18"/>
      <c r="CH951" s="18"/>
      <c r="CM951" s="18"/>
      <c r="CO951" s="18"/>
      <c r="CS951" s="18"/>
      <c r="CU951" s="18"/>
      <c r="CW951" s="18"/>
      <c r="DH951" s="18"/>
    </row>
    <row r="952" spans="3:112" x14ac:dyDescent="0.3">
      <c r="C952" s="25"/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P952" s="8"/>
      <c r="AR952" s="31"/>
      <c r="AU952" s="31"/>
      <c r="AV952" s="21"/>
      <c r="AW952" s="23"/>
      <c r="BJ952" s="18"/>
      <c r="BL952" s="54"/>
      <c r="BN952" s="54"/>
      <c r="BP952" s="18"/>
      <c r="BR952" s="18"/>
      <c r="BS952" s="18"/>
      <c r="BZ952" s="18"/>
      <c r="CC952" s="18"/>
      <c r="CH952" s="18"/>
      <c r="CM952" s="18"/>
      <c r="CO952" s="18"/>
      <c r="CS952" s="18"/>
      <c r="CU952" s="18"/>
      <c r="CW952" s="18"/>
      <c r="DH952" s="18"/>
    </row>
    <row r="953" spans="3:112" x14ac:dyDescent="0.3">
      <c r="C953" s="25"/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P953" s="8"/>
      <c r="AR953" s="31"/>
      <c r="AU953" s="31"/>
      <c r="AV953" s="21"/>
      <c r="AW953" s="23"/>
      <c r="BJ953" s="18"/>
      <c r="BL953" s="54"/>
      <c r="BN953" s="54"/>
      <c r="BP953" s="18"/>
      <c r="BR953" s="18"/>
      <c r="BS953" s="18"/>
      <c r="BZ953" s="18"/>
      <c r="CC953" s="18"/>
      <c r="CH953" s="18"/>
      <c r="CM953" s="18"/>
      <c r="CO953" s="18"/>
      <c r="CS953" s="18"/>
      <c r="CU953" s="18"/>
      <c r="CW953" s="18"/>
      <c r="DH953" s="18"/>
    </row>
    <row r="954" spans="3:112" x14ac:dyDescent="0.3">
      <c r="C954" s="25"/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P954" s="8"/>
      <c r="AR954" s="31"/>
      <c r="AU954" s="31"/>
      <c r="AV954" s="21"/>
      <c r="AW954" s="23"/>
      <c r="BJ954" s="18"/>
      <c r="BL954" s="54"/>
      <c r="BN954" s="54"/>
      <c r="BP954" s="18"/>
      <c r="BR954" s="18"/>
      <c r="BS954" s="18"/>
      <c r="BZ954" s="18"/>
      <c r="CC954" s="18"/>
      <c r="CH954" s="18"/>
      <c r="CM954" s="18"/>
      <c r="CO954" s="18"/>
      <c r="CS954" s="18"/>
      <c r="CU954" s="18"/>
      <c r="CW954" s="18"/>
      <c r="DH954" s="18"/>
    </row>
    <row r="955" spans="3:112" x14ac:dyDescent="0.3">
      <c r="C955" s="25"/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P955" s="8"/>
      <c r="AR955" s="31"/>
      <c r="AU955" s="31"/>
      <c r="AV955" s="21"/>
      <c r="AW955" s="23"/>
      <c r="BJ955" s="18"/>
      <c r="BL955" s="54"/>
      <c r="BN955" s="54"/>
      <c r="BP955" s="18"/>
      <c r="BR955" s="18"/>
      <c r="BS955" s="18"/>
      <c r="BZ955" s="18"/>
      <c r="CC955" s="18"/>
      <c r="CH955" s="18"/>
      <c r="CM955" s="18"/>
      <c r="CO955" s="18"/>
      <c r="CS955" s="18"/>
      <c r="CU955" s="18"/>
      <c r="CW955" s="18"/>
      <c r="DH955" s="18"/>
    </row>
    <row r="956" spans="3:112" x14ac:dyDescent="0.3">
      <c r="C956" s="25"/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P956" s="8"/>
      <c r="AR956" s="31"/>
      <c r="AU956" s="31"/>
      <c r="AV956" s="21"/>
      <c r="AW956" s="23"/>
      <c r="BJ956" s="18"/>
      <c r="BL956" s="54"/>
      <c r="BN956" s="54"/>
      <c r="BP956" s="18"/>
      <c r="BR956" s="18"/>
      <c r="BS956" s="18"/>
      <c r="BZ956" s="18"/>
      <c r="CC956" s="18"/>
      <c r="CH956" s="18"/>
      <c r="CM956" s="18"/>
      <c r="CO956" s="18"/>
      <c r="CS956" s="18"/>
      <c r="CU956" s="18"/>
      <c r="CW956" s="18"/>
      <c r="DH956" s="18"/>
    </row>
    <row r="957" spans="3:112" x14ac:dyDescent="0.3">
      <c r="C957" s="25"/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P957" s="8"/>
      <c r="AR957" s="31"/>
      <c r="AU957" s="31"/>
      <c r="AV957" s="21"/>
      <c r="AW957" s="23"/>
      <c r="BJ957" s="18"/>
      <c r="BL957" s="54"/>
      <c r="BN957" s="54"/>
      <c r="BP957" s="18"/>
      <c r="BR957" s="18"/>
      <c r="BS957" s="18"/>
      <c r="BZ957" s="18"/>
      <c r="CC957" s="18"/>
      <c r="CH957" s="18"/>
      <c r="CM957" s="18"/>
      <c r="CO957" s="18"/>
      <c r="CS957" s="18"/>
      <c r="CU957" s="18"/>
      <c r="CW957" s="18"/>
      <c r="DH957" s="18"/>
    </row>
    <row r="958" spans="3:112" x14ac:dyDescent="0.3">
      <c r="C958" s="25"/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P958" s="8"/>
      <c r="AR958" s="31"/>
      <c r="AU958" s="31"/>
      <c r="AV958" s="21"/>
      <c r="AW958" s="23"/>
      <c r="BJ958" s="18"/>
      <c r="BL958" s="54"/>
      <c r="BN958" s="54"/>
      <c r="BP958" s="18"/>
      <c r="BR958" s="18"/>
      <c r="BS958" s="18"/>
      <c r="BZ958" s="18"/>
      <c r="CC958" s="18"/>
      <c r="CH958" s="18"/>
      <c r="CM958" s="18"/>
      <c r="CO958" s="18"/>
      <c r="CS958" s="18"/>
      <c r="CU958" s="18"/>
      <c r="CW958" s="18"/>
      <c r="DH958" s="18"/>
    </row>
    <row r="959" spans="3:112" x14ac:dyDescent="0.3">
      <c r="C959" s="25"/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P959" s="8"/>
      <c r="AR959" s="31"/>
      <c r="AU959" s="31"/>
      <c r="AV959" s="21"/>
      <c r="AW959" s="23"/>
      <c r="BJ959" s="18"/>
      <c r="BL959" s="54"/>
      <c r="BN959" s="54"/>
      <c r="BP959" s="18"/>
      <c r="BR959" s="18"/>
      <c r="BS959" s="18"/>
      <c r="BZ959" s="18"/>
      <c r="CC959" s="18"/>
      <c r="CH959" s="18"/>
      <c r="CM959" s="18"/>
      <c r="CO959" s="18"/>
      <c r="CS959" s="18"/>
      <c r="CU959" s="18"/>
      <c r="CW959" s="18"/>
      <c r="DH959" s="18"/>
    </row>
    <row r="960" spans="3:112" x14ac:dyDescent="0.3">
      <c r="C960" s="25"/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P960" s="8"/>
      <c r="AR960" s="31"/>
      <c r="AU960" s="31"/>
      <c r="AV960" s="21"/>
      <c r="AW960" s="23"/>
      <c r="BJ960" s="18"/>
      <c r="BL960" s="54"/>
      <c r="BN960" s="54"/>
      <c r="BP960" s="18"/>
      <c r="BR960" s="18"/>
      <c r="BS960" s="18"/>
      <c r="BZ960" s="18"/>
      <c r="CC960" s="18"/>
      <c r="CH960" s="18"/>
      <c r="CM960" s="18"/>
      <c r="CO960" s="18"/>
      <c r="CS960" s="18"/>
      <c r="CU960" s="18"/>
      <c r="CW960" s="18"/>
      <c r="DH960" s="18"/>
    </row>
    <row r="961" spans="3:112" x14ac:dyDescent="0.3">
      <c r="C961" s="25"/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P961" s="8"/>
      <c r="AR961" s="31"/>
      <c r="AU961" s="31"/>
      <c r="AV961" s="21"/>
      <c r="AW961" s="23"/>
      <c r="BJ961" s="18"/>
      <c r="BL961" s="54"/>
      <c r="BN961" s="54"/>
      <c r="BP961" s="18"/>
      <c r="BR961" s="18"/>
      <c r="BS961" s="18"/>
      <c r="BZ961" s="18"/>
      <c r="CC961" s="18"/>
      <c r="CH961" s="18"/>
      <c r="CM961" s="18"/>
      <c r="CO961" s="18"/>
      <c r="CS961" s="18"/>
      <c r="CU961" s="18"/>
      <c r="CW961" s="18"/>
      <c r="DH961" s="18"/>
    </row>
    <row r="962" spans="3:112" x14ac:dyDescent="0.3">
      <c r="C962" s="25"/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P962" s="8"/>
      <c r="AR962" s="31"/>
      <c r="AU962" s="31"/>
      <c r="AV962" s="21"/>
      <c r="AW962" s="23"/>
      <c r="BJ962" s="18"/>
      <c r="BL962" s="54"/>
      <c r="BN962" s="54"/>
      <c r="BP962" s="18"/>
      <c r="BR962" s="18"/>
      <c r="BS962" s="18"/>
      <c r="BZ962" s="18"/>
      <c r="CC962" s="18"/>
      <c r="CH962" s="18"/>
      <c r="CM962" s="18"/>
      <c r="CO962" s="18"/>
      <c r="CS962" s="18"/>
      <c r="CU962" s="18"/>
      <c r="CW962" s="18"/>
      <c r="DH962" s="18"/>
    </row>
    <row r="963" spans="3:112" x14ac:dyDescent="0.3">
      <c r="C963" s="25"/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P963" s="8"/>
      <c r="AR963" s="31"/>
      <c r="AU963" s="31"/>
      <c r="AV963" s="21"/>
      <c r="AW963" s="23"/>
      <c r="BJ963" s="18"/>
      <c r="BL963" s="54"/>
      <c r="BN963" s="54"/>
      <c r="BP963" s="18"/>
      <c r="BR963" s="18"/>
      <c r="BS963" s="18"/>
      <c r="BZ963" s="18"/>
      <c r="CC963" s="18"/>
      <c r="CH963" s="18"/>
      <c r="CM963" s="18"/>
      <c r="CO963" s="18"/>
      <c r="CS963" s="18"/>
      <c r="CU963" s="18"/>
      <c r="CW963" s="18"/>
      <c r="DH963" s="18"/>
    </row>
    <row r="964" spans="3:112" x14ac:dyDescent="0.3">
      <c r="C964" s="25"/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P964" s="8"/>
      <c r="AR964" s="31"/>
      <c r="AU964" s="31"/>
      <c r="AV964" s="21"/>
      <c r="AW964" s="23"/>
      <c r="BJ964" s="18"/>
      <c r="BL964" s="54"/>
      <c r="BN964" s="54"/>
      <c r="BP964" s="18"/>
      <c r="BR964" s="18"/>
      <c r="BS964" s="18"/>
      <c r="BZ964" s="18"/>
      <c r="CC964" s="18"/>
      <c r="CH964" s="18"/>
      <c r="CM964" s="18"/>
      <c r="CO964" s="18"/>
      <c r="CS964" s="18"/>
      <c r="CU964" s="18"/>
      <c r="CW964" s="18"/>
      <c r="DH964" s="18"/>
    </row>
    <row r="965" spans="3:112" x14ac:dyDescent="0.3">
      <c r="C965" s="25"/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P965" s="8"/>
      <c r="AR965" s="31"/>
      <c r="AU965" s="31"/>
      <c r="AV965" s="21"/>
      <c r="AW965" s="23"/>
      <c r="BJ965" s="18"/>
      <c r="BL965" s="54"/>
      <c r="BN965" s="54"/>
      <c r="BP965" s="18"/>
      <c r="BR965" s="18"/>
      <c r="BS965" s="18"/>
      <c r="BZ965" s="18"/>
      <c r="CC965" s="18"/>
      <c r="CH965" s="18"/>
      <c r="CM965" s="18"/>
      <c r="CO965" s="18"/>
      <c r="CS965" s="18"/>
      <c r="CU965" s="18"/>
      <c r="CW965" s="18"/>
      <c r="DH965" s="18"/>
    </row>
    <row r="966" spans="3:112" x14ac:dyDescent="0.3">
      <c r="C966" s="25"/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P966" s="8"/>
      <c r="AR966" s="31"/>
      <c r="AU966" s="31"/>
      <c r="AV966" s="21"/>
      <c r="AW966" s="23"/>
      <c r="BJ966" s="18"/>
      <c r="BL966" s="54"/>
      <c r="BN966" s="54"/>
      <c r="BP966" s="18"/>
      <c r="BR966" s="18"/>
      <c r="BS966" s="18"/>
      <c r="BZ966" s="18"/>
      <c r="CC966" s="18"/>
      <c r="CH966" s="18"/>
      <c r="CM966" s="18"/>
      <c r="CO966" s="18"/>
      <c r="CS966" s="18"/>
      <c r="CU966" s="18"/>
      <c r="CW966" s="18"/>
      <c r="DH966" s="18"/>
    </row>
    <row r="967" spans="3:112" x14ac:dyDescent="0.3">
      <c r="C967" s="25"/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P967" s="8"/>
      <c r="AR967" s="31"/>
      <c r="AU967" s="31"/>
      <c r="AV967" s="21"/>
      <c r="AW967" s="23"/>
      <c r="BJ967" s="18"/>
      <c r="BL967" s="54"/>
      <c r="BN967" s="54"/>
      <c r="BP967" s="18"/>
      <c r="BR967" s="18"/>
      <c r="BS967" s="18"/>
      <c r="BZ967" s="18"/>
      <c r="CC967" s="18"/>
      <c r="CH967" s="18"/>
      <c r="CM967" s="18"/>
      <c r="CO967" s="18"/>
      <c r="CS967" s="18"/>
      <c r="CU967" s="18"/>
      <c r="CW967" s="18"/>
      <c r="DH967" s="18"/>
    </row>
    <row r="968" spans="3:112" x14ac:dyDescent="0.3">
      <c r="C968" s="25"/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P968" s="8"/>
      <c r="AR968" s="31"/>
      <c r="AU968" s="31"/>
      <c r="AV968" s="21"/>
      <c r="AW968" s="23"/>
      <c r="BJ968" s="18"/>
      <c r="BL968" s="54"/>
      <c r="BN968" s="54"/>
      <c r="BP968" s="18"/>
      <c r="BR968" s="18"/>
      <c r="BS968" s="18"/>
      <c r="BZ968" s="18"/>
      <c r="CC968" s="18"/>
      <c r="CH968" s="18"/>
      <c r="CM968" s="18"/>
      <c r="CO968" s="18"/>
      <c r="CS968" s="18"/>
      <c r="CU968" s="18"/>
      <c r="CW968" s="18"/>
      <c r="DH968" s="18"/>
    </row>
    <row r="969" spans="3:112" x14ac:dyDescent="0.3">
      <c r="C969" s="25"/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P969" s="8"/>
      <c r="AR969" s="31"/>
      <c r="AU969" s="31"/>
      <c r="AV969" s="21"/>
      <c r="AW969" s="23"/>
      <c r="BJ969" s="18"/>
      <c r="BL969" s="54"/>
      <c r="BN969" s="54"/>
      <c r="BP969" s="18"/>
      <c r="BR969" s="18"/>
      <c r="BS969" s="18"/>
      <c r="BZ969" s="18"/>
      <c r="CC969" s="18"/>
      <c r="CH969" s="18"/>
      <c r="CM969" s="18"/>
      <c r="CO969" s="18"/>
      <c r="CS969" s="18"/>
      <c r="CU969" s="18"/>
      <c r="CW969" s="18"/>
      <c r="DH969" s="18"/>
    </row>
    <row r="970" spans="3:112" x14ac:dyDescent="0.3">
      <c r="C970" s="25"/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P970" s="8"/>
      <c r="AR970" s="31"/>
      <c r="AU970" s="31"/>
      <c r="AV970" s="21"/>
      <c r="AW970" s="23"/>
      <c r="BJ970" s="18"/>
      <c r="BL970" s="54"/>
      <c r="BN970" s="54"/>
      <c r="BP970" s="18"/>
      <c r="BR970" s="18"/>
      <c r="BS970" s="18"/>
      <c r="BZ970" s="18"/>
      <c r="CC970" s="18"/>
      <c r="CH970" s="18"/>
      <c r="CM970" s="18"/>
      <c r="CO970" s="18"/>
      <c r="CS970" s="18"/>
      <c r="CU970" s="18"/>
      <c r="CW970" s="18"/>
      <c r="DH970" s="18"/>
    </row>
    <row r="971" spans="3:112" x14ac:dyDescent="0.3">
      <c r="C971" s="25"/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P971" s="8"/>
      <c r="AR971" s="31"/>
      <c r="AU971" s="31"/>
      <c r="AV971" s="21"/>
      <c r="AW971" s="23"/>
      <c r="BJ971" s="18"/>
      <c r="BL971" s="54"/>
      <c r="BN971" s="54"/>
      <c r="BP971" s="18"/>
      <c r="BR971" s="18"/>
      <c r="BS971" s="18"/>
      <c r="BZ971" s="18"/>
      <c r="CC971" s="18"/>
      <c r="CH971" s="18"/>
      <c r="CM971" s="18"/>
      <c r="CO971" s="18"/>
      <c r="CS971" s="18"/>
      <c r="CU971" s="18"/>
      <c r="CW971" s="18"/>
      <c r="DH971" s="18"/>
    </row>
    <row r="972" spans="3:112" x14ac:dyDescent="0.3">
      <c r="C972" s="25"/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P972" s="8"/>
      <c r="AR972" s="31"/>
      <c r="AU972" s="31"/>
      <c r="AV972" s="21"/>
      <c r="AW972" s="23"/>
      <c r="BJ972" s="18"/>
      <c r="BL972" s="54"/>
      <c r="BN972" s="54"/>
      <c r="BP972" s="18"/>
      <c r="BR972" s="18"/>
      <c r="BS972" s="18"/>
      <c r="BZ972" s="18"/>
      <c r="CC972" s="18"/>
      <c r="CH972" s="18"/>
      <c r="CM972" s="18"/>
      <c r="CO972" s="18"/>
      <c r="CS972" s="18"/>
      <c r="CU972" s="18"/>
      <c r="CW972" s="18"/>
      <c r="DH972" s="18"/>
    </row>
    <row r="973" spans="3:112" x14ac:dyDescent="0.3">
      <c r="C973" s="25"/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P973" s="8"/>
      <c r="AR973" s="31"/>
      <c r="AU973" s="31"/>
      <c r="AV973" s="21"/>
      <c r="AW973" s="23"/>
      <c r="BJ973" s="18"/>
      <c r="BL973" s="54"/>
      <c r="BN973" s="54"/>
      <c r="BP973" s="18"/>
      <c r="BR973" s="18"/>
      <c r="BS973" s="18"/>
      <c r="BZ973" s="18"/>
      <c r="CC973" s="18"/>
      <c r="CH973" s="18"/>
      <c r="CM973" s="18"/>
      <c r="CO973" s="18"/>
      <c r="CS973" s="18"/>
      <c r="CU973" s="18"/>
      <c r="CW973" s="18"/>
      <c r="DH973" s="18"/>
    </row>
    <row r="974" spans="3:112" x14ac:dyDescent="0.3">
      <c r="C974" s="25"/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P974" s="8"/>
      <c r="AR974" s="31"/>
      <c r="AU974" s="31"/>
      <c r="AV974" s="21"/>
      <c r="AW974" s="23"/>
      <c r="BJ974" s="18"/>
      <c r="BL974" s="54"/>
      <c r="BN974" s="54"/>
      <c r="BP974" s="18"/>
      <c r="BR974" s="18"/>
      <c r="BS974" s="18"/>
      <c r="BZ974" s="18"/>
      <c r="CC974" s="18"/>
      <c r="CH974" s="18"/>
      <c r="CM974" s="18"/>
      <c r="CO974" s="18"/>
      <c r="CS974" s="18"/>
      <c r="CU974" s="18"/>
      <c r="CW974" s="18"/>
      <c r="DH974" s="18"/>
    </row>
    <row r="975" spans="3:112" x14ac:dyDescent="0.3">
      <c r="C975" s="25"/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P975" s="8"/>
      <c r="AR975" s="31"/>
      <c r="AU975" s="31"/>
      <c r="AV975" s="21"/>
      <c r="AW975" s="23"/>
      <c r="BJ975" s="18"/>
      <c r="BL975" s="54"/>
      <c r="BN975" s="54"/>
      <c r="BP975" s="18"/>
      <c r="BR975" s="18"/>
      <c r="BS975" s="18"/>
      <c r="BZ975" s="18"/>
      <c r="CC975" s="18"/>
      <c r="CH975" s="18"/>
      <c r="CM975" s="18"/>
      <c r="CO975" s="18"/>
      <c r="CS975" s="18"/>
      <c r="CU975" s="18"/>
      <c r="CW975" s="18"/>
      <c r="DH975" s="18"/>
    </row>
    <row r="976" spans="3:112" x14ac:dyDescent="0.3">
      <c r="C976" s="25"/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P976" s="8"/>
      <c r="AR976" s="31"/>
      <c r="AU976" s="31"/>
      <c r="AV976" s="21"/>
      <c r="AW976" s="23"/>
      <c r="BJ976" s="18"/>
      <c r="BL976" s="54"/>
      <c r="BN976" s="54"/>
      <c r="BP976" s="18"/>
      <c r="BR976" s="18"/>
      <c r="BS976" s="18"/>
      <c r="BZ976" s="18"/>
      <c r="CC976" s="18"/>
      <c r="CH976" s="18"/>
      <c r="CM976" s="18"/>
      <c r="CO976" s="18"/>
      <c r="CS976" s="18"/>
      <c r="CU976" s="18"/>
      <c r="CW976" s="18"/>
      <c r="DH976" s="18"/>
    </row>
    <row r="977" spans="3:112" x14ac:dyDescent="0.3">
      <c r="C977" s="25"/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P977" s="8"/>
      <c r="AR977" s="31"/>
      <c r="AU977" s="31"/>
      <c r="AV977" s="21"/>
      <c r="AW977" s="23"/>
      <c r="BJ977" s="18"/>
      <c r="BL977" s="54"/>
      <c r="BN977" s="54"/>
      <c r="BP977" s="18"/>
      <c r="BR977" s="18"/>
      <c r="BS977" s="18"/>
      <c r="BZ977" s="18"/>
      <c r="CC977" s="18"/>
      <c r="CH977" s="18"/>
      <c r="CM977" s="18"/>
      <c r="CO977" s="18"/>
      <c r="CS977" s="18"/>
      <c r="CU977" s="18"/>
      <c r="CW977" s="18"/>
      <c r="DH977" s="18"/>
    </row>
    <row r="978" spans="3:112" x14ac:dyDescent="0.3">
      <c r="C978" s="25"/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P978" s="8"/>
      <c r="AR978" s="31"/>
      <c r="AU978" s="31"/>
      <c r="AV978" s="21"/>
      <c r="AW978" s="23"/>
      <c r="BJ978" s="18"/>
      <c r="BL978" s="54"/>
      <c r="BN978" s="54"/>
      <c r="BP978" s="18"/>
      <c r="BR978" s="18"/>
      <c r="BS978" s="18"/>
      <c r="BZ978" s="18"/>
      <c r="CC978" s="18"/>
      <c r="CH978" s="18"/>
      <c r="CM978" s="18"/>
      <c r="CO978" s="18"/>
      <c r="CS978" s="18"/>
      <c r="CU978" s="18"/>
      <c r="CW978" s="18"/>
      <c r="DH978" s="18"/>
    </row>
    <row r="979" spans="3:112" x14ac:dyDescent="0.3">
      <c r="C979" s="25"/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P979" s="8"/>
      <c r="AR979" s="31"/>
      <c r="AU979" s="31"/>
      <c r="AV979" s="21"/>
      <c r="AW979" s="23"/>
      <c r="BJ979" s="18"/>
      <c r="BL979" s="54"/>
      <c r="BN979" s="54"/>
      <c r="BP979" s="18"/>
      <c r="BR979" s="18"/>
      <c r="BS979" s="18"/>
      <c r="BZ979" s="18"/>
      <c r="CC979" s="18"/>
      <c r="CH979" s="18"/>
      <c r="CM979" s="18"/>
      <c r="CO979" s="18"/>
      <c r="CS979" s="18"/>
      <c r="CU979" s="18"/>
      <c r="CW979" s="18"/>
      <c r="DH979" s="18"/>
    </row>
    <row r="980" spans="3:112" x14ac:dyDescent="0.3">
      <c r="C980" s="25"/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P980" s="8"/>
      <c r="AR980" s="31"/>
      <c r="AU980" s="31"/>
      <c r="AV980" s="21"/>
      <c r="AW980" s="23"/>
      <c r="BJ980" s="18"/>
      <c r="BL980" s="54"/>
      <c r="BN980" s="54"/>
      <c r="BP980" s="18"/>
      <c r="BR980" s="18"/>
      <c r="BS980" s="18"/>
      <c r="BZ980" s="18"/>
      <c r="CC980" s="18"/>
      <c r="CH980" s="18"/>
      <c r="CM980" s="18"/>
      <c r="CO980" s="18"/>
      <c r="CS980" s="18"/>
      <c r="CU980" s="18"/>
      <c r="CW980" s="18"/>
      <c r="DH980" s="18"/>
    </row>
    <row r="981" spans="3:112" x14ac:dyDescent="0.3">
      <c r="C981" s="25"/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P981" s="8"/>
      <c r="AR981" s="31"/>
      <c r="AU981" s="31"/>
      <c r="AV981" s="21"/>
      <c r="AW981" s="23"/>
      <c r="BJ981" s="18"/>
      <c r="BL981" s="54"/>
      <c r="BN981" s="54"/>
      <c r="BP981" s="18"/>
      <c r="BR981" s="18"/>
      <c r="BS981" s="18"/>
      <c r="BZ981" s="18"/>
      <c r="CC981" s="18"/>
      <c r="CH981" s="18"/>
      <c r="CM981" s="18"/>
      <c r="CO981" s="18"/>
      <c r="CS981" s="18"/>
      <c r="CU981" s="18"/>
      <c r="CW981" s="18"/>
      <c r="DH981" s="18"/>
    </row>
    <row r="982" spans="3:112" x14ac:dyDescent="0.3">
      <c r="C982" s="25"/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P982" s="8"/>
      <c r="AR982" s="31"/>
      <c r="AU982" s="31"/>
      <c r="AV982" s="21"/>
      <c r="AW982" s="23"/>
      <c r="BJ982" s="18"/>
      <c r="BL982" s="54"/>
      <c r="BN982" s="54"/>
      <c r="BP982" s="18"/>
      <c r="BR982" s="18"/>
      <c r="BS982" s="18"/>
      <c r="BZ982" s="18"/>
      <c r="CC982" s="18"/>
      <c r="CH982" s="18"/>
      <c r="CM982" s="18"/>
      <c r="CO982" s="18"/>
      <c r="CS982" s="18"/>
      <c r="CU982" s="18"/>
      <c r="CW982" s="18"/>
      <c r="DH982" s="18"/>
    </row>
    <row r="983" spans="3:112" x14ac:dyDescent="0.3">
      <c r="C983" s="25"/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P983" s="8"/>
      <c r="AR983" s="31"/>
      <c r="AU983" s="31"/>
      <c r="AV983" s="21"/>
      <c r="AW983" s="23"/>
      <c r="BJ983" s="18"/>
      <c r="BL983" s="54"/>
      <c r="BN983" s="54"/>
      <c r="BP983" s="18"/>
      <c r="BR983" s="18"/>
      <c r="BS983" s="18"/>
      <c r="BZ983" s="18"/>
      <c r="CC983" s="18"/>
      <c r="CH983" s="18"/>
      <c r="CM983" s="18"/>
      <c r="CO983" s="18"/>
      <c r="CS983" s="18"/>
      <c r="CU983" s="18"/>
      <c r="CW983" s="18"/>
      <c r="DH983" s="18"/>
    </row>
    <row r="984" spans="3:112" x14ac:dyDescent="0.3">
      <c r="C984" s="25"/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P984" s="8"/>
      <c r="AR984" s="31"/>
      <c r="AU984" s="31"/>
      <c r="AV984" s="21"/>
      <c r="AW984" s="23"/>
      <c r="BJ984" s="18"/>
      <c r="BL984" s="54"/>
      <c r="BN984" s="54"/>
      <c r="BP984" s="18"/>
      <c r="BR984" s="18"/>
      <c r="BS984" s="18"/>
      <c r="BZ984" s="18"/>
      <c r="CC984" s="18"/>
      <c r="CH984" s="18"/>
      <c r="CM984" s="18"/>
      <c r="CO984" s="18"/>
      <c r="CS984" s="18"/>
      <c r="CU984" s="18"/>
      <c r="CW984" s="18"/>
      <c r="DH984" s="18"/>
    </row>
    <row r="985" spans="3:112" x14ac:dyDescent="0.3">
      <c r="C985" s="25"/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P985" s="8"/>
      <c r="AR985" s="31"/>
      <c r="AU985" s="31"/>
      <c r="AV985" s="21"/>
      <c r="AW985" s="23"/>
      <c r="BJ985" s="18"/>
      <c r="BL985" s="54"/>
      <c r="BN985" s="54"/>
      <c r="BP985" s="18"/>
      <c r="BR985" s="18"/>
      <c r="BS985" s="18"/>
      <c r="BZ985" s="18"/>
      <c r="CC985" s="18"/>
      <c r="CH985" s="18"/>
      <c r="CM985" s="18"/>
      <c r="CO985" s="18"/>
      <c r="CS985" s="18"/>
      <c r="CU985" s="18"/>
      <c r="CW985" s="18"/>
      <c r="DH985" s="18"/>
    </row>
    <row r="986" spans="3:112" x14ac:dyDescent="0.3">
      <c r="C986" s="25"/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P986" s="8"/>
      <c r="AR986" s="31"/>
      <c r="AU986" s="31"/>
      <c r="AV986" s="21"/>
      <c r="AW986" s="23"/>
      <c r="BJ986" s="18"/>
      <c r="BL986" s="54"/>
      <c r="BN986" s="54"/>
      <c r="BP986" s="18"/>
      <c r="BR986" s="18"/>
      <c r="BS986" s="18"/>
      <c r="BZ986" s="18"/>
      <c r="CC986" s="18"/>
      <c r="CH986" s="18"/>
      <c r="CM986" s="18"/>
      <c r="CO986" s="18"/>
      <c r="CS986" s="18"/>
      <c r="CU986" s="18"/>
      <c r="CW986" s="18"/>
      <c r="DH986" s="18"/>
    </row>
    <row r="987" spans="3:112" x14ac:dyDescent="0.3">
      <c r="C987" s="25"/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P987" s="8"/>
      <c r="AR987" s="31"/>
      <c r="AU987" s="31"/>
      <c r="AV987" s="21"/>
      <c r="AW987" s="23"/>
      <c r="BJ987" s="18"/>
      <c r="BL987" s="54"/>
      <c r="BN987" s="54"/>
      <c r="BP987" s="18"/>
      <c r="BR987" s="18"/>
      <c r="BS987" s="18"/>
      <c r="BZ987" s="18"/>
      <c r="CC987" s="18"/>
      <c r="CH987" s="18"/>
      <c r="CM987" s="18"/>
      <c r="CO987" s="18"/>
      <c r="CS987" s="18"/>
      <c r="CU987" s="18"/>
      <c r="CW987" s="18"/>
      <c r="DH987" s="18"/>
    </row>
    <row r="988" spans="3:112" x14ac:dyDescent="0.3">
      <c r="C988" s="25"/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P988" s="8"/>
      <c r="AR988" s="31"/>
      <c r="AU988" s="31"/>
      <c r="AV988" s="21"/>
      <c r="AW988" s="23"/>
      <c r="BJ988" s="18"/>
      <c r="BL988" s="54"/>
      <c r="BN988" s="54"/>
      <c r="BP988" s="18"/>
      <c r="BR988" s="18"/>
      <c r="BS988" s="18"/>
      <c r="BZ988" s="18"/>
      <c r="CC988" s="18"/>
      <c r="CH988" s="18"/>
      <c r="CM988" s="18"/>
      <c r="CO988" s="18"/>
      <c r="CS988" s="18"/>
      <c r="CU988" s="18"/>
      <c r="CW988" s="18"/>
      <c r="DH988" s="18"/>
    </row>
    <row r="989" spans="3:112" x14ac:dyDescent="0.3">
      <c r="C989" s="25"/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P989" s="8"/>
      <c r="AR989" s="31"/>
      <c r="AU989" s="31"/>
      <c r="AV989" s="21"/>
      <c r="AW989" s="23"/>
      <c r="BJ989" s="18"/>
      <c r="BL989" s="54"/>
      <c r="BN989" s="54"/>
      <c r="BP989" s="18"/>
      <c r="BR989" s="18"/>
      <c r="BS989" s="18"/>
      <c r="BZ989" s="18"/>
      <c r="CC989" s="18"/>
      <c r="CH989" s="18"/>
      <c r="CM989" s="18"/>
      <c r="CO989" s="18"/>
      <c r="CS989" s="18"/>
      <c r="CU989" s="18"/>
      <c r="CW989" s="18"/>
      <c r="DH989" s="18"/>
    </row>
    <row r="990" spans="3:112" x14ac:dyDescent="0.3">
      <c r="C990" s="25"/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P990" s="8"/>
      <c r="AR990" s="31"/>
      <c r="AU990" s="31"/>
      <c r="AV990" s="21"/>
      <c r="AW990" s="23"/>
      <c r="BJ990" s="18"/>
      <c r="BL990" s="54"/>
      <c r="BN990" s="54"/>
      <c r="BP990" s="18"/>
      <c r="BR990" s="18"/>
      <c r="BS990" s="18"/>
      <c r="BZ990" s="18"/>
      <c r="CC990" s="18"/>
      <c r="CH990" s="18"/>
      <c r="CM990" s="18"/>
      <c r="CO990" s="18"/>
      <c r="CS990" s="18"/>
      <c r="CU990" s="18"/>
      <c r="CW990" s="18"/>
      <c r="DH990" s="18"/>
    </row>
    <row r="991" spans="3:112" x14ac:dyDescent="0.3">
      <c r="C991" s="25"/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P991" s="8"/>
      <c r="AR991" s="31"/>
      <c r="AU991" s="31"/>
      <c r="AV991" s="21"/>
      <c r="AW991" s="23"/>
      <c r="BJ991" s="18"/>
      <c r="BL991" s="54"/>
      <c r="BN991" s="54"/>
      <c r="BP991" s="18"/>
      <c r="BR991" s="18"/>
      <c r="BS991" s="18"/>
      <c r="BZ991" s="18"/>
      <c r="CC991" s="18"/>
      <c r="CH991" s="18"/>
      <c r="CM991" s="18"/>
      <c r="CO991" s="18"/>
      <c r="CS991" s="18"/>
      <c r="CU991" s="18"/>
      <c r="CW991" s="18"/>
      <c r="DH991" s="18"/>
    </row>
    <row r="992" spans="3:112" x14ac:dyDescent="0.3">
      <c r="C992" s="25"/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P992" s="8"/>
      <c r="AR992" s="31"/>
      <c r="AU992" s="31"/>
      <c r="AV992" s="21"/>
      <c r="AW992" s="23"/>
      <c r="BJ992" s="18"/>
      <c r="BL992" s="54"/>
      <c r="BN992" s="54"/>
      <c r="BP992" s="18"/>
      <c r="BR992" s="18"/>
      <c r="BS992" s="18"/>
      <c r="BZ992" s="18"/>
      <c r="CC992" s="18"/>
      <c r="CH992" s="18"/>
      <c r="CM992" s="18"/>
      <c r="CO992" s="18"/>
      <c r="CS992" s="18"/>
      <c r="CU992" s="18"/>
      <c r="CW992" s="18"/>
      <c r="DH992" s="18"/>
    </row>
    <row r="993" spans="3:112" x14ac:dyDescent="0.3">
      <c r="C993" s="25"/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P993" s="8"/>
      <c r="AR993" s="31"/>
      <c r="AU993" s="31"/>
      <c r="AV993" s="21"/>
      <c r="AW993" s="23"/>
      <c r="BJ993" s="18"/>
      <c r="BL993" s="54"/>
      <c r="BN993" s="54"/>
      <c r="BP993" s="18"/>
      <c r="BR993" s="18"/>
      <c r="BS993" s="18"/>
      <c r="BZ993" s="18"/>
      <c r="CC993" s="18"/>
      <c r="CH993" s="18"/>
      <c r="CM993" s="18"/>
      <c r="CO993" s="18"/>
      <c r="CS993" s="18"/>
      <c r="CU993" s="18"/>
      <c r="CW993" s="18"/>
      <c r="DH993" s="18"/>
    </row>
    <row r="994" spans="3:112" x14ac:dyDescent="0.3">
      <c r="C994" s="25"/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P994" s="8"/>
      <c r="AR994" s="31"/>
      <c r="AU994" s="31"/>
      <c r="AV994" s="21"/>
      <c r="AW994" s="23"/>
      <c r="BJ994" s="18"/>
      <c r="BL994" s="54"/>
      <c r="BN994" s="54"/>
      <c r="BP994" s="18"/>
      <c r="BR994" s="18"/>
      <c r="BS994" s="18"/>
      <c r="BZ994" s="18"/>
      <c r="CC994" s="18"/>
      <c r="CH994" s="18"/>
      <c r="CM994" s="18"/>
      <c r="CO994" s="18"/>
      <c r="CS994" s="18"/>
      <c r="CU994" s="18"/>
      <c r="CW994" s="18"/>
      <c r="DH994" s="18"/>
    </row>
    <row r="995" spans="3:112" x14ac:dyDescent="0.3">
      <c r="C995" s="25"/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P995" s="8"/>
      <c r="AR995" s="31"/>
      <c r="AU995" s="31"/>
      <c r="AV995" s="21"/>
      <c r="AW995" s="23"/>
      <c r="BJ995" s="18"/>
      <c r="BL995" s="54"/>
      <c r="BN995" s="54"/>
      <c r="BP995" s="18"/>
      <c r="BR995" s="18"/>
      <c r="BS995" s="18"/>
      <c r="BZ995" s="18"/>
      <c r="CC995" s="18"/>
      <c r="CH995" s="18"/>
      <c r="CM995" s="18"/>
      <c r="CO995" s="18"/>
      <c r="CS995" s="18"/>
      <c r="CU995" s="18"/>
      <c r="CW995" s="18"/>
      <c r="DH995" s="18"/>
    </row>
    <row r="996" spans="3:112" x14ac:dyDescent="0.3">
      <c r="C996" s="25"/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P996" s="8"/>
      <c r="AR996" s="31"/>
      <c r="AU996" s="31"/>
      <c r="AV996" s="21"/>
      <c r="AW996" s="23"/>
      <c r="BJ996" s="18"/>
      <c r="BL996" s="54"/>
      <c r="BN996" s="54"/>
      <c r="BP996" s="18"/>
      <c r="BR996" s="18"/>
      <c r="BS996" s="18"/>
      <c r="BZ996" s="18"/>
      <c r="CC996" s="18"/>
      <c r="CH996" s="18"/>
      <c r="CM996" s="18"/>
      <c r="CO996" s="18"/>
      <c r="CS996" s="18"/>
      <c r="CU996" s="18"/>
      <c r="CW996" s="18"/>
      <c r="DH996" s="18"/>
    </row>
    <row r="997" spans="3:112" x14ac:dyDescent="0.3">
      <c r="C997" s="25"/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P997" s="8"/>
      <c r="AR997" s="31"/>
      <c r="AU997" s="31"/>
      <c r="AV997" s="21"/>
      <c r="AW997" s="23"/>
      <c r="BJ997" s="18"/>
      <c r="BL997" s="54"/>
      <c r="BN997" s="54"/>
      <c r="BP997" s="18"/>
      <c r="BR997" s="18"/>
      <c r="BS997" s="18"/>
      <c r="BZ997" s="18"/>
      <c r="CC997" s="18"/>
      <c r="CH997" s="18"/>
      <c r="CM997" s="18"/>
      <c r="CO997" s="18"/>
      <c r="CS997" s="18"/>
      <c r="CU997" s="18"/>
      <c r="CW997" s="18"/>
      <c r="DH997" s="18"/>
    </row>
    <row r="998" spans="3:112" x14ac:dyDescent="0.3">
      <c r="C998" s="25"/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P998" s="8"/>
      <c r="AR998" s="31"/>
      <c r="AU998" s="31"/>
      <c r="AV998" s="21"/>
      <c r="AW998" s="23"/>
      <c r="BJ998" s="18"/>
      <c r="BL998" s="54"/>
      <c r="BN998" s="54"/>
      <c r="BP998" s="18"/>
      <c r="BR998" s="18"/>
      <c r="BS998" s="18"/>
      <c r="BZ998" s="18"/>
      <c r="CC998" s="18"/>
      <c r="CH998" s="18"/>
      <c r="CM998" s="18"/>
      <c r="CO998" s="18"/>
      <c r="CS998" s="18"/>
      <c r="CU998" s="18"/>
      <c r="CW998" s="18"/>
      <c r="DH998" s="18"/>
    </row>
    <row r="999" spans="3:112" x14ac:dyDescent="0.3">
      <c r="C999" s="25"/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P999" s="8"/>
      <c r="AR999" s="31"/>
      <c r="AU999" s="31"/>
      <c r="AV999" s="21"/>
      <c r="AW999" s="23"/>
      <c r="BJ999" s="18"/>
      <c r="BL999" s="54"/>
      <c r="BN999" s="54"/>
      <c r="BP999" s="18"/>
      <c r="BR999" s="18"/>
      <c r="BS999" s="18"/>
      <c r="BZ999" s="18"/>
      <c r="CC999" s="18"/>
      <c r="CH999" s="18"/>
      <c r="CM999" s="18"/>
      <c r="CO999" s="18"/>
      <c r="CS999" s="18"/>
      <c r="CU999" s="18"/>
      <c r="CW999" s="18"/>
      <c r="DH999" s="18"/>
    </row>
    <row r="1000" spans="3:112" x14ac:dyDescent="0.3">
      <c r="C1000" s="25"/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P1000" s="8"/>
      <c r="AR1000" s="31"/>
      <c r="AU1000" s="31"/>
      <c r="AV1000" s="21"/>
      <c r="AW1000" s="23"/>
      <c r="BJ1000" s="18"/>
      <c r="BL1000" s="54"/>
      <c r="BN1000" s="54"/>
      <c r="BP1000" s="18"/>
      <c r="BR1000" s="18"/>
      <c r="BS1000" s="18"/>
      <c r="BZ1000" s="18"/>
      <c r="CC1000" s="18"/>
      <c r="CH1000" s="18"/>
      <c r="CM1000" s="18"/>
      <c r="CO1000" s="18"/>
      <c r="CS1000" s="18"/>
      <c r="CU1000" s="18"/>
      <c r="CW1000" s="18"/>
      <c r="DH1000" s="18"/>
    </row>
    <row r="1001" spans="3:112" x14ac:dyDescent="0.3">
      <c r="C1001" s="25"/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P1001" s="8"/>
      <c r="AR1001" s="31"/>
      <c r="AU1001" s="31"/>
      <c r="AV1001" s="21"/>
      <c r="AW1001" s="23"/>
      <c r="BJ1001" s="18"/>
      <c r="BL1001" s="54"/>
      <c r="BN1001" s="54"/>
      <c r="BP1001" s="18"/>
      <c r="BR1001" s="18"/>
      <c r="BS1001" s="18"/>
      <c r="BZ1001" s="18"/>
      <c r="CC1001" s="18"/>
      <c r="CH1001" s="18"/>
      <c r="CM1001" s="18"/>
      <c r="CO1001" s="18"/>
      <c r="CS1001" s="18"/>
      <c r="CU1001" s="18"/>
      <c r="CW1001" s="18"/>
      <c r="DH1001" s="18"/>
    </row>
    <row r="1002" spans="3:112" x14ac:dyDescent="0.3">
      <c r="C1002" s="25"/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P1002" s="8"/>
      <c r="AR1002" s="31"/>
      <c r="AU1002" s="31"/>
      <c r="AV1002" s="21"/>
      <c r="AW1002" s="23"/>
      <c r="BJ1002" s="18"/>
      <c r="BL1002" s="54"/>
      <c r="BN1002" s="54"/>
      <c r="BP1002" s="18"/>
      <c r="BR1002" s="18"/>
      <c r="BS1002" s="18"/>
      <c r="BZ1002" s="18"/>
      <c r="CC1002" s="18"/>
      <c r="CH1002" s="18"/>
      <c r="CM1002" s="18"/>
      <c r="CO1002" s="18"/>
      <c r="CS1002" s="18"/>
      <c r="CU1002" s="18"/>
      <c r="CW1002" s="18"/>
      <c r="DH1002" s="18"/>
    </row>
    <row r="1003" spans="3:112" x14ac:dyDescent="0.3">
      <c r="C1003" s="25"/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P1003" s="8"/>
      <c r="AR1003" s="31"/>
      <c r="AU1003" s="31"/>
      <c r="AV1003" s="21"/>
      <c r="AW1003" s="23"/>
      <c r="BJ1003" s="18"/>
      <c r="BL1003" s="54"/>
      <c r="BN1003" s="54"/>
      <c r="BP1003" s="18"/>
      <c r="BR1003" s="18"/>
      <c r="BS1003" s="18"/>
      <c r="BZ1003" s="18"/>
      <c r="CC1003" s="18"/>
      <c r="CH1003" s="18"/>
      <c r="CM1003" s="18"/>
      <c r="CO1003" s="18"/>
      <c r="CS1003" s="18"/>
      <c r="CU1003" s="18"/>
      <c r="CW1003" s="18"/>
      <c r="DH1003" s="18"/>
    </row>
    <row r="1004" spans="3:112" x14ac:dyDescent="0.3">
      <c r="C1004" s="25"/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P1004" s="8"/>
      <c r="AR1004" s="31"/>
      <c r="AU1004" s="31"/>
      <c r="AV1004" s="21"/>
      <c r="AW1004" s="23"/>
      <c r="BJ1004" s="18"/>
      <c r="BL1004" s="54"/>
      <c r="BN1004" s="54"/>
      <c r="BP1004" s="18"/>
      <c r="BR1004" s="18"/>
      <c r="BS1004" s="18"/>
      <c r="BZ1004" s="18"/>
      <c r="CC1004" s="18"/>
      <c r="CH1004" s="18"/>
      <c r="CM1004" s="18"/>
      <c r="CO1004" s="18"/>
      <c r="CS1004" s="18"/>
      <c r="CU1004" s="18"/>
      <c r="CW1004" s="18"/>
      <c r="DH1004" s="18"/>
    </row>
    <row r="1005" spans="3:112" x14ac:dyDescent="0.3">
      <c r="C1005" s="25"/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P1005" s="8"/>
      <c r="AR1005" s="31"/>
      <c r="AU1005" s="31"/>
      <c r="AV1005" s="21"/>
      <c r="AW1005" s="23"/>
      <c r="BJ1005" s="18"/>
      <c r="BL1005" s="54"/>
      <c r="BN1005" s="54"/>
      <c r="BP1005" s="18"/>
      <c r="BR1005" s="18"/>
      <c r="BS1005" s="18"/>
      <c r="BZ1005" s="18"/>
      <c r="CC1005" s="18"/>
      <c r="CH1005" s="18"/>
      <c r="CM1005" s="18"/>
      <c r="CO1005" s="18"/>
      <c r="CS1005" s="18"/>
      <c r="CU1005" s="18"/>
      <c r="CW1005" s="18"/>
      <c r="DH1005" s="18"/>
    </row>
    <row r="1006" spans="3:112" x14ac:dyDescent="0.3">
      <c r="C1006" s="25"/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P1006" s="8"/>
      <c r="AR1006" s="31"/>
      <c r="AU1006" s="31"/>
      <c r="AV1006" s="21"/>
      <c r="AW1006" s="23"/>
      <c r="BJ1006" s="18"/>
      <c r="BL1006" s="54"/>
      <c r="BN1006" s="54"/>
      <c r="BP1006" s="18"/>
      <c r="BR1006" s="18"/>
      <c r="BS1006" s="18"/>
      <c r="BZ1006" s="18"/>
      <c r="CC1006" s="18"/>
      <c r="CH1006" s="18"/>
      <c r="CM1006" s="18"/>
      <c r="CO1006" s="18"/>
      <c r="CS1006" s="18"/>
      <c r="CU1006" s="18"/>
      <c r="CW1006" s="18"/>
      <c r="DH1006" s="18"/>
    </row>
    <row r="1007" spans="3:112" x14ac:dyDescent="0.3">
      <c r="C1007" s="25"/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P1007" s="8"/>
      <c r="AR1007" s="31"/>
      <c r="AU1007" s="31"/>
      <c r="AV1007" s="21"/>
      <c r="AW1007" s="23"/>
      <c r="BJ1007" s="18"/>
      <c r="BL1007" s="54"/>
      <c r="BN1007" s="54"/>
      <c r="BP1007" s="18"/>
      <c r="BR1007" s="18"/>
      <c r="BS1007" s="18"/>
      <c r="BZ1007" s="18"/>
      <c r="CC1007" s="18"/>
      <c r="CH1007" s="18"/>
      <c r="CM1007" s="18"/>
      <c r="CO1007" s="18"/>
      <c r="CS1007" s="18"/>
      <c r="CU1007" s="18"/>
      <c r="CW1007" s="18"/>
      <c r="DH1007" s="18"/>
    </row>
    <row r="1008" spans="3:112" x14ac:dyDescent="0.3">
      <c r="C1008" s="25"/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P1008" s="8"/>
      <c r="AR1008" s="31"/>
      <c r="AU1008" s="31"/>
      <c r="AV1008" s="21"/>
      <c r="AW1008" s="23"/>
      <c r="BJ1008" s="18"/>
      <c r="BL1008" s="54"/>
      <c r="BN1008" s="54"/>
      <c r="BP1008" s="18"/>
      <c r="BR1008" s="18"/>
      <c r="BS1008" s="18"/>
      <c r="BZ1008" s="18"/>
      <c r="CC1008" s="18"/>
      <c r="CH1008" s="18"/>
      <c r="CM1008" s="18"/>
      <c r="CO1008" s="18"/>
      <c r="CS1008" s="18"/>
      <c r="CU1008" s="18"/>
      <c r="CW1008" s="18"/>
      <c r="DH1008" s="18"/>
    </row>
    <row r="1009" spans="3:112" x14ac:dyDescent="0.3">
      <c r="C1009" s="25"/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P1009" s="8"/>
      <c r="AR1009" s="31"/>
      <c r="AU1009" s="31"/>
      <c r="AV1009" s="21"/>
      <c r="AW1009" s="23"/>
      <c r="BJ1009" s="18"/>
      <c r="BL1009" s="54"/>
      <c r="BN1009" s="54"/>
      <c r="BP1009" s="18"/>
      <c r="BR1009" s="18"/>
      <c r="BS1009" s="18"/>
      <c r="BZ1009" s="18"/>
      <c r="CC1009" s="18"/>
      <c r="CH1009" s="18"/>
      <c r="CM1009" s="18"/>
      <c r="CO1009" s="18"/>
      <c r="CS1009" s="18"/>
      <c r="CU1009" s="18"/>
      <c r="CW1009" s="18"/>
      <c r="DH1009" s="18"/>
    </row>
    <row r="1010" spans="3:112" x14ac:dyDescent="0.3">
      <c r="C1010" s="25"/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P1010" s="8"/>
      <c r="AR1010" s="31"/>
      <c r="AU1010" s="31"/>
      <c r="AV1010" s="21"/>
      <c r="AW1010" s="23"/>
      <c r="BJ1010" s="18"/>
      <c r="BL1010" s="54"/>
      <c r="BN1010" s="54"/>
      <c r="BP1010" s="18"/>
      <c r="BR1010" s="18"/>
      <c r="BS1010" s="18"/>
      <c r="BZ1010" s="18"/>
      <c r="CC1010" s="18"/>
      <c r="CH1010" s="18"/>
      <c r="CM1010" s="18"/>
      <c r="CO1010" s="18"/>
      <c r="CS1010" s="18"/>
      <c r="CU1010" s="18"/>
      <c r="CW1010" s="18"/>
      <c r="DH1010" s="18"/>
    </row>
    <row r="1011" spans="3:112" x14ac:dyDescent="0.3">
      <c r="C1011" s="25"/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P1011" s="8"/>
      <c r="AR1011" s="31"/>
      <c r="AU1011" s="31"/>
      <c r="AV1011" s="21"/>
      <c r="AW1011" s="23"/>
      <c r="BJ1011" s="18"/>
      <c r="BL1011" s="54"/>
      <c r="BN1011" s="54"/>
      <c r="BP1011" s="18"/>
      <c r="BR1011" s="18"/>
      <c r="BS1011" s="18"/>
      <c r="BZ1011" s="18"/>
      <c r="CC1011" s="18"/>
      <c r="CH1011" s="18"/>
      <c r="CM1011" s="18"/>
      <c r="CO1011" s="18"/>
      <c r="CS1011" s="18"/>
      <c r="CU1011" s="18"/>
      <c r="CW1011" s="18"/>
      <c r="DH1011" s="18"/>
    </row>
    <row r="1012" spans="3:112" x14ac:dyDescent="0.3">
      <c r="C1012" s="25"/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P1012" s="8"/>
      <c r="AR1012" s="31"/>
      <c r="AU1012" s="31"/>
      <c r="AV1012" s="21"/>
      <c r="AW1012" s="23"/>
      <c r="BJ1012" s="18"/>
      <c r="BL1012" s="54"/>
      <c r="BN1012" s="54"/>
      <c r="BP1012" s="18"/>
      <c r="BR1012" s="18"/>
      <c r="BS1012" s="18"/>
      <c r="BZ1012" s="18"/>
      <c r="CC1012" s="18"/>
      <c r="CH1012" s="18"/>
      <c r="CM1012" s="18"/>
      <c r="CO1012" s="18"/>
      <c r="CS1012" s="18"/>
      <c r="CU1012" s="18"/>
      <c r="CW1012" s="18"/>
      <c r="DH1012" s="18"/>
    </row>
    <row r="1013" spans="3:112" x14ac:dyDescent="0.3">
      <c r="C1013" s="25"/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P1013" s="8"/>
      <c r="AR1013" s="31"/>
      <c r="AU1013" s="31"/>
      <c r="AV1013" s="21"/>
      <c r="AW1013" s="23"/>
      <c r="BJ1013" s="18"/>
      <c r="BL1013" s="54"/>
      <c r="BN1013" s="54"/>
      <c r="BP1013" s="18"/>
      <c r="BR1013" s="18"/>
      <c r="BS1013" s="18"/>
      <c r="BZ1013" s="18"/>
      <c r="CC1013" s="18"/>
      <c r="CH1013" s="18"/>
      <c r="CM1013" s="18"/>
      <c r="CO1013" s="18"/>
      <c r="CS1013" s="18"/>
      <c r="CU1013" s="18"/>
      <c r="CW1013" s="18"/>
      <c r="DH1013" s="18"/>
    </row>
    <row r="1014" spans="3:112" x14ac:dyDescent="0.3">
      <c r="C1014" s="25"/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P1014" s="8"/>
      <c r="AR1014" s="31"/>
      <c r="AU1014" s="31"/>
      <c r="AV1014" s="21"/>
      <c r="AW1014" s="23"/>
      <c r="BJ1014" s="18"/>
      <c r="BL1014" s="54"/>
      <c r="BN1014" s="54"/>
      <c r="BP1014" s="18"/>
      <c r="BR1014" s="18"/>
      <c r="BS1014" s="18"/>
      <c r="BZ1014" s="18"/>
      <c r="CC1014" s="18"/>
      <c r="CH1014" s="18"/>
      <c r="CM1014" s="18"/>
      <c r="CO1014" s="18"/>
      <c r="CS1014" s="18"/>
      <c r="CU1014" s="18"/>
      <c r="CW1014" s="18"/>
      <c r="DH1014" s="18"/>
    </row>
    <row r="1015" spans="3:112" x14ac:dyDescent="0.3">
      <c r="C1015" s="25"/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P1015" s="8"/>
      <c r="AR1015" s="31"/>
      <c r="AU1015" s="31"/>
      <c r="AV1015" s="21"/>
      <c r="AW1015" s="23"/>
      <c r="BJ1015" s="18"/>
      <c r="BL1015" s="54"/>
      <c r="BN1015" s="54"/>
      <c r="BP1015" s="18"/>
      <c r="BR1015" s="18"/>
      <c r="BS1015" s="18"/>
      <c r="BZ1015" s="18"/>
      <c r="CC1015" s="18"/>
      <c r="CH1015" s="18"/>
      <c r="CM1015" s="18"/>
      <c r="CO1015" s="18"/>
      <c r="CS1015" s="18"/>
      <c r="CU1015" s="18"/>
      <c r="CW1015" s="18"/>
      <c r="DH1015" s="18"/>
    </row>
    <row r="1016" spans="3:112" x14ac:dyDescent="0.3">
      <c r="C1016" s="25"/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P1016" s="8"/>
      <c r="AR1016" s="31"/>
      <c r="AU1016" s="31"/>
      <c r="AV1016" s="21"/>
      <c r="AW1016" s="23"/>
      <c r="BJ1016" s="18"/>
      <c r="BL1016" s="54"/>
      <c r="BN1016" s="54"/>
      <c r="BP1016" s="18"/>
      <c r="BR1016" s="18"/>
      <c r="BS1016" s="18"/>
      <c r="BZ1016" s="18"/>
      <c r="CC1016" s="18"/>
      <c r="CH1016" s="18"/>
      <c r="CM1016" s="18"/>
      <c r="CO1016" s="18"/>
      <c r="CS1016" s="18"/>
      <c r="CU1016" s="18"/>
      <c r="CW1016" s="18"/>
      <c r="DH1016" s="18"/>
    </row>
    <row r="1017" spans="3:112" x14ac:dyDescent="0.3">
      <c r="C1017" s="25"/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P1017" s="8"/>
      <c r="AR1017" s="31"/>
      <c r="AU1017" s="31"/>
      <c r="AV1017" s="21"/>
      <c r="AW1017" s="23"/>
      <c r="BJ1017" s="18"/>
      <c r="BL1017" s="54"/>
      <c r="BN1017" s="54"/>
      <c r="BP1017" s="18"/>
      <c r="BR1017" s="18"/>
      <c r="BS1017" s="18"/>
      <c r="BZ1017" s="18"/>
      <c r="CC1017" s="18"/>
      <c r="CH1017" s="18"/>
      <c r="CM1017" s="18"/>
      <c r="CO1017" s="18"/>
      <c r="CS1017" s="18"/>
      <c r="CU1017" s="18"/>
      <c r="CW1017" s="18"/>
      <c r="DH1017" s="18"/>
    </row>
    <row r="1018" spans="3:112" x14ac:dyDescent="0.3">
      <c r="C1018" s="25"/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P1018" s="8"/>
      <c r="AR1018" s="31"/>
      <c r="AU1018" s="31"/>
      <c r="AV1018" s="21"/>
      <c r="AW1018" s="23"/>
      <c r="BJ1018" s="18"/>
      <c r="BL1018" s="54"/>
      <c r="BN1018" s="54"/>
      <c r="BP1018" s="18"/>
      <c r="BR1018" s="18"/>
      <c r="BS1018" s="18"/>
      <c r="BZ1018" s="18"/>
      <c r="CC1018" s="18"/>
      <c r="CH1018" s="18"/>
      <c r="CM1018" s="18"/>
      <c r="CO1018" s="18"/>
      <c r="CS1018" s="18"/>
      <c r="CU1018" s="18"/>
      <c r="CW1018" s="18"/>
      <c r="DH1018" s="18"/>
    </row>
    <row r="1019" spans="3:112" x14ac:dyDescent="0.3">
      <c r="C1019" s="25"/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P1019" s="8"/>
      <c r="AR1019" s="31"/>
      <c r="AU1019" s="31"/>
      <c r="AV1019" s="21"/>
      <c r="AW1019" s="23"/>
      <c r="BJ1019" s="18"/>
      <c r="BL1019" s="54"/>
      <c r="BN1019" s="54"/>
      <c r="BP1019" s="18"/>
      <c r="BR1019" s="18"/>
      <c r="BS1019" s="18"/>
      <c r="BZ1019" s="18"/>
      <c r="CC1019" s="18"/>
      <c r="CH1019" s="18"/>
      <c r="CM1019" s="18"/>
      <c r="CO1019" s="18"/>
      <c r="CS1019" s="18"/>
      <c r="CU1019" s="18"/>
      <c r="CW1019" s="18"/>
      <c r="DH1019" s="18"/>
    </row>
    <row r="1020" spans="3:112" x14ac:dyDescent="0.3">
      <c r="C1020" s="25"/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P1020" s="8"/>
      <c r="AR1020" s="31"/>
      <c r="AU1020" s="31"/>
      <c r="AV1020" s="21"/>
      <c r="AW1020" s="23"/>
      <c r="BJ1020" s="18"/>
      <c r="BL1020" s="54"/>
      <c r="BN1020" s="54"/>
      <c r="BP1020" s="18"/>
      <c r="BR1020" s="18"/>
      <c r="BS1020" s="18"/>
      <c r="BZ1020" s="18"/>
      <c r="CC1020" s="18"/>
      <c r="CH1020" s="18"/>
      <c r="CM1020" s="18"/>
      <c r="CO1020" s="18"/>
      <c r="CS1020" s="18"/>
      <c r="CU1020" s="18"/>
      <c r="CW1020" s="18"/>
      <c r="DH1020" s="18"/>
    </row>
    <row r="1021" spans="3:112" x14ac:dyDescent="0.3">
      <c r="C1021" s="25"/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P1021" s="8"/>
      <c r="AR1021" s="31"/>
      <c r="AU1021" s="31"/>
      <c r="AV1021" s="21"/>
      <c r="AW1021" s="23"/>
      <c r="BJ1021" s="18"/>
      <c r="BL1021" s="54"/>
      <c r="BN1021" s="54"/>
      <c r="BP1021" s="18"/>
      <c r="BR1021" s="18"/>
      <c r="BS1021" s="18"/>
      <c r="BZ1021" s="18"/>
      <c r="CC1021" s="18"/>
      <c r="CH1021" s="18"/>
      <c r="CM1021" s="18"/>
      <c r="CO1021" s="18"/>
      <c r="CS1021" s="18"/>
      <c r="CU1021" s="18"/>
      <c r="CW1021" s="18"/>
      <c r="DH1021" s="18"/>
    </row>
    <row r="1022" spans="3:112" x14ac:dyDescent="0.3">
      <c r="C1022" s="25"/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P1022" s="8"/>
      <c r="AR1022" s="31"/>
      <c r="AU1022" s="31"/>
      <c r="AV1022" s="21"/>
      <c r="AW1022" s="23"/>
      <c r="BJ1022" s="18"/>
      <c r="BL1022" s="54"/>
      <c r="BN1022" s="54"/>
      <c r="BP1022" s="18"/>
      <c r="BR1022" s="18"/>
      <c r="BS1022" s="18"/>
      <c r="BZ1022" s="18"/>
      <c r="CC1022" s="18"/>
      <c r="CH1022" s="18"/>
      <c r="CM1022" s="18"/>
      <c r="CO1022" s="18"/>
      <c r="CS1022" s="18"/>
      <c r="CU1022" s="18"/>
      <c r="CW1022" s="18"/>
      <c r="DH1022" s="18"/>
    </row>
    <row r="1023" spans="3:112" x14ac:dyDescent="0.3">
      <c r="C1023" s="25"/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P1023" s="8"/>
      <c r="AR1023" s="31"/>
      <c r="AU1023" s="31"/>
      <c r="AV1023" s="21"/>
      <c r="AW1023" s="23"/>
      <c r="BJ1023" s="18"/>
      <c r="BL1023" s="54"/>
      <c r="BN1023" s="54"/>
      <c r="BP1023" s="18"/>
      <c r="BR1023" s="18"/>
      <c r="BS1023" s="18"/>
      <c r="BZ1023" s="18"/>
      <c r="CC1023" s="18"/>
      <c r="CH1023" s="18"/>
      <c r="CM1023" s="18"/>
      <c r="CO1023" s="18"/>
      <c r="CS1023" s="18"/>
      <c r="CU1023" s="18"/>
      <c r="CW1023" s="18"/>
      <c r="DH1023" s="18"/>
    </row>
    <row r="1024" spans="3:112" x14ac:dyDescent="0.3">
      <c r="C1024" s="25"/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P1024" s="8"/>
      <c r="AR1024" s="31"/>
      <c r="AU1024" s="31"/>
      <c r="AV1024" s="21"/>
      <c r="AW1024" s="23"/>
      <c r="BJ1024" s="18"/>
      <c r="BL1024" s="54"/>
      <c r="BN1024" s="54"/>
      <c r="BP1024" s="18"/>
      <c r="BR1024" s="18"/>
      <c r="BS1024" s="18"/>
      <c r="BZ1024" s="18"/>
      <c r="CC1024" s="18"/>
      <c r="CH1024" s="18"/>
      <c r="CM1024" s="18"/>
      <c r="CO1024" s="18"/>
      <c r="CS1024" s="18"/>
      <c r="CU1024" s="18"/>
      <c r="CW1024" s="18"/>
      <c r="DH1024" s="18"/>
    </row>
    <row r="1025" spans="3:112" x14ac:dyDescent="0.3">
      <c r="C1025" s="25"/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P1025" s="8"/>
      <c r="AR1025" s="31"/>
      <c r="AU1025" s="31"/>
      <c r="AV1025" s="21"/>
      <c r="AW1025" s="23"/>
      <c r="BJ1025" s="18"/>
      <c r="BL1025" s="54"/>
      <c r="BN1025" s="54"/>
      <c r="BP1025" s="18"/>
      <c r="BR1025" s="18"/>
      <c r="BS1025" s="18"/>
      <c r="BZ1025" s="18"/>
      <c r="CC1025" s="18"/>
      <c r="CH1025" s="18"/>
      <c r="CM1025" s="18"/>
      <c r="CO1025" s="18"/>
      <c r="CS1025" s="18"/>
      <c r="CU1025" s="18"/>
      <c r="CW1025" s="18"/>
      <c r="DH1025" s="18"/>
    </row>
    <row r="1026" spans="3:112" x14ac:dyDescent="0.3">
      <c r="C1026" s="25"/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P1026" s="8"/>
      <c r="AR1026" s="31"/>
      <c r="AU1026" s="31"/>
      <c r="AV1026" s="21"/>
      <c r="AW1026" s="23"/>
      <c r="BJ1026" s="18"/>
      <c r="BL1026" s="54"/>
      <c r="BN1026" s="54"/>
      <c r="BP1026" s="18"/>
      <c r="BR1026" s="18"/>
      <c r="BS1026" s="18"/>
      <c r="BZ1026" s="18"/>
      <c r="CC1026" s="18"/>
      <c r="CH1026" s="18"/>
      <c r="CM1026" s="18"/>
      <c r="CO1026" s="18"/>
      <c r="CS1026" s="18"/>
      <c r="CU1026" s="18"/>
      <c r="CW1026" s="18"/>
      <c r="DH1026" s="18"/>
    </row>
    <row r="1027" spans="3:112" x14ac:dyDescent="0.3">
      <c r="C1027" s="25"/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P1027" s="8"/>
      <c r="AR1027" s="31"/>
      <c r="AU1027" s="31"/>
      <c r="AV1027" s="21"/>
      <c r="AW1027" s="23"/>
      <c r="BJ1027" s="18"/>
      <c r="BL1027" s="54"/>
      <c r="BN1027" s="54"/>
      <c r="BP1027" s="18"/>
      <c r="BR1027" s="18"/>
      <c r="BS1027" s="18"/>
      <c r="BZ1027" s="18"/>
      <c r="CC1027" s="18"/>
      <c r="CH1027" s="18"/>
      <c r="CM1027" s="18"/>
      <c r="CO1027" s="18"/>
      <c r="CS1027" s="18"/>
      <c r="CU1027" s="18"/>
      <c r="CW1027" s="18"/>
      <c r="DH1027" s="18"/>
    </row>
    <row r="1028" spans="3:112" x14ac:dyDescent="0.3">
      <c r="C1028" s="25"/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P1028" s="8"/>
      <c r="AR1028" s="31"/>
      <c r="AU1028" s="31"/>
      <c r="AV1028" s="21"/>
      <c r="AW1028" s="23"/>
      <c r="BJ1028" s="18"/>
      <c r="BL1028" s="54"/>
      <c r="BN1028" s="54"/>
      <c r="BP1028" s="18"/>
      <c r="BR1028" s="18"/>
      <c r="BS1028" s="18"/>
      <c r="BZ1028" s="18"/>
      <c r="CC1028" s="18"/>
      <c r="CH1028" s="18"/>
      <c r="CM1028" s="18"/>
      <c r="CO1028" s="18"/>
      <c r="CS1028" s="18"/>
      <c r="CU1028" s="18"/>
      <c r="CW1028" s="18"/>
      <c r="DH1028" s="18"/>
    </row>
    <row r="1029" spans="3:112" x14ac:dyDescent="0.3">
      <c r="C1029" s="25"/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P1029" s="8"/>
      <c r="AR1029" s="31"/>
      <c r="AU1029" s="31"/>
      <c r="AV1029" s="21"/>
      <c r="AW1029" s="23"/>
      <c r="BJ1029" s="18"/>
      <c r="BL1029" s="54"/>
      <c r="BN1029" s="54"/>
      <c r="BP1029" s="18"/>
      <c r="BR1029" s="18"/>
      <c r="BS1029" s="18"/>
      <c r="BZ1029" s="18"/>
      <c r="CC1029" s="18"/>
      <c r="CH1029" s="18"/>
      <c r="CM1029" s="18"/>
      <c r="CO1029" s="18"/>
      <c r="CS1029" s="18"/>
      <c r="CU1029" s="18"/>
      <c r="CW1029" s="18"/>
      <c r="DH1029" s="18"/>
    </row>
    <row r="1030" spans="3:112" x14ac:dyDescent="0.3">
      <c r="C1030" s="25"/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P1030" s="8"/>
      <c r="AR1030" s="31"/>
      <c r="AU1030" s="31"/>
      <c r="AV1030" s="21"/>
      <c r="AW1030" s="23"/>
      <c r="BJ1030" s="18"/>
      <c r="BL1030" s="54"/>
      <c r="BN1030" s="54"/>
      <c r="BP1030" s="18"/>
      <c r="BR1030" s="18"/>
      <c r="BS1030" s="18"/>
      <c r="BZ1030" s="18"/>
      <c r="CC1030" s="18"/>
      <c r="CH1030" s="18"/>
      <c r="CM1030" s="18"/>
      <c r="CO1030" s="18"/>
      <c r="CS1030" s="18"/>
      <c r="CU1030" s="18"/>
      <c r="CW1030" s="18"/>
      <c r="DH1030" s="18"/>
    </row>
    <row r="1031" spans="3:112" x14ac:dyDescent="0.3">
      <c r="C1031" s="25"/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P1031" s="8"/>
      <c r="AR1031" s="31"/>
      <c r="AU1031" s="31"/>
      <c r="AV1031" s="21"/>
      <c r="AW1031" s="23"/>
      <c r="BJ1031" s="18"/>
      <c r="BL1031" s="54"/>
      <c r="BN1031" s="54"/>
      <c r="BP1031" s="18"/>
      <c r="BR1031" s="18"/>
      <c r="BS1031" s="18"/>
      <c r="BZ1031" s="18"/>
      <c r="CC1031" s="18"/>
      <c r="CH1031" s="18"/>
      <c r="CM1031" s="18"/>
      <c r="CO1031" s="18"/>
      <c r="CS1031" s="18"/>
      <c r="CU1031" s="18"/>
      <c r="CW1031" s="18"/>
      <c r="DH1031" s="18"/>
    </row>
    <row r="1032" spans="3:112" x14ac:dyDescent="0.3">
      <c r="C1032" s="25"/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P1032" s="8"/>
      <c r="AR1032" s="31"/>
      <c r="AU1032" s="31"/>
      <c r="AV1032" s="21"/>
      <c r="AW1032" s="23"/>
      <c r="BJ1032" s="18"/>
      <c r="BL1032" s="54"/>
      <c r="BN1032" s="54"/>
      <c r="BP1032" s="18"/>
      <c r="BR1032" s="18"/>
      <c r="BS1032" s="18"/>
      <c r="BZ1032" s="18"/>
      <c r="CC1032" s="18"/>
      <c r="CH1032" s="18"/>
      <c r="CM1032" s="18"/>
      <c r="CO1032" s="18"/>
      <c r="CS1032" s="18"/>
      <c r="CU1032" s="18"/>
      <c r="CW1032" s="18"/>
      <c r="DH1032" s="18"/>
    </row>
    <row r="1033" spans="3:112" x14ac:dyDescent="0.3">
      <c r="C1033" s="25"/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P1033" s="8"/>
      <c r="AR1033" s="31"/>
      <c r="AU1033" s="31"/>
      <c r="AV1033" s="21"/>
      <c r="AW1033" s="23"/>
      <c r="BJ1033" s="18"/>
      <c r="BL1033" s="54"/>
      <c r="BN1033" s="54"/>
      <c r="BP1033" s="18"/>
      <c r="BR1033" s="18"/>
      <c r="BS1033" s="18"/>
      <c r="BZ1033" s="18"/>
      <c r="CC1033" s="18"/>
      <c r="CH1033" s="18"/>
      <c r="CM1033" s="18"/>
      <c r="CO1033" s="18"/>
      <c r="CS1033" s="18"/>
      <c r="CU1033" s="18"/>
      <c r="CW1033" s="18"/>
      <c r="DH1033" s="18"/>
    </row>
    <row r="1034" spans="3:112" x14ac:dyDescent="0.3">
      <c r="C1034" s="25"/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P1034" s="8"/>
      <c r="AR1034" s="31"/>
      <c r="AU1034" s="31"/>
      <c r="AV1034" s="21"/>
      <c r="AW1034" s="23"/>
      <c r="BJ1034" s="18"/>
      <c r="BL1034" s="54"/>
      <c r="BN1034" s="54"/>
      <c r="BP1034" s="18"/>
      <c r="BR1034" s="18"/>
      <c r="BS1034" s="18"/>
      <c r="BZ1034" s="18"/>
      <c r="CC1034" s="18"/>
      <c r="CH1034" s="18"/>
      <c r="CM1034" s="18"/>
      <c r="CO1034" s="18"/>
      <c r="CS1034" s="18"/>
      <c r="CU1034" s="18"/>
      <c r="CW1034" s="18"/>
      <c r="DH1034" s="18"/>
    </row>
    <row r="1035" spans="3:112" x14ac:dyDescent="0.3">
      <c r="C1035" s="25"/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P1035" s="8"/>
      <c r="AR1035" s="31"/>
      <c r="AU1035" s="31"/>
      <c r="AV1035" s="21"/>
      <c r="AW1035" s="23"/>
      <c r="BJ1035" s="18"/>
      <c r="BL1035" s="54"/>
      <c r="BN1035" s="54"/>
      <c r="BP1035" s="18"/>
      <c r="BR1035" s="18"/>
      <c r="BS1035" s="18"/>
      <c r="BZ1035" s="18"/>
      <c r="CC1035" s="18"/>
      <c r="CH1035" s="18"/>
      <c r="CM1035" s="18"/>
      <c r="CO1035" s="18"/>
      <c r="CS1035" s="18"/>
      <c r="CU1035" s="18"/>
      <c r="CW1035" s="18"/>
      <c r="DH1035" s="18"/>
    </row>
    <row r="1036" spans="3:112" x14ac:dyDescent="0.3">
      <c r="C1036" s="25"/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P1036" s="8"/>
      <c r="AR1036" s="31"/>
      <c r="AU1036" s="31"/>
      <c r="AV1036" s="21"/>
      <c r="AW1036" s="23"/>
      <c r="BJ1036" s="18"/>
      <c r="BL1036" s="54"/>
      <c r="BN1036" s="54"/>
      <c r="BP1036" s="18"/>
      <c r="BR1036" s="18"/>
      <c r="BS1036" s="18"/>
      <c r="BZ1036" s="18"/>
      <c r="CC1036" s="18"/>
      <c r="CH1036" s="18"/>
      <c r="CM1036" s="18"/>
      <c r="CO1036" s="18"/>
      <c r="CS1036" s="18"/>
      <c r="CU1036" s="18"/>
      <c r="CW1036" s="18"/>
      <c r="DH1036" s="18"/>
    </row>
    <row r="1037" spans="3:112" x14ac:dyDescent="0.3">
      <c r="C1037" s="25"/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P1037" s="8"/>
      <c r="AR1037" s="31"/>
      <c r="AU1037" s="31"/>
      <c r="AV1037" s="21"/>
      <c r="AW1037" s="23"/>
      <c r="BJ1037" s="18"/>
      <c r="BL1037" s="54"/>
      <c r="BN1037" s="54"/>
      <c r="BP1037" s="18"/>
      <c r="BR1037" s="18"/>
      <c r="BS1037" s="18"/>
      <c r="BZ1037" s="18"/>
      <c r="CC1037" s="18"/>
      <c r="CH1037" s="18"/>
      <c r="CM1037" s="18"/>
      <c r="CO1037" s="18"/>
      <c r="CS1037" s="18"/>
      <c r="CU1037" s="18"/>
      <c r="CW1037" s="18"/>
      <c r="DH1037" s="18"/>
    </row>
    <row r="1038" spans="3:112" x14ac:dyDescent="0.3">
      <c r="C1038" s="25"/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P1038" s="8"/>
      <c r="AR1038" s="31"/>
      <c r="AU1038" s="31"/>
      <c r="AV1038" s="21"/>
      <c r="AW1038" s="23"/>
      <c r="BJ1038" s="18"/>
      <c r="BL1038" s="54"/>
      <c r="BN1038" s="54"/>
      <c r="BP1038" s="18"/>
      <c r="BR1038" s="18"/>
      <c r="BS1038" s="18"/>
      <c r="BZ1038" s="18"/>
      <c r="CC1038" s="18"/>
      <c r="CH1038" s="18"/>
      <c r="CM1038" s="18"/>
      <c r="CO1038" s="18"/>
      <c r="CS1038" s="18"/>
      <c r="CU1038" s="18"/>
      <c r="CW1038" s="18"/>
      <c r="DH1038" s="18"/>
    </row>
    <row r="1039" spans="3:112" x14ac:dyDescent="0.3">
      <c r="C1039" s="25"/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P1039" s="8"/>
      <c r="AR1039" s="31"/>
      <c r="AU1039" s="31"/>
      <c r="AV1039" s="21"/>
      <c r="AW1039" s="23"/>
      <c r="BJ1039" s="18"/>
      <c r="BL1039" s="54"/>
      <c r="BN1039" s="54"/>
      <c r="BP1039" s="18"/>
      <c r="BR1039" s="18"/>
      <c r="BS1039" s="18"/>
      <c r="BZ1039" s="18"/>
      <c r="CC1039" s="18"/>
      <c r="CH1039" s="18"/>
      <c r="CM1039" s="18"/>
      <c r="CO1039" s="18"/>
      <c r="CS1039" s="18"/>
      <c r="CU1039" s="18"/>
      <c r="CW1039" s="18"/>
      <c r="DH1039" s="18"/>
    </row>
    <row r="1040" spans="3:112" x14ac:dyDescent="0.3">
      <c r="C1040" s="25"/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P1040" s="8"/>
      <c r="AR1040" s="31"/>
      <c r="AU1040" s="31"/>
      <c r="AV1040" s="21"/>
      <c r="AW1040" s="23"/>
      <c r="BJ1040" s="18"/>
      <c r="BL1040" s="54"/>
      <c r="BN1040" s="54"/>
      <c r="BP1040" s="18"/>
      <c r="BR1040" s="18"/>
      <c r="BS1040" s="18"/>
      <c r="BZ1040" s="18"/>
      <c r="CC1040" s="18"/>
      <c r="CH1040" s="18"/>
      <c r="CM1040" s="18"/>
      <c r="CO1040" s="18"/>
      <c r="CS1040" s="18"/>
      <c r="CU1040" s="18"/>
      <c r="CW1040" s="18"/>
      <c r="DH1040" s="18"/>
    </row>
    <row r="1041" spans="3:112" x14ac:dyDescent="0.3">
      <c r="C1041" s="25"/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P1041" s="8"/>
      <c r="AR1041" s="31"/>
      <c r="AU1041" s="31"/>
      <c r="AV1041" s="21"/>
      <c r="AW1041" s="23"/>
      <c r="BJ1041" s="18"/>
      <c r="BL1041" s="54"/>
      <c r="BN1041" s="54"/>
      <c r="BP1041" s="18"/>
      <c r="BR1041" s="18"/>
      <c r="BS1041" s="18"/>
      <c r="BZ1041" s="18"/>
      <c r="CC1041" s="18"/>
      <c r="CH1041" s="18"/>
      <c r="CM1041" s="18"/>
      <c r="CO1041" s="18"/>
      <c r="CS1041" s="18"/>
      <c r="CU1041" s="18"/>
      <c r="CW1041" s="18"/>
      <c r="DH1041" s="18"/>
    </row>
    <row r="1042" spans="3:112" x14ac:dyDescent="0.3">
      <c r="C1042" s="25"/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P1042" s="8"/>
      <c r="AR1042" s="31"/>
      <c r="AU1042" s="31"/>
      <c r="AV1042" s="21"/>
      <c r="AW1042" s="23"/>
      <c r="BJ1042" s="18"/>
      <c r="BL1042" s="54"/>
      <c r="BN1042" s="54"/>
      <c r="BP1042" s="18"/>
      <c r="BR1042" s="18"/>
      <c r="BS1042" s="18"/>
      <c r="BZ1042" s="18"/>
      <c r="CC1042" s="18"/>
      <c r="CH1042" s="18"/>
      <c r="CM1042" s="18"/>
      <c r="CO1042" s="18"/>
      <c r="CS1042" s="18"/>
      <c r="CU1042" s="18"/>
      <c r="CW1042" s="18"/>
      <c r="DH1042" s="18"/>
    </row>
    <row r="1043" spans="3:112" x14ac:dyDescent="0.3">
      <c r="C1043" s="25"/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P1043" s="8"/>
      <c r="AR1043" s="31"/>
      <c r="AU1043" s="31"/>
      <c r="AV1043" s="21"/>
      <c r="AW1043" s="23"/>
      <c r="BJ1043" s="18"/>
      <c r="BL1043" s="54"/>
      <c r="BN1043" s="54"/>
      <c r="BP1043" s="18"/>
      <c r="BR1043" s="18"/>
      <c r="BS1043" s="18"/>
      <c r="BZ1043" s="18"/>
      <c r="CC1043" s="18"/>
      <c r="CH1043" s="18"/>
      <c r="CM1043" s="18"/>
      <c r="CO1043" s="18"/>
      <c r="CS1043" s="18"/>
      <c r="CU1043" s="18"/>
      <c r="CW1043" s="18"/>
      <c r="DH1043" s="18"/>
    </row>
    <row r="1044" spans="3:112" x14ac:dyDescent="0.3">
      <c r="C1044" s="25"/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P1044" s="8"/>
      <c r="AR1044" s="31"/>
      <c r="AU1044" s="31"/>
      <c r="AV1044" s="21"/>
      <c r="AW1044" s="23"/>
      <c r="BJ1044" s="18"/>
      <c r="BL1044" s="54"/>
      <c r="BN1044" s="54"/>
      <c r="BP1044" s="18"/>
      <c r="BR1044" s="18"/>
      <c r="BS1044" s="18"/>
      <c r="BZ1044" s="18"/>
      <c r="CC1044" s="18"/>
      <c r="CH1044" s="18"/>
      <c r="CM1044" s="18"/>
      <c r="CO1044" s="18"/>
      <c r="CS1044" s="18"/>
      <c r="CU1044" s="18"/>
      <c r="CW1044" s="18"/>
      <c r="DH1044" s="18"/>
    </row>
    <row r="1045" spans="3:112" x14ac:dyDescent="0.3">
      <c r="C1045" s="25"/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P1045" s="8"/>
      <c r="AR1045" s="31"/>
      <c r="AU1045" s="31"/>
      <c r="AV1045" s="21"/>
      <c r="AW1045" s="23"/>
      <c r="BJ1045" s="18"/>
      <c r="BL1045" s="54"/>
      <c r="BN1045" s="54"/>
      <c r="BP1045" s="18"/>
      <c r="BR1045" s="18"/>
      <c r="BS1045" s="18"/>
      <c r="BZ1045" s="18"/>
      <c r="CC1045" s="18"/>
      <c r="CH1045" s="18"/>
      <c r="CM1045" s="18"/>
      <c r="CO1045" s="18"/>
      <c r="CS1045" s="18"/>
      <c r="CU1045" s="18"/>
      <c r="CW1045" s="18"/>
      <c r="DH1045" s="18"/>
    </row>
    <row r="1046" spans="3:112" x14ac:dyDescent="0.3">
      <c r="C1046" s="25"/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P1046" s="8"/>
      <c r="AR1046" s="31"/>
      <c r="AU1046" s="31"/>
      <c r="AV1046" s="21"/>
      <c r="AW1046" s="23"/>
      <c r="BJ1046" s="18"/>
      <c r="BL1046" s="54"/>
      <c r="BN1046" s="54"/>
      <c r="BP1046" s="18"/>
      <c r="BR1046" s="18"/>
      <c r="BS1046" s="18"/>
      <c r="BZ1046" s="18"/>
      <c r="CC1046" s="18"/>
      <c r="CH1046" s="18"/>
      <c r="CM1046" s="18"/>
      <c r="CO1046" s="18"/>
      <c r="CS1046" s="18"/>
      <c r="CU1046" s="18"/>
      <c r="CW1046" s="18"/>
      <c r="DH1046" s="18"/>
    </row>
    <row r="1047" spans="3:112" x14ac:dyDescent="0.3">
      <c r="C1047" s="25"/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P1047" s="8"/>
      <c r="AR1047" s="31"/>
      <c r="AU1047" s="31"/>
      <c r="AV1047" s="21"/>
      <c r="AW1047" s="23"/>
      <c r="BJ1047" s="18"/>
      <c r="BL1047" s="54"/>
      <c r="BN1047" s="54"/>
      <c r="BP1047" s="18"/>
      <c r="BR1047" s="18"/>
      <c r="BS1047" s="18"/>
      <c r="BZ1047" s="18"/>
      <c r="CC1047" s="18"/>
      <c r="CH1047" s="18"/>
      <c r="CM1047" s="18"/>
      <c r="CO1047" s="18"/>
      <c r="CS1047" s="18"/>
      <c r="CU1047" s="18"/>
      <c r="CW1047" s="18"/>
      <c r="DH1047" s="18"/>
    </row>
    <row r="1048" spans="3:112" x14ac:dyDescent="0.3">
      <c r="C1048" s="25"/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P1048" s="8"/>
      <c r="AR1048" s="31"/>
      <c r="AU1048" s="31"/>
      <c r="AV1048" s="21"/>
      <c r="AW1048" s="23"/>
      <c r="BJ1048" s="18"/>
      <c r="BL1048" s="54"/>
      <c r="BN1048" s="54"/>
      <c r="BP1048" s="18"/>
      <c r="BR1048" s="18"/>
      <c r="BS1048" s="18"/>
      <c r="BZ1048" s="18"/>
      <c r="CC1048" s="18"/>
      <c r="CH1048" s="18"/>
      <c r="CM1048" s="18"/>
      <c r="CO1048" s="18"/>
      <c r="CS1048" s="18"/>
      <c r="CU1048" s="18"/>
      <c r="CW1048" s="18"/>
      <c r="DH1048" s="18"/>
    </row>
    <row r="1049" spans="3:112" x14ac:dyDescent="0.3">
      <c r="C1049" s="25"/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P1049" s="8"/>
      <c r="AR1049" s="31"/>
      <c r="AU1049" s="31"/>
      <c r="AV1049" s="21"/>
      <c r="AW1049" s="23"/>
      <c r="BJ1049" s="18"/>
      <c r="BL1049" s="54"/>
      <c r="BN1049" s="54"/>
      <c r="BP1049" s="18"/>
      <c r="BR1049" s="18"/>
      <c r="BS1049" s="18"/>
      <c r="BZ1049" s="18"/>
      <c r="CC1049" s="18"/>
      <c r="CH1049" s="18"/>
      <c r="CM1049" s="18"/>
      <c r="CO1049" s="18"/>
      <c r="CS1049" s="18"/>
      <c r="CU1049" s="18"/>
      <c r="CW1049" s="18"/>
      <c r="DH1049" s="18"/>
    </row>
    <row r="1050" spans="3:112" x14ac:dyDescent="0.3">
      <c r="C1050" s="25"/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P1050" s="8"/>
      <c r="AR1050" s="31"/>
      <c r="AU1050" s="31"/>
      <c r="AV1050" s="21"/>
      <c r="AW1050" s="23"/>
      <c r="BJ1050" s="18"/>
      <c r="BL1050" s="54"/>
      <c r="BN1050" s="54"/>
      <c r="BP1050" s="18"/>
      <c r="BR1050" s="18"/>
      <c r="BS1050" s="18"/>
      <c r="BZ1050" s="18"/>
      <c r="CC1050" s="18"/>
      <c r="CH1050" s="18"/>
      <c r="CM1050" s="18"/>
      <c r="CO1050" s="18"/>
      <c r="CS1050" s="18"/>
      <c r="CU1050" s="18"/>
      <c r="CW1050" s="18"/>
      <c r="DH1050" s="18"/>
    </row>
    <row r="1051" spans="3:112" x14ac:dyDescent="0.3">
      <c r="C1051" s="25"/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P1051" s="8"/>
      <c r="AR1051" s="31"/>
      <c r="AU1051" s="31"/>
      <c r="AV1051" s="21"/>
      <c r="AW1051" s="23"/>
      <c r="BJ1051" s="18"/>
      <c r="BL1051" s="54"/>
      <c r="BN1051" s="54"/>
      <c r="BP1051" s="18"/>
      <c r="BR1051" s="18"/>
      <c r="BS1051" s="18"/>
      <c r="BZ1051" s="18"/>
      <c r="CC1051" s="18"/>
      <c r="CH1051" s="18"/>
      <c r="CM1051" s="18"/>
      <c r="CO1051" s="18"/>
      <c r="CS1051" s="18"/>
      <c r="CU1051" s="18"/>
      <c r="CW1051" s="18"/>
      <c r="DH1051" s="18"/>
    </row>
    <row r="1052" spans="3:112" x14ac:dyDescent="0.3">
      <c r="C1052" s="25"/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P1052" s="8"/>
      <c r="AR1052" s="31"/>
      <c r="AU1052" s="31"/>
      <c r="AV1052" s="21"/>
      <c r="AW1052" s="23"/>
      <c r="BJ1052" s="18"/>
      <c r="BL1052" s="54"/>
      <c r="BN1052" s="54"/>
      <c r="BP1052" s="18"/>
      <c r="BR1052" s="18"/>
      <c r="BS1052" s="18"/>
      <c r="BZ1052" s="18"/>
      <c r="CC1052" s="18"/>
      <c r="CH1052" s="18"/>
      <c r="CM1052" s="18"/>
      <c r="CO1052" s="18"/>
      <c r="CS1052" s="18"/>
      <c r="CU1052" s="18"/>
      <c r="CW1052" s="18"/>
      <c r="DH1052" s="18"/>
    </row>
    <row r="1053" spans="3:112" x14ac:dyDescent="0.3">
      <c r="C1053" s="25"/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P1053" s="8"/>
      <c r="AR1053" s="31"/>
      <c r="AU1053" s="31"/>
      <c r="AV1053" s="21"/>
      <c r="AW1053" s="23"/>
      <c r="BJ1053" s="18"/>
      <c r="BL1053" s="54"/>
      <c r="BN1053" s="54"/>
      <c r="BP1053" s="18"/>
      <c r="BR1053" s="18"/>
      <c r="BS1053" s="18"/>
      <c r="BZ1053" s="18"/>
      <c r="CC1053" s="18"/>
      <c r="CH1053" s="18"/>
      <c r="CM1053" s="18"/>
      <c r="CO1053" s="18"/>
      <c r="CS1053" s="18"/>
      <c r="CU1053" s="18"/>
      <c r="CW1053" s="18"/>
      <c r="DH1053" s="18"/>
    </row>
    <row r="1054" spans="3:112" x14ac:dyDescent="0.3">
      <c r="C1054" s="25"/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P1054" s="8"/>
      <c r="AR1054" s="31"/>
      <c r="AU1054" s="31"/>
      <c r="AV1054" s="21"/>
      <c r="AW1054" s="23"/>
      <c r="BJ1054" s="18"/>
      <c r="BL1054" s="54"/>
      <c r="BN1054" s="54"/>
      <c r="BP1054" s="18"/>
      <c r="BR1054" s="18"/>
      <c r="BS1054" s="18"/>
      <c r="BZ1054" s="18"/>
      <c r="CC1054" s="18"/>
      <c r="CH1054" s="18"/>
      <c r="CM1054" s="18"/>
      <c r="CO1054" s="18"/>
      <c r="CS1054" s="18"/>
      <c r="CU1054" s="18"/>
      <c r="CW1054" s="18"/>
      <c r="DH1054" s="18"/>
    </row>
    <row r="1055" spans="3:112" x14ac:dyDescent="0.3">
      <c r="C1055" s="25"/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P1055" s="8"/>
      <c r="AR1055" s="31"/>
      <c r="AU1055" s="31"/>
      <c r="AV1055" s="21"/>
      <c r="AW1055" s="23"/>
      <c r="BJ1055" s="18"/>
      <c r="BL1055" s="54"/>
      <c r="BN1055" s="54"/>
      <c r="BP1055" s="18"/>
      <c r="BR1055" s="18"/>
      <c r="BS1055" s="18"/>
      <c r="BZ1055" s="18"/>
      <c r="CC1055" s="18"/>
      <c r="CH1055" s="18"/>
      <c r="CM1055" s="18"/>
      <c r="CO1055" s="18"/>
      <c r="CS1055" s="18"/>
      <c r="CU1055" s="18"/>
      <c r="CW1055" s="18"/>
      <c r="DH1055" s="18"/>
    </row>
    <row r="1056" spans="3:112" x14ac:dyDescent="0.3">
      <c r="C1056" s="25"/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P1056" s="8"/>
      <c r="AR1056" s="31"/>
      <c r="AU1056" s="31"/>
      <c r="AV1056" s="21"/>
      <c r="AW1056" s="23"/>
      <c r="BJ1056" s="18"/>
      <c r="BL1056" s="54"/>
      <c r="BN1056" s="54"/>
      <c r="BP1056" s="18"/>
      <c r="BR1056" s="18"/>
      <c r="BS1056" s="18"/>
      <c r="BZ1056" s="18"/>
      <c r="CC1056" s="18"/>
      <c r="CH1056" s="18"/>
      <c r="CM1056" s="18"/>
      <c r="CO1056" s="18"/>
      <c r="CS1056" s="18"/>
      <c r="CU1056" s="18"/>
      <c r="CW1056" s="18"/>
      <c r="DH1056" s="18"/>
    </row>
    <row r="1057" spans="3:112" x14ac:dyDescent="0.3">
      <c r="C1057" s="25"/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P1057" s="8"/>
      <c r="AR1057" s="31"/>
      <c r="AU1057" s="31"/>
      <c r="AV1057" s="21"/>
      <c r="AW1057" s="23"/>
      <c r="BJ1057" s="18"/>
      <c r="BL1057" s="54"/>
      <c r="BN1057" s="54"/>
      <c r="BP1057" s="18"/>
      <c r="BR1057" s="18"/>
      <c r="BS1057" s="18"/>
      <c r="BZ1057" s="18"/>
      <c r="CC1057" s="18"/>
      <c r="CH1057" s="18"/>
      <c r="CM1057" s="18"/>
      <c r="CO1057" s="18"/>
      <c r="CS1057" s="18"/>
      <c r="CU1057" s="18"/>
      <c r="CW1057" s="18"/>
      <c r="DH1057" s="18"/>
    </row>
    <row r="1058" spans="3:112" x14ac:dyDescent="0.3">
      <c r="C1058" s="25"/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P1058" s="8"/>
      <c r="AR1058" s="31"/>
      <c r="AU1058" s="31"/>
      <c r="AV1058" s="21"/>
      <c r="AW1058" s="23"/>
      <c r="BJ1058" s="18"/>
      <c r="BL1058" s="54"/>
      <c r="BN1058" s="54"/>
      <c r="BP1058" s="18"/>
      <c r="BR1058" s="18"/>
      <c r="BS1058" s="18"/>
      <c r="BZ1058" s="18"/>
      <c r="CC1058" s="18"/>
      <c r="CH1058" s="18"/>
      <c r="CM1058" s="18"/>
      <c r="CO1058" s="18"/>
      <c r="CS1058" s="18"/>
      <c r="CU1058" s="18"/>
      <c r="CW1058" s="18"/>
      <c r="DH1058" s="18"/>
    </row>
    <row r="1059" spans="3:112" x14ac:dyDescent="0.3">
      <c r="C1059" s="25"/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P1059" s="8"/>
      <c r="AR1059" s="31"/>
      <c r="AU1059" s="31"/>
      <c r="AV1059" s="21"/>
      <c r="AW1059" s="23"/>
      <c r="BJ1059" s="18"/>
      <c r="BL1059" s="54"/>
      <c r="BN1059" s="54"/>
      <c r="BP1059" s="18"/>
      <c r="BR1059" s="18"/>
      <c r="BS1059" s="18"/>
      <c r="BZ1059" s="18"/>
      <c r="CC1059" s="18"/>
      <c r="CH1059" s="18"/>
      <c r="CM1059" s="18"/>
      <c r="CO1059" s="18"/>
      <c r="CS1059" s="18"/>
      <c r="CU1059" s="18"/>
      <c r="CW1059" s="18"/>
      <c r="DH1059" s="18"/>
    </row>
    <row r="1060" spans="3:112" x14ac:dyDescent="0.3">
      <c r="C1060" s="25"/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P1060" s="8"/>
      <c r="AR1060" s="31"/>
      <c r="AU1060" s="31"/>
      <c r="AV1060" s="21"/>
      <c r="AW1060" s="23"/>
      <c r="BJ1060" s="18"/>
      <c r="BL1060" s="54"/>
      <c r="BN1060" s="54"/>
      <c r="BP1060" s="18"/>
      <c r="BR1060" s="18"/>
      <c r="BS1060" s="18"/>
      <c r="BZ1060" s="18"/>
      <c r="CC1060" s="18"/>
      <c r="CH1060" s="18"/>
      <c r="CM1060" s="18"/>
      <c r="CO1060" s="18"/>
      <c r="CS1060" s="18"/>
      <c r="CU1060" s="18"/>
      <c r="CW1060" s="18"/>
      <c r="DH1060" s="18"/>
    </row>
    <row r="1061" spans="3:112" x14ac:dyDescent="0.3">
      <c r="C1061" s="25"/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P1061" s="8"/>
      <c r="AR1061" s="31"/>
      <c r="AU1061" s="31"/>
      <c r="AV1061" s="21"/>
      <c r="AW1061" s="23"/>
      <c r="BJ1061" s="18"/>
      <c r="BL1061" s="54"/>
      <c r="BN1061" s="54"/>
      <c r="BP1061" s="18"/>
      <c r="BR1061" s="18"/>
      <c r="BS1061" s="18"/>
      <c r="BZ1061" s="18"/>
      <c r="CC1061" s="18"/>
      <c r="CH1061" s="18"/>
      <c r="CM1061" s="18"/>
      <c r="CO1061" s="18"/>
      <c r="CS1061" s="18"/>
      <c r="CU1061" s="18"/>
      <c r="CW1061" s="18"/>
      <c r="DH1061" s="18"/>
    </row>
    <row r="1062" spans="3:112" x14ac:dyDescent="0.3">
      <c r="C1062" s="25"/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P1062" s="8"/>
      <c r="AR1062" s="31"/>
      <c r="AU1062" s="31"/>
      <c r="AV1062" s="21"/>
      <c r="AW1062" s="23"/>
      <c r="BJ1062" s="18"/>
      <c r="BL1062" s="54"/>
      <c r="BN1062" s="54"/>
      <c r="BP1062" s="18"/>
      <c r="BR1062" s="18"/>
      <c r="BS1062" s="18"/>
      <c r="BZ1062" s="18"/>
      <c r="CC1062" s="18"/>
      <c r="CH1062" s="18"/>
      <c r="CM1062" s="18"/>
      <c r="CO1062" s="18"/>
      <c r="CS1062" s="18"/>
      <c r="CU1062" s="18"/>
      <c r="CW1062" s="18"/>
      <c r="DH1062" s="18"/>
    </row>
    <row r="1063" spans="3:112" x14ac:dyDescent="0.3">
      <c r="C1063" s="25"/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P1063" s="8"/>
      <c r="AR1063" s="31"/>
      <c r="AU1063" s="31"/>
      <c r="AV1063" s="21"/>
      <c r="AW1063" s="23"/>
      <c r="BJ1063" s="18"/>
      <c r="BL1063" s="54"/>
      <c r="BN1063" s="54"/>
      <c r="BP1063" s="18"/>
      <c r="BR1063" s="18"/>
      <c r="BS1063" s="18"/>
      <c r="BZ1063" s="18"/>
      <c r="CC1063" s="18"/>
      <c r="CH1063" s="18"/>
      <c r="CM1063" s="18"/>
      <c r="CO1063" s="18"/>
      <c r="CS1063" s="18"/>
      <c r="CU1063" s="18"/>
      <c r="CW1063" s="18"/>
      <c r="DH1063" s="18"/>
    </row>
    <row r="1064" spans="3:112" x14ac:dyDescent="0.3">
      <c r="C1064" s="25"/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P1064" s="8"/>
      <c r="AR1064" s="31"/>
      <c r="AU1064" s="31"/>
      <c r="AV1064" s="21"/>
      <c r="AW1064" s="23"/>
      <c r="BJ1064" s="18"/>
      <c r="BL1064" s="54"/>
      <c r="BN1064" s="54"/>
      <c r="BP1064" s="18"/>
      <c r="BR1064" s="18"/>
      <c r="BS1064" s="18"/>
      <c r="BZ1064" s="18"/>
      <c r="CC1064" s="18"/>
      <c r="CH1064" s="18"/>
      <c r="CM1064" s="18"/>
      <c r="CO1064" s="18"/>
      <c r="CS1064" s="18"/>
      <c r="CU1064" s="18"/>
      <c r="CW1064" s="18"/>
      <c r="DH1064" s="18"/>
    </row>
    <row r="1065" spans="3:112" x14ac:dyDescent="0.3">
      <c r="C1065" s="25"/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P1065" s="8"/>
      <c r="AR1065" s="31"/>
      <c r="AU1065" s="31"/>
      <c r="AV1065" s="21"/>
      <c r="AW1065" s="23"/>
      <c r="BJ1065" s="18"/>
      <c r="BL1065" s="54"/>
      <c r="BN1065" s="54"/>
      <c r="BP1065" s="18"/>
      <c r="BR1065" s="18"/>
      <c r="BS1065" s="18"/>
      <c r="BZ1065" s="18"/>
      <c r="CC1065" s="18"/>
      <c r="CH1065" s="18"/>
      <c r="CM1065" s="18"/>
      <c r="CO1065" s="18"/>
      <c r="CS1065" s="18"/>
      <c r="CU1065" s="18"/>
      <c r="CW1065" s="18"/>
      <c r="DH1065" s="18"/>
    </row>
    <row r="1066" spans="3:112" x14ac:dyDescent="0.3">
      <c r="C1066" s="25"/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P1066" s="8"/>
      <c r="AR1066" s="31"/>
      <c r="AU1066" s="31"/>
      <c r="AV1066" s="21"/>
      <c r="AW1066" s="23"/>
      <c r="BJ1066" s="18"/>
      <c r="BL1066" s="54"/>
      <c r="BN1066" s="54"/>
      <c r="BP1066" s="18"/>
      <c r="BR1066" s="18"/>
      <c r="BS1066" s="18"/>
      <c r="BZ1066" s="18"/>
      <c r="CC1066" s="18"/>
      <c r="CH1066" s="18"/>
      <c r="CM1066" s="18"/>
      <c r="CO1066" s="18"/>
      <c r="CS1066" s="18"/>
      <c r="CU1066" s="18"/>
      <c r="CW1066" s="18"/>
      <c r="DH1066" s="18"/>
    </row>
    <row r="1067" spans="3:112" x14ac:dyDescent="0.3">
      <c r="C1067" s="25"/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P1067" s="8"/>
      <c r="AR1067" s="31"/>
      <c r="AU1067" s="31"/>
      <c r="AV1067" s="21"/>
      <c r="AW1067" s="23"/>
      <c r="BJ1067" s="18"/>
      <c r="BL1067" s="54"/>
      <c r="BN1067" s="54"/>
      <c r="BP1067" s="18"/>
      <c r="BR1067" s="18"/>
      <c r="BS1067" s="18"/>
      <c r="BZ1067" s="18"/>
      <c r="CC1067" s="18"/>
      <c r="CH1067" s="18"/>
      <c r="CM1067" s="18"/>
      <c r="CO1067" s="18"/>
      <c r="CS1067" s="18"/>
      <c r="CU1067" s="18"/>
      <c r="CW1067" s="18"/>
      <c r="DH1067" s="18"/>
    </row>
    <row r="1068" spans="3:112" x14ac:dyDescent="0.3">
      <c r="C1068" s="25"/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P1068" s="8"/>
      <c r="AR1068" s="31"/>
      <c r="AU1068" s="31"/>
      <c r="AV1068" s="21"/>
      <c r="AW1068" s="23"/>
      <c r="BJ1068" s="18"/>
      <c r="BL1068" s="54"/>
      <c r="BN1068" s="54"/>
      <c r="BP1068" s="18"/>
      <c r="BR1068" s="18"/>
      <c r="BS1068" s="18"/>
      <c r="BZ1068" s="18"/>
      <c r="CC1068" s="18"/>
      <c r="CH1068" s="18"/>
      <c r="CM1068" s="18"/>
      <c r="CO1068" s="18"/>
      <c r="CS1068" s="18"/>
      <c r="CU1068" s="18"/>
      <c r="CW1068" s="18"/>
      <c r="DH1068" s="18"/>
    </row>
    <row r="1069" spans="3:112" x14ac:dyDescent="0.3">
      <c r="C1069" s="25"/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P1069" s="8"/>
      <c r="AR1069" s="31"/>
      <c r="AU1069" s="31"/>
      <c r="AV1069" s="21"/>
      <c r="AW1069" s="23"/>
      <c r="BJ1069" s="18"/>
      <c r="BL1069" s="54"/>
      <c r="BN1069" s="54"/>
      <c r="BP1069" s="18"/>
      <c r="BR1069" s="18"/>
      <c r="BS1069" s="18"/>
      <c r="BZ1069" s="18"/>
      <c r="CC1069" s="18"/>
      <c r="CH1069" s="18"/>
      <c r="CM1069" s="18"/>
      <c r="CO1069" s="18"/>
      <c r="CS1069" s="18"/>
      <c r="CU1069" s="18"/>
      <c r="CW1069" s="18"/>
      <c r="DH1069" s="18"/>
    </row>
    <row r="1070" spans="3:112" x14ac:dyDescent="0.3">
      <c r="C1070" s="25"/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P1070" s="8"/>
      <c r="AR1070" s="31"/>
      <c r="AU1070" s="31"/>
      <c r="AV1070" s="21"/>
      <c r="AW1070" s="23"/>
      <c r="BJ1070" s="18"/>
      <c r="BL1070" s="54"/>
      <c r="BN1070" s="54"/>
      <c r="BP1070" s="18"/>
      <c r="BR1070" s="18"/>
      <c r="BS1070" s="18"/>
      <c r="BZ1070" s="18"/>
      <c r="CC1070" s="18"/>
      <c r="CH1070" s="18"/>
      <c r="CM1070" s="18"/>
      <c r="CO1070" s="18"/>
      <c r="CS1070" s="18"/>
      <c r="CU1070" s="18"/>
      <c r="CW1070" s="18"/>
      <c r="DH1070" s="18"/>
    </row>
    <row r="1071" spans="3:112" x14ac:dyDescent="0.3">
      <c r="C1071" s="25"/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P1071" s="8"/>
      <c r="AR1071" s="31"/>
      <c r="AU1071" s="31"/>
      <c r="AV1071" s="21"/>
      <c r="AW1071" s="23"/>
      <c r="BJ1071" s="18"/>
      <c r="BL1071" s="54"/>
      <c r="BN1071" s="54"/>
      <c r="BP1071" s="18"/>
      <c r="BR1071" s="18"/>
      <c r="BS1071" s="18"/>
      <c r="BZ1071" s="18"/>
      <c r="CC1071" s="18"/>
      <c r="CH1071" s="18"/>
      <c r="CM1071" s="18"/>
      <c r="CO1071" s="18"/>
      <c r="CS1071" s="18"/>
      <c r="CU1071" s="18"/>
      <c r="CW1071" s="18"/>
      <c r="DH1071" s="18"/>
    </row>
    <row r="1072" spans="3:112" x14ac:dyDescent="0.3">
      <c r="C1072" s="25"/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P1072" s="8"/>
      <c r="AR1072" s="31"/>
      <c r="AU1072" s="31"/>
      <c r="AV1072" s="21"/>
      <c r="AW1072" s="23"/>
      <c r="BJ1072" s="18"/>
      <c r="BL1072" s="54"/>
      <c r="BN1072" s="54"/>
      <c r="BP1072" s="18"/>
      <c r="BR1072" s="18"/>
      <c r="BS1072" s="18"/>
      <c r="BZ1072" s="18"/>
      <c r="CC1072" s="18"/>
      <c r="CH1072" s="18"/>
      <c r="CM1072" s="18"/>
      <c r="CO1072" s="18"/>
      <c r="CS1072" s="18"/>
      <c r="CU1072" s="18"/>
      <c r="CW1072" s="18"/>
      <c r="DH1072" s="18"/>
    </row>
    <row r="1073" spans="3:112" x14ac:dyDescent="0.3">
      <c r="C1073" s="25"/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P1073" s="8"/>
      <c r="AR1073" s="31"/>
      <c r="AU1073" s="31"/>
      <c r="AV1073" s="21"/>
      <c r="AW1073" s="23"/>
      <c r="BJ1073" s="18"/>
      <c r="BL1073" s="54"/>
      <c r="BN1073" s="54"/>
      <c r="BP1073" s="18"/>
      <c r="BR1073" s="18"/>
      <c r="BS1073" s="18"/>
      <c r="BZ1073" s="18"/>
      <c r="CC1073" s="18"/>
      <c r="CH1073" s="18"/>
      <c r="CM1073" s="18"/>
      <c r="CO1073" s="18"/>
      <c r="CS1073" s="18"/>
      <c r="CU1073" s="18"/>
      <c r="CW1073" s="18"/>
      <c r="DH1073" s="18"/>
    </row>
    <row r="1074" spans="3:112" x14ac:dyDescent="0.3">
      <c r="C1074" s="25"/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P1074" s="8"/>
      <c r="AR1074" s="31"/>
      <c r="AU1074" s="31"/>
      <c r="AV1074" s="21"/>
      <c r="AW1074" s="23"/>
      <c r="BJ1074" s="18"/>
      <c r="BL1074" s="54"/>
      <c r="BN1074" s="54"/>
      <c r="BP1074" s="18"/>
      <c r="BR1074" s="18"/>
      <c r="BS1074" s="18"/>
      <c r="BZ1074" s="18"/>
      <c r="CC1074" s="18"/>
      <c r="CH1074" s="18"/>
      <c r="CM1074" s="18"/>
      <c r="CO1074" s="18"/>
      <c r="CS1074" s="18"/>
      <c r="CU1074" s="18"/>
      <c r="CW1074" s="18"/>
      <c r="DH1074" s="18"/>
    </row>
    <row r="1075" spans="3:112" x14ac:dyDescent="0.3">
      <c r="C1075" s="25"/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P1075" s="8"/>
      <c r="AR1075" s="31"/>
      <c r="AU1075" s="31"/>
      <c r="AV1075" s="21"/>
      <c r="AW1075" s="23"/>
      <c r="BJ1075" s="18"/>
      <c r="BL1075" s="54"/>
      <c r="BN1075" s="54"/>
      <c r="BP1075" s="18"/>
      <c r="BR1075" s="18"/>
      <c r="BS1075" s="18"/>
      <c r="BZ1075" s="18"/>
      <c r="CC1075" s="18"/>
      <c r="CH1075" s="18"/>
      <c r="CM1075" s="18"/>
      <c r="CO1075" s="18"/>
      <c r="CS1075" s="18"/>
      <c r="CU1075" s="18"/>
      <c r="CW1075" s="18"/>
      <c r="DH1075" s="18"/>
    </row>
    <row r="1076" spans="3:112" x14ac:dyDescent="0.3">
      <c r="C1076" s="25"/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P1076" s="8"/>
      <c r="AR1076" s="31"/>
      <c r="AU1076" s="31"/>
      <c r="AV1076" s="21"/>
      <c r="AW1076" s="23"/>
      <c r="BJ1076" s="18"/>
      <c r="BL1076" s="54"/>
      <c r="BN1076" s="54"/>
      <c r="BP1076" s="18"/>
      <c r="BR1076" s="18"/>
      <c r="BS1076" s="18"/>
      <c r="BZ1076" s="18"/>
      <c r="CC1076" s="18"/>
      <c r="CH1076" s="18"/>
      <c r="CM1076" s="18"/>
      <c r="CO1076" s="18"/>
      <c r="CS1076" s="18"/>
      <c r="CU1076" s="18"/>
      <c r="CW1076" s="18"/>
      <c r="DH1076" s="18"/>
    </row>
    <row r="1077" spans="3:112" x14ac:dyDescent="0.3">
      <c r="C1077" s="25"/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P1077" s="8"/>
      <c r="AR1077" s="31"/>
      <c r="AU1077" s="31"/>
      <c r="AV1077" s="21"/>
      <c r="AW1077" s="23"/>
      <c r="BJ1077" s="18"/>
      <c r="BL1077" s="54"/>
      <c r="BN1077" s="54"/>
      <c r="BP1077" s="18"/>
      <c r="BR1077" s="18"/>
      <c r="BS1077" s="18"/>
      <c r="BZ1077" s="18"/>
      <c r="CC1077" s="18"/>
      <c r="CH1077" s="18"/>
      <c r="CM1077" s="18"/>
      <c r="CO1077" s="18"/>
      <c r="CS1077" s="18"/>
      <c r="CU1077" s="18"/>
      <c r="CW1077" s="18"/>
      <c r="DH1077" s="18"/>
    </row>
    <row r="1078" spans="3:112" x14ac:dyDescent="0.3">
      <c r="C1078" s="25"/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P1078" s="8"/>
      <c r="AR1078" s="31"/>
      <c r="AU1078" s="31"/>
      <c r="AV1078" s="21"/>
      <c r="AW1078" s="23"/>
      <c r="BJ1078" s="18"/>
      <c r="BL1078" s="54"/>
      <c r="BN1078" s="54"/>
      <c r="BP1078" s="18"/>
      <c r="BR1078" s="18"/>
      <c r="BS1078" s="18"/>
      <c r="BZ1078" s="18"/>
      <c r="CC1078" s="18"/>
      <c r="CH1078" s="18"/>
      <c r="CM1078" s="18"/>
      <c r="CO1078" s="18"/>
      <c r="CS1078" s="18"/>
      <c r="CU1078" s="18"/>
      <c r="CW1078" s="18"/>
      <c r="DH1078" s="18"/>
    </row>
    <row r="1079" spans="3:112" x14ac:dyDescent="0.3">
      <c r="C1079" s="25"/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P1079" s="8"/>
      <c r="AR1079" s="31"/>
      <c r="AU1079" s="31"/>
      <c r="AV1079" s="21"/>
      <c r="AW1079" s="23"/>
      <c r="BJ1079" s="18"/>
      <c r="BL1079" s="54"/>
      <c r="BN1079" s="54"/>
      <c r="BP1079" s="18"/>
      <c r="BR1079" s="18"/>
      <c r="BS1079" s="18"/>
      <c r="BZ1079" s="18"/>
      <c r="CC1079" s="18"/>
      <c r="CH1079" s="18"/>
      <c r="CM1079" s="18"/>
      <c r="CO1079" s="18"/>
      <c r="CS1079" s="18"/>
      <c r="CU1079" s="18"/>
      <c r="CW1079" s="18"/>
      <c r="DH1079" s="18"/>
    </row>
    <row r="1080" spans="3:112" x14ac:dyDescent="0.3">
      <c r="C1080" s="25"/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P1080" s="8"/>
      <c r="AR1080" s="31"/>
      <c r="AU1080" s="31"/>
      <c r="AV1080" s="21"/>
      <c r="AW1080" s="23"/>
      <c r="BJ1080" s="18"/>
      <c r="BL1080" s="54"/>
      <c r="BN1080" s="54"/>
      <c r="BP1080" s="18"/>
      <c r="BR1080" s="18"/>
      <c r="BS1080" s="18"/>
      <c r="BZ1080" s="18"/>
      <c r="CC1080" s="18"/>
      <c r="CH1080" s="18"/>
      <c r="CM1080" s="18"/>
      <c r="CO1080" s="18"/>
      <c r="CS1080" s="18"/>
      <c r="CU1080" s="18"/>
      <c r="CW1080" s="18"/>
      <c r="DH1080" s="18"/>
    </row>
    <row r="1081" spans="3:112" x14ac:dyDescent="0.3">
      <c r="C1081" s="25"/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P1081" s="8"/>
      <c r="AR1081" s="31"/>
      <c r="AU1081" s="31"/>
      <c r="AV1081" s="21"/>
      <c r="AW1081" s="23"/>
      <c r="BJ1081" s="18"/>
      <c r="BL1081" s="54"/>
      <c r="BN1081" s="54"/>
      <c r="BP1081" s="18"/>
      <c r="BR1081" s="18"/>
      <c r="BS1081" s="18"/>
      <c r="BZ1081" s="18"/>
      <c r="CC1081" s="18"/>
      <c r="CH1081" s="18"/>
      <c r="CM1081" s="18"/>
      <c r="CO1081" s="18"/>
      <c r="CS1081" s="18"/>
      <c r="CU1081" s="18"/>
      <c r="CW1081" s="18"/>
      <c r="DH1081" s="18"/>
    </row>
    <row r="1082" spans="3:112" x14ac:dyDescent="0.3">
      <c r="C1082" s="25"/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P1082" s="8"/>
      <c r="AR1082" s="31"/>
      <c r="AU1082" s="31"/>
      <c r="AV1082" s="21"/>
      <c r="AW1082" s="23"/>
      <c r="BJ1082" s="18"/>
      <c r="BL1082" s="54"/>
      <c r="BN1082" s="54"/>
      <c r="BP1082" s="18"/>
      <c r="BR1082" s="18"/>
      <c r="BS1082" s="18"/>
      <c r="BZ1082" s="18"/>
      <c r="CC1082" s="18"/>
      <c r="CH1082" s="18"/>
      <c r="CM1082" s="18"/>
      <c r="CO1082" s="18"/>
      <c r="CS1082" s="18"/>
      <c r="CU1082" s="18"/>
      <c r="CW1082" s="18"/>
      <c r="DH1082" s="18"/>
    </row>
    <row r="1083" spans="3:112" x14ac:dyDescent="0.3">
      <c r="C1083" s="25"/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P1083" s="8"/>
      <c r="AR1083" s="31"/>
      <c r="AU1083" s="31"/>
      <c r="AV1083" s="21"/>
      <c r="AW1083" s="23"/>
      <c r="BJ1083" s="18"/>
      <c r="BL1083" s="54"/>
      <c r="BN1083" s="54"/>
      <c r="BP1083" s="18"/>
      <c r="BR1083" s="18"/>
      <c r="BS1083" s="18"/>
      <c r="BZ1083" s="18"/>
      <c r="CC1083" s="18"/>
      <c r="CH1083" s="18"/>
      <c r="CM1083" s="18"/>
      <c r="CO1083" s="18"/>
      <c r="CS1083" s="18"/>
      <c r="CU1083" s="18"/>
      <c r="CW1083" s="18"/>
      <c r="DH1083" s="18"/>
    </row>
    <row r="1084" spans="3:112" x14ac:dyDescent="0.3">
      <c r="C1084" s="25"/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P1084" s="8"/>
      <c r="AR1084" s="31"/>
      <c r="AU1084" s="31"/>
      <c r="AV1084" s="21"/>
      <c r="AW1084" s="23"/>
      <c r="BJ1084" s="18"/>
      <c r="BL1084" s="54"/>
      <c r="BN1084" s="54"/>
      <c r="BP1084" s="18"/>
      <c r="BR1084" s="18"/>
      <c r="BS1084" s="18"/>
      <c r="BZ1084" s="18"/>
      <c r="CC1084" s="18"/>
      <c r="CH1084" s="18"/>
      <c r="CM1084" s="18"/>
      <c r="CO1084" s="18"/>
      <c r="CS1084" s="18"/>
      <c r="CU1084" s="18"/>
      <c r="CW1084" s="18"/>
      <c r="DH1084" s="18"/>
    </row>
    <row r="1085" spans="3:112" x14ac:dyDescent="0.3">
      <c r="C1085" s="25"/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P1085" s="8"/>
      <c r="AR1085" s="31"/>
      <c r="AU1085" s="31"/>
      <c r="AV1085" s="21"/>
      <c r="AW1085" s="23"/>
      <c r="BJ1085" s="18"/>
      <c r="BL1085" s="54"/>
      <c r="BN1085" s="54"/>
      <c r="BP1085" s="18"/>
      <c r="BR1085" s="18"/>
      <c r="BS1085" s="18"/>
      <c r="BZ1085" s="18"/>
      <c r="CC1085" s="18"/>
      <c r="CH1085" s="18"/>
      <c r="CM1085" s="18"/>
      <c r="CO1085" s="18"/>
      <c r="CS1085" s="18"/>
      <c r="CU1085" s="18"/>
      <c r="CW1085" s="18"/>
      <c r="DH1085" s="18"/>
    </row>
    <row r="1086" spans="3:112" x14ac:dyDescent="0.3">
      <c r="C1086" s="25"/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P1086" s="8"/>
      <c r="AR1086" s="31"/>
      <c r="AU1086" s="31"/>
      <c r="AV1086" s="21"/>
      <c r="AW1086" s="23"/>
      <c r="BJ1086" s="18"/>
      <c r="BL1086" s="54"/>
      <c r="BN1086" s="54"/>
      <c r="BP1086" s="18"/>
      <c r="BR1086" s="18"/>
      <c r="BS1086" s="18"/>
      <c r="BZ1086" s="18"/>
      <c r="CC1086" s="18"/>
      <c r="CH1086" s="18"/>
      <c r="CM1086" s="18"/>
      <c r="CO1086" s="18"/>
      <c r="CS1086" s="18"/>
      <c r="CU1086" s="18"/>
      <c r="CW1086" s="18"/>
      <c r="DH1086" s="18"/>
    </row>
    <row r="1087" spans="3:112" x14ac:dyDescent="0.3">
      <c r="C1087" s="25"/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P1087" s="8"/>
      <c r="AR1087" s="31"/>
      <c r="AU1087" s="31"/>
      <c r="AV1087" s="21"/>
      <c r="AW1087" s="23"/>
      <c r="BJ1087" s="18"/>
      <c r="BL1087" s="54"/>
      <c r="BN1087" s="54"/>
      <c r="BP1087" s="18"/>
      <c r="BR1087" s="18"/>
      <c r="BS1087" s="18"/>
      <c r="BZ1087" s="18"/>
      <c r="CC1087" s="18"/>
      <c r="CH1087" s="18"/>
      <c r="CM1087" s="18"/>
      <c r="CO1087" s="18"/>
      <c r="CS1087" s="18"/>
      <c r="CU1087" s="18"/>
      <c r="CW1087" s="18"/>
      <c r="DH1087" s="18"/>
    </row>
    <row r="1088" spans="3:112" x14ac:dyDescent="0.3">
      <c r="C1088" s="25"/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P1088" s="8"/>
      <c r="AR1088" s="31"/>
      <c r="AU1088" s="31"/>
      <c r="AV1088" s="21"/>
      <c r="AW1088" s="23"/>
      <c r="BJ1088" s="18"/>
      <c r="BL1088" s="54"/>
      <c r="BN1088" s="54"/>
      <c r="BP1088" s="18"/>
      <c r="BR1088" s="18"/>
      <c r="BS1088" s="18"/>
      <c r="BZ1088" s="18"/>
      <c r="CC1088" s="18"/>
      <c r="CH1088" s="18"/>
      <c r="CM1088" s="18"/>
      <c r="CO1088" s="18"/>
      <c r="CS1088" s="18"/>
      <c r="CU1088" s="18"/>
      <c r="CW1088" s="18"/>
      <c r="DH1088" s="18"/>
    </row>
    <row r="1089" spans="3:112" x14ac:dyDescent="0.3">
      <c r="C1089" s="25"/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P1089" s="8"/>
      <c r="AR1089" s="31"/>
      <c r="AU1089" s="31"/>
      <c r="AV1089" s="21"/>
      <c r="AW1089" s="23"/>
      <c r="BJ1089" s="18"/>
      <c r="BL1089" s="54"/>
      <c r="BN1089" s="54"/>
      <c r="BP1089" s="18"/>
      <c r="BR1089" s="18"/>
      <c r="BS1089" s="18"/>
      <c r="BZ1089" s="18"/>
      <c r="CC1089" s="18"/>
      <c r="CH1089" s="18"/>
      <c r="CM1089" s="18"/>
      <c r="CO1089" s="18"/>
      <c r="CS1089" s="18"/>
      <c r="CU1089" s="18"/>
      <c r="CW1089" s="18"/>
      <c r="DH1089" s="18"/>
    </row>
    <row r="1090" spans="3:112" x14ac:dyDescent="0.3">
      <c r="C1090" s="25"/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P1090" s="8"/>
      <c r="AR1090" s="31"/>
      <c r="AU1090" s="31"/>
      <c r="AV1090" s="21"/>
      <c r="AW1090" s="23"/>
      <c r="BJ1090" s="18"/>
      <c r="BL1090" s="54"/>
      <c r="BN1090" s="54"/>
      <c r="BP1090" s="18"/>
      <c r="BR1090" s="18"/>
      <c r="BS1090" s="18"/>
      <c r="BZ1090" s="18"/>
      <c r="CC1090" s="18"/>
      <c r="CH1090" s="18"/>
      <c r="CM1090" s="18"/>
      <c r="CO1090" s="18"/>
      <c r="CS1090" s="18"/>
      <c r="CU1090" s="18"/>
      <c r="CW1090" s="18"/>
      <c r="DH1090" s="18"/>
    </row>
    <row r="1091" spans="3:112" x14ac:dyDescent="0.3">
      <c r="C1091" s="25"/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P1091" s="8"/>
      <c r="AR1091" s="31"/>
      <c r="AU1091" s="31"/>
      <c r="AV1091" s="21"/>
      <c r="AW1091" s="23"/>
      <c r="BJ1091" s="18"/>
      <c r="BL1091" s="54"/>
      <c r="BN1091" s="54"/>
      <c r="BP1091" s="18"/>
      <c r="BR1091" s="18"/>
      <c r="BS1091" s="18"/>
      <c r="BZ1091" s="18"/>
      <c r="CC1091" s="18"/>
      <c r="CH1091" s="18"/>
      <c r="CM1091" s="18"/>
      <c r="CO1091" s="18"/>
      <c r="CS1091" s="18"/>
      <c r="CU1091" s="18"/>
      <c r="CW1091" s="18"/>
      <c r="DH1091" s="18"/>
    </row>
    <row r="1092" spans="3:112" x14ac:dyDescent="0.3">
      <c r="C1092" s="25"/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P1092" s="8"/>
      <c r="AR1092" s="31"/>
      <c r="AU1092" s="31"/>
      <c r="AV1092" s="21"/>
      <c r="AW1092" s="23"/>
      <c r="BJ1092" s="18"/>
      <c r="BL1092" s="54"/>
      <c r="BN1092" s="54"/>
      <c r="BP1092" s="18"/>
      <c r="BR1092" s="18"/>
      <c r="BS1092" s="18"/>
      <c r="BZ1092" s="18"/>
      <c r="CC1092" s="18"/>
      <c r="CH1092" s="18"/>
      <c r="CM1092" s="18"/>
      <c r="CO1092" s="18"/>
      <c r="CS1092" s="18"/>
      <c r="CU1092" s="18"/>
      <c r="CW1092" s="18"/>
      <c r="DH1092" s="18"/>
    </row>
    <row r="1093" spans="3:112" x14ac:dyDescent="0.3">
      <c r="C1093" s="25"/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P1093" s="8"/>
      <c r="AR1093" s="31"/>
      <c r="AU1093" s="31"/>
      <c r="AV1093" s="21"/>
      <c r="AW1093" s="23"/>
      <c r="BJ1093" s="18"/>
      <c r="BL1093" s="54"/>
      <c r="BN1093" s="54"/>
      <c r="BP1093" s="18"/>
      <c r="BR1093" s="18"/>
      <c r="BS1093" s="18"/>
      <c r="BZ1093" s="18"/>
      <c r="CC1093" s="18"/>
      <c r="CH1093" s="18"/>
      <c r="CM1093" s="18"/>
      <c r="CO1093" s="18"/>
      <c r="CS1093" s="18"/>
      <c r="CU1093" s="18"/>
      <c r="CW1093" s="18"/>
      <c r="DH1093" s="18"/>
    </row>
    <row r="1094" spans="3:112" x14ac:dyDescent="0.3">
      <c r="C1094" s="25"/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P1094" s="8"/>
      <c r="AR1094" s="31"/>
      <c r="AU1094" s="31"/>
      <c r="AV1094" s="21"/>
      <c r="AW1094" s="23"/>
      <c r="BJ1094" s="18"/>
      <c r="BL1094" s="54"/>
      <c r="BN1094" s="54"/>
      <c r="BP1094" s="18"/>
      <c r="BR1094" s="18"/>
      <c r="BS1094" s="18"/>
      <c r="BZ1094" s="18"/>
      <c r="CC1094" s="18"/>
      <c r="CH1094" s="18"/>
      <c r="CM1094" s="18"/>
      <c r="CO1094" s="18"/>
      <c r="CS1094" s="18"/>
      <c r="CU1094" s="18"/>
      <c r="CW1094" s="18"/>
      <c r="DH1094" s="18"/>
    </row>
    <row r="1095" spans="3:112" x14ac:dyDescent="0.3">
      <c r="C1095" s="25"/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P1095" s="8"/>
      <c r="AR1095" s="31"/>
      <c r="AU1095" s="31"/>
      <c r="AV1095" s="21"/>
      <c r="AW1095" s="23"/>
      <c r="BJ1095" s="18"/>
      <c r="BL1095" s="54"/>
      <c r="BN1095" s="54"/>
      <c r="BP1095" s="18"/>
      <c r="BR1095" s="18"/>
      <c r="BS1095" s="18"/>
      <c r="BZ1095" s="18"/>
      <c r="CC1095" s="18"/>
      <c r="CH1095" s="18"/>
      <c r="CM1095" s="18"/>
      <c r="CO1095" s="18"/>
      <c r="CS1095" s="18"/>
      <c r="CU1095" s="18"/>
      <c r="CW1095" s="18"/>
      <c r="DH1095" s="18"/>
    </row>
    <row r="1096" spans="3:112" x14ac:dyDescent="0.3">
      <c r="C1096" s="25"/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P1096" s="8"/>
      <c r="AR1096" s="31"/>
      <c r="AU1096" s="31"/>
      <c r="AV1096" s="21"/>
      <c r="AW1096" s="23"/>
      <c r="BJ1096" s="18"/>
      <c r="BL1096" s="54"/>
      <c r="BN1096" s="54"/>
      <c r="BP1096" s="18"/>
      <c r="BR1096" s="18"/>
      <c r="BS1096" s="18"/>
      <c r="BZ1096" s="18"/>
      <c r="CC1096" s="18"/>
      <c r="CH1096" s="18"/>
      <c r="CM1096" s="18"/>
      <c r="CO1096" s="18"/>
      <c r="CS1096" s="18"/>
      <c r="CU1096" s="18"/>
      <c r="CW1096" s="18"/>
      <c r="DH1096" s="18"/>
    </row>
    <row r="1097" spans="3:112" x14ac:dyDescent="0.3">
      <c r="C1097" s="25"/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P1097" s="8"/>
      <c r="AR1097" s="31"/>
      <c r="AU1097" s="31"/>
      <c r="AV1097" s="21"/>
      <c r="AW1097" s="23"/>
      <c r="BJ1097" s="18"/>
      <c r="BL1097" s="54"/>
      <c r="BN1097" s="54"/>
      <c r="BP1097" s="18"/>
      <c r="BR1097" s="18"/>
      <c r="BS1097" s="18"/>
      <c r="BZ1097" s="18"/>
      <c r="CC1097" s="18"/>
      <c r="CH1097" s="18"/>
      <c r="CM1097" s="18"/>
      <c r="CO1097" s="18"/>
      <c r="CS1097" s="18"/>
      <c r="CU1097" s="18"/>
      <c r="CW1097" s="18"/>
      <c r="DH1097" s="18"/>
    </row>
    <row r="1098" spans="3:112" x14ac:dyDescent="0.3">
      <c r="C1098" s="25"/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P1098" s="8"/>
      <c r="AR1098" s="31"/>
      <c r="AU1098" s="31"/>
      <c r="AV1098" s="21"/>
      <c r="AW1098" s="23"/>
      <c r="BJ1098" s="18"/>
      <c r="BL1098" s="54"/>
      <c r="BN1098" s="54"/>
      <c r="BP1098" s="18"/>
      <c r="BR1098" s="18"/>
      <c r="BS1098" s="18"/>
      <c r="BZ1098" s="18"/>
      <c r="CC1098" s="18"/>
      <c r="CH1098" s="18"/>
      <c r="CM1098" s="18"/>
      <c r="CO1098" s="18"/>
      <c r="CS1098" s="18"/>
      <c r="CU1098" s="18"/>
      <c r="CW1098" s="18"/>
      <c r="DH1098" s="18"/>
    </row>
    <row r="1099" spans="3:112" x14ac:dyDescent="0.3">
      <c r="C1099" s="25"/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P1099" s="8"/>
      <c r="AR1099" s="31"/>
      <c r="AU1099" s="31"/>
      <c r="AV1099" s="21"/>
      <c r="AW1099" s="23"/>
      <c r="BJ1099" s="18"/>
      <c r="BL1099" s="54"/>
      <c r="BN1099" s="54"/>
      <c r="BP1099" s="18"/>
      <c r="BR1099" s="18"/>
      <c r="BS1099" s="18"/>
      <c r="BZ1099" s="18"/>
      <c r="CC1099" s="18"/>
      <c r="CH1099" s="18"/>
      <c r="CM1099" s="18"/>
      <c r="CO1099" s="18"/>
      <c r="CS1099" s="18"/>
      <c r="CU1099" s="18"/>
      <c r="CW1099" s="18"/>
      <c r="DH1099" s="18"/>
    </row>
    <row r="1100" spans="3:112" x14ac:dyDescent="0.3">
      <c r="C1100" s="25"/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P1100" s="8"/>
      <c r="AR1100" s="31"/>
      <c r="AU1100" s="31"/>
      <c r="AV1100" s="21"/>
      <c r="AW1100" s="23"/>
      <c r="BJ1100" s="18"/>
      <c r="BL1100" s="54"/>
      <c r="BN1100" s="54"/>
      <c r="BP1100" s="18"/>
      <c r="BR1100" s="18"/>
      <c r="BS1100" s="18"/>
      <c r="BZ1100" s="18"/>
      <c r="CC1100" s="18"/>
      <c r="CH1100" s="18"/>
      <c r="CM1100" s="18"/>
      <c r="CO1100" s="18"/>
      <c r="CS1100" s="18"/>
      <c r="CU1100" s="18"/>
      <c r="CW1100" s="18"/>
      <c r="DH1100" s="18"/>
    </row>
    <row r="1101" spans="3:112" x14ac:dyDescent="0.3">
      <c r="C1101" s="25"/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P1101" s="8"/>
      <c r="AR1101" s="31"/>
      <c r="AU1101" s="31"/>
      <c r="AV1101" s="21"/>
      <c r="AW1101" s="23"/>
      <c r="BJ1101" s="18"/>
      <c r="BL1101" s="54"/>
      <c r="BN1101" s="54"/>
      <c r="BP1101" s="18"/>
      <c r="BR1101" s="18"/>
      <c r="BS1101" s="18"/>
      <c r="BZ1101" s="18"/>
      <c r="CC1101" s="18"/>
      <c r="CH1101" s="18"/>
      <c r="CM1101" s="18"/>
      <c r="CO1101" s="18"/>
      <c r="CS1101" s="18"/>
      <c r="CU1101" s="18"/>
      <c r="CW1101" s="18"/>
      <c r="DH1101" s="18"/>
    </row>
    <row r="1102" spans="3:112" x14ac:dyDescent="0.3">
      <c r="C1102" s="25"/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P1102" s="8"/>
      <c r="AR1102" s="31"/>
      <c r="AU1102" s="31"/>
      <c r="AV1102" s="21"/>
      <c r="AW1102" s="23"/>
      <c r="BJ1102" s="18"/>
      <c r="BL1102" s="54"/>
      <c r="BN1102" s="54"/>
      <c r="BP1102" s="18"/>
      <c r="BR1102" s="18"/>
      <c r="BS1102" s="18"/>
      <c r="BZ1102" s="18"/>
      <c r="CC1102" s="18"/>
      <c r="CH1102" s="18"/>
      <c r="CM1102" s="18"/>
      <c r="CO1102" s="18"/>
      <c r="CS1102" s="18"/>
      <c r="CU1102" s="18"/>
      <c r="CW1102" s="18"/>
      <c r="DH1102" s="18"/>
    </row>
    <row r="1103" spans="3:112" x14ac:dyDescent="0.3">
      <c r="C1103" s="25"/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P1103" s="8"/>
      <c r="AR1103" s="31"/>
      <c r="AU1103" s="31"/>
      <c r="AV1103" s="21"/>
      <c r="AW1103" s="23"/>
      <c r="BJ1103" s="18"/>
      <c r="BL1103" s="54"/>
      <c r="BN1103" s="54"/>
      <c r="BP1103" s="18"/>
      <c r="BR1103" s="18"/>
      <c r="BS1103" s="18"/>
      <c r="BZ1103" s="18"/>
      <c r="CC1103" s="18"/>
      <c r="CH1103" s="18"/>
      <c r="CM1103" s="18"/>
      <c r="CO1103" s="18"/>
      <c r="CS1103" s="18"/>
      <c r="CU1103" s="18"/>
      <c r="CW1103" s="18"/>
      <c r="DH1103" s="18"/>
    </row>
    <row r="1104" spans="3:112" x14ac:dyDescent="0.3">
      <c r="C1104" s="25"/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P1104" s="8"/>
      <c r="AR1104" s="31"/>
      <c r="AU1104" s="31"/>
      <c r="AV1104" s="21"/>
      <c r="AW1104" s="23"/>
      <c r="BJ1104" s="18"/>
      <c r="BL1104" s="54"/>
      <c r="BN1104" s="54"/>
      <c r="BP1104" s="18"/>
      <c r="BR1104" s="18"/>
      <c r="BS1104" s="18"/>
      <c r="BZ1104" s="18"/>
      <c r="CC1104" s="18"/>
      <c r="CH1104" s="18"/>
      <c r="CM1104" s="18"/>
      <c r="CO1104" s="18"/>
      <c r="CS1104" s="18"/>
      <c r="CU1104" s="18"/>
      <c r="CW1104" s="18"/>
      <c r="DH1104" s="18"/>
    </row>
    <row r="1105" spans="3:112" x14ac:dyDescent="0.3">
      <c r="C1105" s="25"/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P1105" s="8"/>
      <c r="AR1105" s="31"/>
      <c r="AU1105" s="31"/>
      <c r="AV1105" s="21"/>
      <c r="AW1105" s="23"/>
      <c r="BJ1105" s="18"/>
      <c r="BL1105" s="54"/>
      <c r="BN1105" s="54"/>
      <c r="BP1105" s="18"/>
      <c r="BR1105" s="18"/>
      <c r="BS1105" s="18"/>
      <c r="BZ1105" s="18"/>
      <c r="CC1105" s="18"/>
      <c r="CH1105" s="18"/>
      <c r="CM1105" s="18"/>
      <c r="CO1105" s="18"/>
      <c r="CS1105" s="18"/>
      <c r="CU1105" s="18"/>
      <c r="CW1105" s="18"/>
      <c r="DH1105" s="18"/>
    </row>
    <row r="1106" spans="3:112" x14ac:dyDescent="0.3">
      <c r="C1106" s="25"/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P1106" s="8"/>
      <c r="AR1106" s="31"/>
      <c r="AU1106" s="31"/>
      <c r="AV1106" s="21"/>
      <c r="AW1106" s="23"/>
      <c r="BJ1106" s="18"/>
      <c r="BL1106" s="54"/>
      <c r="BN1106" s="54"/>
      <c r="BP1106" s="18"/>
      <c r="BR1106" s="18"/>
      <c r="BS1106" s="18"/>
      <c r="BZ1106" s="18"/>
      <c r="CC1106" s="18"/>
      <c r="CH1106" s="18"/>
      <c r="CM1106" s="18"/>
      <c r="CO1106" s="18"/>
      <c r="CS1106" s="18"/>
      <c r="CU1106" s="18"/>
      <c r="CW1106" s="18"/>
      <c r="DH1106" s="18"/>
    </row>
    <row r="1107" spans="3:112" x14ac:dyDescent="0.3">
      <c r="C1107" s="25"/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P1107" s="8"/>
      <c r="AR1107" s="31"/>
      <c r="AU1107" s="31"/>
      <c r="AV1107" s="21"/>
      <c r="AW1107" s="23"/>
      <c r="BJ1107" s="18"/>
      <c r="BL1107" s="54"/>
      <c r="BN1107" s="54"/>
      <c r="BP1107" s="18"/>
      <c r="BR1107" s="18"/>
      <c r="BS1107" s="18"/>
      <c r="BZ1107" s="18"/>
      <c r="CC1107" s="18"/>
      <c r="CH1107" s="18"/>
      <c r="CM1107" s="18"/>
      <c r="CO1107" s="18"/>
      <c r="CS1107" s="18"/>
      <c r="CU1107" s="18"/>
      <c r="CW1107" s="18"/>
      <c r="DH1107" s="18"/>
    </row>
    <row r="1108" spans="3:112" x14ac:dyDescent="0.3">
      <c r="C1108" s="25"/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P1108" s="8"/>
      <c r="AR1108" s="31"/>
      <c r="AU1108" s="31"/>
      <c r="AV1108" s="21"/>
      <c r="AW1108" s="23"/>
      <c r="BJ1108" s="18"/>
      <c r="BL1108" s="54"/>
      <c r="BN1108" s="54"/>
      <c r="BP1108" s="18"/>
      <c r="BR1108" s="18"/>
      <c r="BS1108" s="18"/>
      <c r="BZ1108" s="18"/>
      <c r="CC1108" s="18"/>
      <c r="CH1108" s="18"/>
      <c r="CM1108" s="18"/>
      <c r="CO1108" s="18"/>
      <c r="CS1108" s="18"/>
      <c r="CU1108" s="18"/>
      <c r="CW1108" s="18"/>
      <c r="DH1108" s="18"/>
    </row>
    <row r="1109" spans="3:112" x14ac:dyDescent="0.3">
      <c r="C1109" s="25"/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P1109" s="8"/>
      <c r="AR1109" s="31"/>
      <c r="AU1109" s="31"/>
      <c r="AV1109" s="21"/>
      <c r="AW1109" s="23"/>
      <c r="BJ1109" s="18"/>
      <c r="BL1109" s="54"/>
      <c r="BN1109" s="54"/>
      <c r="BP1109" s="18"/>
      <c r="BR1109" s="18"/>
      <c r="BS1109" s="18"/>
      <c r="BZ1109" s="18"/>
      <c r="CC1109" s="18"/>
      <c r="CH1109" s="18"/>
      <c r="CM1109" s="18"/>
      <c r="CO1109" s="18"/>
      <c r="CS1109" s="18"/>
      <c r="CU1109" s="18"/>
      <c r="CW1109" s="18"/>
      <c r="DH1109" s="18"/>
    </row>
    <row r="1110" spans="3:112" x14ac:dyDescent="0.3">
      <c r="C1110" s="25"/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P1110" s="8"/>
      <c r="AR1110" s="31"/>
      <c r="AU1110" s="31"/>
      <c r="AV1110" s="21"/>
      <c r="AW1110" s="23"/>
      <c r="BJ1110" s="18"/>
      <c r="BL1110" s="54"/>
      <c r="BN1110" s="54"/>
      <c r="BP1110" s="18"/>
      <c r="BR1110" s="18"/>
      <c r="BS1110" s="18"/>
      <c r="BZ1110" s="18"/>
      <c r="CC1110" s="18"/>
      <c r="CH1110" s="18"/>
      <c r="CM1110" s="18"/>
      <c r="CO1110" s="18"/>
      <c r="CS1110" s="18"/>
      <c r="CU1110" s="18"/>
      <c r="CW1110" s="18"/>
      <c r="DH1110" s="18"/>
    </row>
    <row r="1111" spans="3:112" x14ac:dyDescent="0.3">
      <c r="C1111" s="25"/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P1111" s="8"/>
      <c r="AR1111" s="31"/>
      <c r="AU1111" s="31"/>
      <c r="AV1111" s="21"/>
      <c r="AW1111" s="23"/>
      <c r="BJ1111" s="18"/>
      <c r="BL1111" s="54"/>
      <c r="BN1111" s="54"/>
      <c r="BP1111" s="18"/>
      <c r="BR1111" s="18"/>
      <c r="BS1111" s="18"/>
      <c r="BZ1111" s="18"/>
      <c r="CC1111" s="18"/>
      <c r="CH1111" s="18"/>
      <c r="CM1111" s="18"/>
      <c r="CO1111" s="18"/>
      <c r="CS1111" s="18"/>
      <c r="CU1111" s="18"/>
      <c r="CW1111" s="18"/>
      <c r="DH1111" s="18"/>
    </row>
    <row r="1112" spans="3:112" x14ac:dyDescent="0.3">
      <c r="C1112" s="25"/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P1112" s="8"/>
      <c r="AR1112" s="31"/>
      <c r="AU1112" s="31"/>
      <c r="AV1112" s="21"/>
      <c r="AW1112" s="23"/>
      <c r="BJ1112" s="18"/>
      <c r="BL1112" s="54"/>
      <c r="BN1112" s="54"/>
      <c r="BP1112" s="18"/>
      <c r="BR1112" s="18"/>
      <c r="BS1112" s="18"/>
      <c r="BZ1112" s="18"/>
      <c r="CC1112" s="18"/>
      <c r="CH1112" s="18"/>
      <c r="CM1112" s="18"/>
      <c r="CO1112" s="18"/>
      <c r="CS1112" s="18"/>
      <c r="CU1112" s="18"/>
      <c r="CW1112" s="18"/>
      <c r="DH1112" s="18"/>
    </row>
    <row r="1113" spans="3:112" x14ac:dyDescent="0.3">
      <c r="C1113" s="25"/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P1113" s="8"/>
      <c r="AR1113" s="31"/>
      <c r="AU1113" s="31"/>
      <c r="AV1113" s="21"/>
      <c r="AW1113" s="23"/>
      <c r="BJ1113" s="18"/>
      <c r="BL1113" s="54"/>
      <c r="BN1113" s="54"/>
      <c r="BP1113" s="18"/>
      <c r="BR1113" s="18"/>
      <c r="BS1113" s="18"/>
      <c r="BZ1113" s="18"/>
      <c r="CC1113" s="18"/>
      <c r="CH1113" s="18"/>
      <c r="CM1113" s="18"/>
      <c r="CO1113" s="18"/>
      <c r="CS1113" s="18"/>
      <c r="CU1113" s="18"/>
      <c r="CW1113" s="18"/>
      <c r="DH1113" s="18"/>
    </row>
    <row r="1114" spans="3:112" x14ac:dyDescent="0.3">
      <c r="C1114" s="25"/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P1114" s="8"/>
      <c r="AR1114" s="31"/>
      <c r="AU1114" s="31"/>
      <c r="AV1114" s="21"/>
      <c r="AW1114" s="23"/>
      <c r="BJ1114" s="18"/>
      <c r="BL1114" s="54"/>
      <c r="BN1114" s="54"/>
      <c r="BP1114" s="18"/>
      <c r="BR1114" s="18"/>
      <c r="BS1114" s="18"/>
      <c r="BZ1114" s="18"/>
      <c r="CC1114" s="18"/>
      <c r="CH1114" s="18"/>
      <c r="CM1114" s="18"/>
      <c r="CO1114" s="18"/>
      <c r="CS1114" s="18"/>
      <c r="CU1114" s="18"/>
      <c r="CW1114" s="18"/>
      <c r="DH1114" s="18"/>
    </row>
    <row r="1115" spans="3:112" x14ac:dyDescent="0.3">
      <c r="C1115" s="25"/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P1115" s="8"/>
      <c r="AR1115" s="31"/>
      <c r="AU1115" s="31"/>
      <c r="AV1115" s="21"/>
      <c r="AW1115" s="23"/>
      <c r="BJ1115" s="18"/>
      <c r="BL1115" s="54"/>
      <c r="BN1115" s="54"/>
      <c r="BP1115" s="18"/>
      <c r="BR1115" s="18"/>
      <c r="BS1115" s="18"/>
      <c r="BZ1115" s="18"/>
      <c r="CC1115" s="18"/>
      <c r="CH1115" s="18"/>
      <c r="CM1115" s="18"/>
      <c r="CO1115" s="18"/>
      <c r="CS1115" s="18"/>
      <c r="CU1115" s="18"/>
      <c r="CW1115" s="18"/>
      <c r="DH1115" s="18"/>
    </row>
    <row r="1116" spans="3:112" x14ac:dyDescent="0.3">
      <c r="C1116" s="25"/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P1116" s="8"/>
      <c r="AR1116" s="31"/>
      <c r="AU1116" s="31"/>
      <c r="AV1116" s="21"/>
      <c r="AW1116" s="23"/>
      <c r="BJ1116" s="18"/>
      <c r="BL1116" s="54"/>
      <c r="BN1116" s="54"/>
      <c r="BP1116" s="18"/>
      <c r="BR1116" s="18"/>
      <c r="BS1116" s="18"/>
      <c r="BZ1116" s="18"/>
      <c r="CC1116" s="18"/>
      <c r="CH1116" s="18"/>
      <c r="CM1116" s="18"/>
      <c r="CO1116" s="18"/>
      <c r="CS1116" s="18"/>
      <c r="CU1116" s="18"/>
      <c r="CW1116" s="18"/>
      <c r="DH1116" s="18"/>
    </row>
    <row r="1117" spans="3:112" x14ac:dyDescent="0.3">
      <c r="C1117" s="25"/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P1117" s="8"/>
      <c r="AR1117" s="31"/>
      <c r="AU1117" s="31"/>
      <c r="AV1117" s="21"/>
      <c r="AW1117" s="23"/>
      <c r="BJ1117" s="18"/>
      <c r="BL1117" s="54"/>
      <c r="BN1117" s="54"/>
      <c r="BP1117" s="18"/>
      <c r="BR1117" s="18"/>
      <c r="BS1117" s="18"/>
      <c r="BZ1117" s="18"/>
      <c r="CC1117" s="18"/>
      <c r="CH1117" s="18"/>
      <c r="CM1117" s="18"/>
      <c r="CO1117" s="18"/>
      <c r="CS1117" s="18"/>
      <c r="CU1117" s="18"/>
      <c r="CW1117" s="18"/>
      <c r="DH1117" s="18"/>
    </row>
    <row r="1118" spans="3:112" x14ac:dyDescent="0.3">
      <c r="C1118" s="25"/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P1118" s="8"/>
      <c r="AR1118" s="31"/>
      <c r="AU1118" s="31"/>
      <c r="AV1118" s="21"/>
      <c r="AW1118" s="23"/>
      <c r="BJ1118" s="18"/>
      <c r="BL1118" s="54"/>
      <c r="BN1118" s="54"/>
      <c r="BP1118" s="18"/>
      <c r="BR1118" s="18"/>
      <c r="BS1118" s="18"/>
      <c r="BZ1118" s="18"/>
      <c r="CC1118" s="18"/>
      <c r="CH1118" s="18"/>
      <c r="CM1118" s="18"/>
      <c r="CO1118" s="18"/>
      <c r="CS1118" s="18"/>
      <c r="CU1118" s="18"/>
      <c r="CW1118" s="18"/>
      <c r="DH1118" s="18"/>
    </row>
    <row r="1119" spans="3:112" x14ac:dyDescent="0.3">
      <c r="C1119" s="25"/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P1119" s="8"/>
      <c r="AR1119" s="31"/>
      <c r="AU1119" s="31"/>
      <c r="AV1119" s="21"/>
      <c r="AW1119" s="23"/>
      <c r="BJ1119" s="18"/>
      <c r="BL1119" s="54"/>
      <c r="BN1119" s="54"/>
      <c r="BP1119" s="18"/>
      <c r="BR1119" s="18"/>
      <c r="BS1119" s="18"/>
      <c r="BZ1119" s="18"/>
      <c r="CC1119" s="18"/>
      <c r="CH1119" s="18"/>
      <c r="CM1119" s="18"/>
      <c r="CO1119" s="18"/>
      <c r="CS1119" s="18"/>
      <c r="CU1119" s="18"/>
      <c r="CW1119" s="18"/>
      <c r="DH1119" s="18"/>
    </row>
    <row r="1120" spans="3:112" x14ac:dyDescent="0.3">
      <c r="C1120" s="25"/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P1120" s="8"/>
      <c r="AR1120" s="31"/>
      <c r="AU1120" s="31"/>
      <c r="AV1120" s="21"/>
      <c r="AW1120" s="23"/>
      <c r="BJ1120" s="18"/>
      <c r="BL1120" s="54"/>
      <c r="BN1120" s="54"/>
      <c r="BP1120" s="18"/>
      <c r="BR1120" s="18"/>
      <c r="BS1120" s="18"/>
      <c r="BZ1120" s="18"/>
      <c r="CC1120" s="18"/>
      <c r="CH1120" s="18"/>
      <c r="CM1120" s="18"/>
      <c r="CO1120" s="18"/>
      <c r="CS1120" s="18"/>
      <c r="CU1120" s="18"/>
      <c r="CW1120" s="18"/>
      <c r="DH1120" s="18"/>
    </row>
    <row r="1121" spans="3:112" x14ac:dyDescent="0.3">
      <c r="C1121" s="25"/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P1121" s="8"/>
      <c r="AR1121" s="31"/>
      <c r="AU1121" s="31"/>
      <c r="AV1121" s="21"/>
      <c r="AW1121" s="23"/>
      <c r="BJ1121" s="18"/>
      <c r="BL1121" s="54"/>
      <c r="BN1121" s="54"/>
      <c r="BP1121" s="18"/>
      <c r="BR1121" s="18"/>
      <c r="BS1121" s="18"/>
      <c r="BZ1121" s="18"/>
      <c r="CC1121" s="18"/>
      <c r="CH1121" s="18"/>
      <c r="CM1121" s="18"/>
      <c r="CO1121" s="18"/>
      <c r="CS1121" s="18"/>
      <c r="CU1121" s="18"/>
      <c r="CW1121" s="18"/>
      <c r="DH1121" s="18"/>
    </row>
    <row r="1122" spans="3:112" x14ac:dyDescent="0.3">
      <c r="C1122" s="25"/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P1122" s="8"/>
      <c r="AR1122" s="31"/>
      <c r="AU1122" s="31"/>
      <c r="AV1122" s="21"/>
      <c r="AW1122" s="23"/>
      <c r="BJ1122" s="18"/>
      <c r="BL1122" s="54"/>
      <c r="BN1122" s="54"/>
      <c r="BP1122" s="18"/>
      <c r="BR1122" s="18"/>
      <c r="BS1122" s="18"/>
      <c r="BZ1122" s="18"/>
      <c r="CC1122" s="18"/>
      <c r="CH1122" s="18"/>
      <c r="CM1122" s="18"/>
      <c r="CO1122" s="18"/>
      <c r="CS1122" s="18"/>
      <c r="CU1122" s="18"/>
      <c r="CW1122" s="18"/>
      <c r="DH1122" s="18"/>
    </row>
    <row r="1123" spans="3:112" x14ac:dyDescent="0.3">
      <c r="C1123" s="25"/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P1123" s="8"/>
      <c r="AR1123" s="31"/>
      <c r="AU1123" s="31"/>
      <c r="AV1123" s="21"/>
      <c r="AW1123" s="23"/>
      <c r="BJ1123" s="18"/>
      <c r="BL1123" s="54"/>
      <c r="BN1123" s="54"/>
      <c r="BP1123" s="18"/>
      <c r="BR1123" s="18"/>
      <c r="BS1123" s="18"/>
      <c r="BZ1123" s="18"/>
      <c r="CC1123" s="18"/>
      <c r="CH1123" s="18"/>
      <c r="CM1123" s="18"/>
      <c r="CO1123" s="18"/>
      <c r="CS1123" s="18"/>
      <c r="CU1123" s="18"/>
      <c r="CW1123" s="18"/>
      <c r="DH1123" s="18"/>
    </row>
    <row r="1124" spans="3:112" x14ac:dyDescent="0.3">
      <c r="C1124" s="25"/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P1124" s="8"/>
      <c r="AR1124" s="31"/>
      <c r="AU1124" s="31"/>
      <c r="AV1124" s="21"/>
      <c r="AW1124" s="23"/>
      <c r="BJ1124" s="18"/>
      <c r="BL1124" s="54"/>
      <c r="BN1124" s="54"/>
      <c r="BP1124" s="18"/>
      <c r="BR1124" s="18"/>
      <c r="BS1124" s="18"/>
      <c r="BZ1124" s="18"/>
      <c r="CC1124" s="18"/>
      <c r="CH1124" s="18"/>
      <c r="CM1124" s="18"/>
      <c r="CO1124" s="18"/>
      <c r="CS1124" s="18"/>
      <c r="CU1124" s="18"/>
      <c r="CW1124" s="18"/>
      <c r="DH1124" s="18"/>
    </row>
    <row r="1125" spans="3:112" x14ac:dyDescent="0.3">
      <c r="C1125" s="25"/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P1125" s="8"/>
      <c r="AR1125" s="31"/>
      <c r="AU1125" s="31"/>
      <c r="AV1125" s="21"/>
      <c r="AW1125" s="23"/>
      <c r="BJ1125" s="18"/>
      <c r="BL1125" s="54"/>
      <c r="BN1125" s="54"/>
      <c r="BP1125" s="18"/>
      <c r="BR1125" s="18"/>
      <c r="BS1125" s="18"/>
      <c r="BZ1125" s="18"/>
      <c r="CC1125" s="18"/>
      <c r="CH1125" s="18"/>
      <c r="CM1125" s="18"/>
      <c r="CO1125" s="18"/>
      <c r="CS1125" s="18"/>
      <c r="CU1125" s="18"/>
      <c r="CW1125" s="18"/>
      <c r="DH1125" s="18"/>
    </row>
    <row r="1126" spans="3:112" x14ac:dyDescent="0.3">
      <c r="C1126" s="25"/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P1126" s="8"/>
      <c r="AR1126" s="31"/>
      <c r="AU1126" s="31"/>
      <c r="AV1126" s="21"/>
      <c r="AW1126" s="23"/>
      <c r="BJ1126" s="18"/>
      <c r="BL1126" s="54"/>
      <c r="BN1126" s="54"/>
      <c r="BP1126" s="18"/>
      <c r="BR1126" s="18"/>
      <c r="BS1126" s="18"/>
      <c r="BZ1126" s="18"/>
      <c r="CC1126" s="18"/>
      <c r="CH1126" s="18"/>
      <c r="CM1126" s="18"/>
      <c r="CO1126" s="18"/>
      <c r="CS1126" s="18"/>
      <c r="CU1126" s="18"/>
      <c r="CW1126" s="18"/>
      <c r="DH1126" s="18"/>
    </row>
    <row r="1127" spans="3:112" x14ac:dyDescent="0.3">
      <c r="C1127" s="25"/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P1127" s="8"/>
      <c r="AR1127" s="31"/>
      <c r="AU1127" s="31"/>
      <c r="AV1127" s="21"/>
      <c r="AW1127" s="23"/>
      <c r="BJ1127" s="18"/>
      <c r="BL1127" s="54"/>
      <c r="BN1127" s="54"/>
      <c r="BP1127" s="18"/>
      <c r="BR1127" s="18"/>
      <c r="BS1127" s="18"/>
      <c r="BZ1127" s="18"/>
      <c r="CC1127" s="18"/>
      <c r="CH1127" s="18"/>
      <c r="CM1127" s="18"/>
      <c r="CO1127" s="18"/>
      <c r="CS1127" s="18"/>
      <c r="CU1127" s="18"/>
      <c r="CW1127" s="18"/>
      <c r="DH1127" s="18"/>
    </row>
    <row r="1128" spans="3:112" x14ac:dyDescent="0.3">
      <c r="C1128" s="25"/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P1128" s="8"/>
      <c r="AR1128" s="31"/>
      <c r="AU1128" s="31"/>
      <c r="AV1128" s="21"/>
      <c r="AW1128" s="23"/>
      <c r="BJ1128" s="18"/>
      <c r="BL1128" s="54"/>
      <c r="BN1128" s="54"/>
      <c r="BP1128" s="18"/>
      <c r="BR1128" s="18"/>
      <c r="BS1128" s="18"/>
      <c r="BZ1128" s="18"/>
      <c r="CC1128" s="18"/>
      <c r="CH1128" s="18"/>
      <c r="CM1128" s="18"/>
      <c r="CO1128" s="18"/>
      <c r="CS1128" s="18"/>
      <c r="CU1128" s="18"/>
      <c r="CW1128" s="18"/>
      <c r="DH1128" s="18"/>
    </row>
    <row r="1129" spans="3:112" x14ac:dyDescent="0.3">
      <c r="C1129" s="25"/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P1129" s="8"/>
      <c r="AR1129" s="31"/>
      <c r="AU1129" s="31"/>
      <c r="AV1129" s="21"/>
      <c r="AW1129" s="23"/>
      <c r="BJ1129" s="18"/>
      <c r="BL1129" s="54"/>
      <c r="BN1129" s="54"/>
      <c r="BP1129" s="18"/>
      <c r="BR1129" s="18"/>
      <c r="BS1129" s="18"/>
      <c r="BZ1129" s="18"/>
      <c r="CC1129" s="18"/>
      <c r="CH1129" s="18"/>
      <c r="CM1129" s="18"/>
      <c r="CO1129" s="18"/>
      <c r="CS1129" s="18"/>
      <c r="CU1129" s="18"/>
      <c r="CW1129" s="18"/>
      <c r="DH1129" s="18"/>
    </row>
    <row r="1130" spans="3:112" x14ac:dyDescent="0.3">
      <c r="C1130" s="25"/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P1130" s="8"/>
      <c r="AR1130" s="31"/>
      <c r="AU1130" s="31"/>
      <c r="AV1130" s="21"/>
      <c r="AW1130" s="23"/>
      <c r="BJ1130" s="18"/>
      <c r="BL1130" s="54"/>
      <c r="BN1130" s="54"/>
      <c r="BP1130" s="18"/>
      <c r="BR1130" s="18"/>
      <c r="BS1130" s="18"/>
      <c r="BZ1130" s="18"/>
      <c r="CC1130" s="18"/>
      <c r="CH1130" s="18"/>
      <c r="CM1130" s="18"/>
      <c r="CO1130" s="18"/>
      <c r="CS1130" s="18"/>
      <c r="CU1130" s="18"/>
      <c r="CW1130" s="18"/>
      <c r="DH1130" s="18"/>
    </row>
    <row r="1131" spans="3:112" x14ac:dyDescent="0.3">
      <c r="C1131" s="25"/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P1131" s="8"/>
      <c r="AR1131" s="31"/>
      <c r="AU1131" s="31"/>
      <c r="AV1131" s="21"/>
      <c r="AW1131" s="23"/>
      <c r="BJ1131" s="18"/>
      <c r="BL1131" s="54"/>
      <c r="BN1131" s="54"/>
      <c r="BP1131" s="18"/>
      <c r="BR1131" s="18"/>
      <c r="BS1131" s="18"/>
      <c r="BZ1131" s="18"/>
      <c r="CC1131" s="18"/>
      <c r="CH1131" s="18"/>
      <c r="CM1131" s="18"/>
      <c r="CO1131" s="18"/>
      <c r="CS1131" s="18"/>
      <c r="CU1131" s="18"/>
      <c r="CW1131" s="18"/>
      <c r="DH1131" s="18"/>
    </row>
    <row r="1132" spans="3:112" x14ac:dyDescent="0.3">
      <c r="C1132" s="25"/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P1132" s="8"/>
      <c r="AR1132" s="31"/>
      <c r="AU1132" s="31"/>
      <c r="AV1132" s="21"/>
      <c r="AW1132" s="23"/>
      <c r="BJ1132" s="18"/>
      <c r="BL1132" s="54"/>
      <c r="BN1132" s="54"/>
      <c r="BP1132" s="18"/>
      <c r="BR1132" s="18"/>
      <c r="BS1132" s="18"/>
      <c r="BZ1132" s="18"/>
      <c r="CC1132" s="18"/>
      <c r="CH1132" s="18"/>
      <c r="CM1132" s="18"/>
      <c r="CO1132" s="18"/>
      <c r="CS1132" s="18"/>
      <c r="CU1132" s="18"/>
      <c r="CW1132" s="18"/>
      <c r="DH1132" s="18"/>
    </row>
    <row r="1133" spans="3:112" x14ac:dyDescent="0.3">
      <c r="C1133" s="25"/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P1133" s="8"/>
      <c r="AR1133" s="31"/>
      <c r="AU1133" s="31"/>
      <c r="AV1133" s="21"/>
      <c r="AW1133" s="23"/>
      <c r="BJ1133" s="18"/>
      <c r="BL1133" s="54"/>
      <c r="BN1133" s="54"/>
      <c r="BP1133" s="18"/>
      <c r="BR1133" s="18"/>
      <c r="BS1133" s="18"/>
      <c r="BZ1133" s="18"/>
      <c r="CC1133" s="18"/>
      <c r="CH1133" s="18"/>
      <c r="CM1133" s="18"/>
      <c r="CO1133" s="18"/>
      <c r="CS1133" s="18"/>
      <c r="CU1133" s="18"/>
      <c r="CW1133" s="18"/>
      <c r="DH1133" s="18"/>
    </row>
    <row r="1134" spans="3:112" x14ac:dyDescent="0.3">
      <c r="C1134" s="25"/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P1134" s="8"/>
      <c r="AR1134" s="31"/>
      <c r="AU1134" s="31"/>
      <c r="AV1134" s="21"/>
      <c r="AW1134" s="23"/>
      <c r="BJ1134" s="18"/>
      <c r="BL1134" s="54"/>
      <c r="BN1134" s="54"/>
      <c r="BP1134" s="18"/>
      <c r="BR1134" s="18"/>
      <c r="BS1134" s="18"/>
      <c r="BZ1134" s="18"/>
      <c r="CC1134" s="18"/>
      <c r="CH1134" s="18"/>
      <c r="CM1134" s="18"/>
      <c r="CO1134" s="18"/>
      <c r="CS1134" s="18"/>
      <c r="CU1134" s="18"/>
      <c r="CW1134" s="18"/>
      <c r="DH1134" s="18"/>
    </row>
    <row r="1135" spans="3:112" x14ac:dyDescent="0.3">
      <c r="C1135" s="25"/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P1135" s="8"/>
      <c r="AR1135" s="31"/>
      <c r="AU1135" s="31"/>
      <c r="AV1135" s="21"/>
      <c r="AW1135" s="23"/>
      <c r="BJ1135" s="18"/>
      <c r="BL1135" s="54"/>
      <c r="BN1135" s="54"/>
      <c r="BP1135" s="18"/>
      <c r="BR1135" s="18"/>
      <c r="BS1135" s="18"/>
      <c r="BZ1135" s="18"/>
      <c r="CC1135" s="18"/>
      <c r="CH1135" s="18"/>
      <c r="CM1135" s="18"/>
      <c r="CO1135" s="18"/>
      <c r="CS1135" s="18"/>
      <c r="CU1135" s="18"/>
      <c r="CW1135" s="18"/>
      <c r="DH1135" s="18"/>
    </row>
    <row r="1136" spans="3:112" x14ac:dyDescent="0.3">
      <c r="C1136" s="25"/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P1136" s="8"/>
      <c r="AR1136" s="31"/>
      <c r="AU1136" s="31"/>
      <c r="AV1136" s="21"/>
      <c r="AW1136" s="23"/>
      <c r="BJ1136" s="18"/>
      <c r="BL1136" s="54"/>
      <c r="BN1136" s="54"/>
      <c r="BP1136" s="18"/>
      <c r="BR1136" s="18"/>
      <c r="BS1136" s="18"/>
      <c r="BZ1136" s="18"/>
      <c r="CC1136" s="18"/>
      <c r="CH1136" s="18"/>
      <c r="CM1136" s="18"/>
      <c r="CO1136" s="18"/>
      <c r="CS1136" s="18"/>
      <c r="CU1136" s="18"/>
      <c r="CW1136" s="18"/>
      <c r="DH1136" s="18"/>
    </row>
    <row r="1137" spans="3:112" x14ac:dyDescent="0.3">
      <c r="C1137" s="25"/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P1137" s="8"/>
      <c r="AR1137" s="31"/>
      <c r="AU1137" s="31"/>
      <c r="AV1137" s="21"/>
      <c r="AW1137" s="23"/>
      <c r="BJ1137" s="18"/>
      <c r="BL1137" s="54"/>
      <c r="BN1137" s="54"/>
      <c r="BP1137" s="18"/>
      <c r="BR1137" s="18"/>
      <c r="BS1137" s="18"/>
      <c r="BZ1137" s="18"/>
      <c r="CC1137" s="18"/>
      <c r="CH1137" s="18"/>
      <c r="CM1137" s="18"/>
      <c r="CO1137" s="18"/>
      <c r="CS1137" s="18"/>
      <c r="CU1137" s="18"/>
      <c r="CW1137" s="18"/>
      <c r="DH1137" s="18"/>
    </row>
    <row r="1138" spans="3:112" x14ac:dyDescent="0.3">
      <c r="C1138" s="25"/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P1138" s="8"/>
      <c r="AR1138" s="31"/>
      <c r="AU1138" s="31"/>
      <c r="AV1138" s="21"/>
      <c r="AW1138" s="23"/>
      <c r="BJ1138" s="18"/>
      <c r="BL1138" s="54"/>
      <c r="BN1138" s="54"/>
      <c r="BP1138" s="18"/>
      <c r="BR1138" s="18"/>
      <c r="BS1138" s="18"/>
      <c r="BZ1138" s="18"/>
      <c r="CC1138" s="18"/>
      <c r="CH1138" s="18"/>
      <c r="CM1138" s="18"/>
      <c r="CO1138" s="18"/>
      <c r="CS1138" s="18"/>
      <c r="CU1138" s="18"/>
      <c r="CW1138" s="18"/>
      <c r="DH1138" s="18"/>
    </row>
    <row r="1139" spans="3:112" x14ac:dyDescent="0.3">
      <c r="C1139" s="25"/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P1139" s="8"/>
      <c r="AR1139" s="31"/>
      <c r="AU1139" s="31"/>
      <c r="AV1139" s="21"/>
      <c r="AW1139" s="23"/>
      <c r="BJ1139" s="18"/>
      <c r="BL1139" s="54"/>
      <c r="BN1139" s="54"/>
      <c r="BP1139" s="18"/>
      <c r="BR1139" s="18"/>
      <c r="BS1139" s="18"/>
      <c r="BZ1139" s="18"/>
      <c r="CC1139" s="18"/>
      <c r="CH1139" s="18"/>
      <c r="CM1139" s="18"/>
      <c r="CO1139" s="18"/>
      <c r="CS1139" s="18"/>
      <c r="CU1139" s="18"/>
      <c r="CW1139" s="18"/>
      <c r="DH1139" s="18"/>
    </row>
    <row r="1140" spans="3:112" x14ac:dyDescent="0.3">
      <c r="C1140" s="25"/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P1140" s="8"/>
      <c r="AR1140" s="31"/>
      <c r="AU1140" s="31"/>
      <c r="AV1140" s="21"/>
      <c r="AW1140" s="23"/>
      <c r="BJ1140" s="18"/>
      <c r="BL1140" s="54"/>
      <c r="BN1140" s="54"/>
      <c r="BP1140" s="18"/>
      <c r="BR1140" s="18"/>
      <c r="BS1140" s="18"/>
      <c r="BZ1140" s="18"/>
      <c r="CC1140" s="18"/>
      <c r="CH1140" s="18"/>
      <c r="CM1140" s="18"/>
      <c r="CO1140" s="18"/>
      <c r="CS1140" s="18"/>
      <c r="CU1140" s="18"/>
      <c r="CW1140" s="18"/>
      <c r="DH1140" s="18"/>
    </row>
    <row r="1141" spans="3:112" x14ac:dyDescent="0.3">
      <c r="C1141" s="25"/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P1141" s="8"/>
      <c r="AR1141" s="31"/>
      <c r="AU1141" s="31"/>
      <c r="AV1141" s="21"/>
      <c r="AW1141" s="23"/>
      <c r="BJ1141" s="18"/>
      <c r="BL1141" s="54"/>
      <c r="BN1141" s="54"/>
      <c r="BP1141" s="18"/>
      <c r="BR1141" s="18"/>
      <c r="BS1141" s="18"/>
      <c r="BZ1141" s="18"/>
      <c r="CC1141" s="18"/>
      <c r="CH1141" s="18"/>
      <c r="CM1141" s="18"/>
      <c r="CO1141" s="18"/>
      <c r="CS1141" s="18"/>
      <c r="CU1141" s="18"/>
      <c r="CW1141" s="18"/>
      <c r="DH1141" s="18"/>
    </row>
    <row r="1142" spans="3:112" x14ac:dyDescent="0.3">
      <c r="C1142" s="25"/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P1142" s="8"/>
      <c r="AR1142" s="31"/>
      <c r="AU1142" s="31"/>
      <c r="AV1142" s="21"/>
      <c r="AW1142" s="23"/>
      <c r="BJ1142" s="18"/>
      <c r="BL1142" s="54"/>
      <c r="BN1142" s="54"/>
      <c r="BP1142" s="18"/>
      <c r="BR1142" s="18"/>
      <c r="BS1142" s="18"/>
      <c r="BZ1142" s="18"/>
      <c r="CC1142" s="18"/>
      <c r="CH1142" s="18"/>
      <c r="CM1142" s="18"/>
      <c r="CO1142" s="18"/>
      <c r="CS1142" s="18"/>
      <c r="CU1142" s="18"/>
      <c r="CW1142" s="18"/>
      <c r="DH1142" s="18"/>
    </row>
    <row r="1143" spans="3:112" x14ac:dyDescent="0.3">
      <c r="C1143" s="25"/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P1143" s="8"/>
      <c r="AR1143" s="31"/>
      <c r="AU1143" s="31"/>
      <c r="AV1143" s="21"/>
      <c r="AW1143" s="23"/>
      <c r="BJ1143" s="18"/>
      <c r="BL1143" s="54"/>
      <c r="BN1143" s="54"/>
      <c r="BP1143" s="18"/>
      <c r="BR1143" s="18"/>
      <c r="BS1143" s="18"/>
      <c r="BZ1143" s="18"/>
      <c r="CC1143" s="18"/>
      <c r="CH1143" s="18"/>
      <c r="CM1143" s="18"/>
      <c r="CO1143" s="18"/>
      <c r="CS1143" s="18"/>
      <c r="CU1143" s="18"/>
      <c r="CW1143" s="18"/>
      <c r="DH1143" s="18"/>
    </row>
    <row r="1144" spans="3:112" x14ac:dyDescent="0.3">
      <c r="C1144" s="25"/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P1144" s="8"/>
      <c r="AR1144" s="31"/>
      <c r="AU1144" s="31"/>
      <c r="AV1144" s="21"/>
      <c r="AW1144" s="23"/>
      <c r="BJ1144" s="18"/>
      <c r="BL1144" s="54"/>
      <c r="BN1144" s="54"/>
      <c r="BP1144" s="18"/>
      <c r="BR1144" s="18"/>
      <c r="BS1144" s="18"/>
      <c r="BZ1144" s="18"/>
      <c r="CC1144" s="18"/>
      <c r="CH1144" s="18"/>
      <c r="CM1144" s="18"/>
      <c r="CO1144" s="18"/>
      <c r="CS1144" s="18"/>
      <c r="CU1144" s="18"/>
      <c r="CW1144" s="18"/>
      <c r="DH1144" s="18"/>
    </row>
    <row r="1145" spans="3:112" x14ac:dyDescent="0.3">
      <c r="C1145" s="25"/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P1145" s="8"/>
      <c r="AR1145" s="31"/>
      <c r="AU1145" s="31"/>
      <c r="AV1145" s="21"/>
      <c r="AW1145" s="23"/>
      <c r="BJ1145" s="18"/>
      <c r="BL1145" s="54"/>
      <c r="BN1145" s="54"/>
      <c r="BP1145" s="18"/>
      <c r="BR1145" s="18"/>
      <c r="BS1145" s="18"/>
      <c r="BZ1145" s="18"/>
      <c r="CC1145" s="18"/>
      <c r="CH1145" s="18"/>
      <c r="CM1145" s="18"/>
      <c r="CO1145" s="18"/>
      <c r="CS1145" s="18"/>
      <c r="CU1145" s="18"/>
      <c r="CW1145" s="18"/>
      <c r="DH1145" s="18"/>
    </row>
    <row r="1146" spans="3:112" x14ac:dyDescent="0.3">
      <c r="C1146" s="25"/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P1146" s="8"/>
      <c r="AR1146" s="31"/>
      <c r="AU1146" s="31"/>
      <c r="AV1146" s="21"/>
      <c r="AW1146" s="23"/>
      <c r="BJ1146" s="18"/>
      <c r="BL1146" s="54"/>
      <c r="BN1146" s="54"/>
      <c r="BP1146" s="18"/>
      <c r="BR1146" s="18"/>
      <c r="BS1146" s="18"/>
      <c r="BZ1146" s="18"/>
      <c r="CC1146" s="18"/>
      <c r="CH1146" s="18"/>
      <c r="CM1146" s="18"/>
      <c r="CO1146" s="18"/>
      <c r="CS1146" s="18"/>
      <c r="CU1146" s="18"/>
      <c r="CW1146" s="18"/>
      <c r="DH1146" s="18"/>
    </row>
    <row r="1147" spans="3:112" x14ac:dyDescent="0.3">
      <c r="C1147" s="25"/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P1147" s="8"/>
      <c r="AR1147" s="31"/>
      <c r="AU1147" s="31"/>
      <c r="AV1147" s="21"/>
      <c r="AW1147" s="23"/>
      <c r="BJ1147" s="18"/>
      <c r="BL1147" s="54"/>
      <c r="BN1147" s="54"/>
      <c r="BP1147" s="18"/>
      <c r="BR1147" s="18"/>
      <c r="BS1147" s="18"/>
      <c r="BZ1147" s="18"/>
      <c r="CC1147" s="18"/>
      <c r="CH1147" s="18"/>
      <c r="CM1147" s="18"/>
      <c r="CO1147" s="18"/>
      <c r="CS1147" s="18"/>
      <c r="CU1147" s="18"/>
      <c r="CW1147" s="18"/>
      <c r="DH1147" s="18"/>
    </row>
    <row r="1148" spans="3:112" x14ac:dyDescent="0.3">
      <c r="C1148" s="25"/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P1148" s="8"/>
      <c r="AR1148" s="31"/>
      <c r="AU1148" s="31"/>
      <c r="AV1148" s="21"/>
      <c r="AW1148" s="23"/>
      <c r="BJ1148" s="18"/>
      <c r="BL1148" s="54"/>
      <c r="BN1148" s="54"/>
      <c r="BP1148" s="18"/>
      <c r="BR1148" s="18"/>
      <c r="BS1148" s="18"/>
      <c r="BZ1148" s="18"/>
      <c r="CC1148" s="18"/>
      <c r="CH1148" s="18"/>
      <c r="CM1148" s="18"/>
      <c r="CO1148" s="18"/>
      <c r="CS1148" s="18"/>
      <c r="CU1148" s="18"/>
      <c r="CW1148" s="18"/>
      <c r="DH1148" s="18"/>
    </row>
    <row r="1149" spans="3:112" x14ac:dyDescent="0.3">
      <c r="C1149" s="25"/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P1149" s="8"/>
      <c r="AR1149" s="31"/>
      <c r="AU1149" s="31"/>
      <c r="AV1149" s="21"/>
      <c r="AW1149" s="23"/>
      <c r="BJ1149" s="18"/>
      <c r="BL1149" s="54"/>
      <c r="BN1149" s="54"/>
      <c r="BP1149" s="18"/>
      <c r="BR1149" s="18"/>
      <c r="BS1149" s="18"/>
      <c r="BZ1149" s="18"/>
      <c r="CC1149" s="18"/>
      <c r="CH1149" s="18"/>
      <c r="CM1149" s="18"/>
      <c r="CO1149" s="18"/>
      <c r="CS1149" s="18"/>
      <c r="CU1149" s="18"/>
      <c r="CW1149" s="18"/>
      <c r="DH1149" s="18"/>
    </row>
    <row r="1150" spans="3:112" x14ac:dyDescent="0.3">
      <c r="C1150" s="25"/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P1150" s="8"/>
      <c r="AR1150" s="31"/>
      <c r="AU1150" s="31"/>
      <c r="AV1150" s="21"/>
      <c r="AW1150" s="23"/>
      <c r="BJ1150" s="18"/>
      <c r="BL1150" s="54"/>
      <c r="BN1150" s="54"/>
      <c r="BP1150" s="18"/>
      <c r="BR1150" s="18"/>
      <c r="BS1150" s="18"/>
      <c r="BZ1150" s="18"/>
      <c r="CC1150" s="18"/>
      <c r="CH1150" s="18"/>
      <c r="CM1150" s="18"/>
      <c r="CO1150" s="18"/>
      <c r="CS1150" s="18"/>
      <c r="CU1150" s="18"/>
      <c r="CW1150" s="18"/>
      <c r="DH1150" s="18"/>
    </row>
    <row r="1151" spans="3:112" x14ac:dyDescent="0.3">
      <c r="C1151" s="25"/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P1151" s="8"/>
      <c r="AR1151" s="31"/>
      <c r="AU1151" s="31"/>
      <c r="AV1151" s="21"/>
      <c r="AW1151" s="23"/>
      <c r="BJ1151" s="18"/>
      <c r="BL1151" s="54"/>
      <c r="BN1151" s="54"/>
      <c r="BP1151" s="18"/>
      <c r="BR1151" s="18"/>
      <c r="BS1151" s="18"/>
      <c r="BZ1151" s="18"/>
      <c r="CC1151" s="18"/>
      <c r="CH1151" s="18"/>
      <c r="CM1151" s="18"/>
      <c r="CO1151" s="18"/>
      <c r="CS1151" s="18"/>
      <c r="CU1151" s="18"/>
      <c r="CW1151" s="18"/>
      <c r="DH1151" s="18"/>
    </row>
    <row r="1152" spans="3:112" x14ac:dyDescent="0.3">
      <c r="C1152" s="25"/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P1152" s="8"/>
      <c r="AR1152" s="31"/>
      <c r="AU1152" s="31"/>
      <c r="AV1152" s="21"/>
      <c r="AW1152" s="23"/>
      <c r="BJ1152" s="18"/>
      <c r="BL1152" s="54"/>
      <c r="BN1152" s="54"/>
      <c r="BP1152" s="18"/>
      <c r="BR1152" s="18"/>
      <c r="BS1152" s="18"/>
      <c r="BZ1152" s="18"/>
      <c r="CC1152" s="18"/>
      <c r="CH1152" s="18"/>
      <c r="CM1152" s="18"/>
      <c r="CO1152" s="18"/>
      <c r="CS1152" s="18"/>
      <c r="CU1152" s="18"/>
      <c r="CW1152" s="18"/>
      <c r="DH1152" s="18"/>
    </row>
    <row r="1153" spans="3:112" x14ac:dyDescent="0.3">
      <c r="C1153" s="25"/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P1153" s="8"/>
      <c r="AR1153" s="31"/>
      <c r="AU1153" s="31"/>
      <c r="AV1153" s="21"/>
      <c r="AW1153" s="23"/>
      <c r="BJ1153" s="18"/>
      <c r="BL1153" s="54"/>
      <c r="BN1153" s="54"/>
      <c r="BP1153" s="18"/>
      <c r="BR1153" s="18"/>
      <c r="BS1153" s="18"/>
      <c r="BZ1153" s="18"/>
      <c r="CC1153" s="18"/>
      <c r="CH1153" s="18"/>
      <c r="CM1153" s="18"/>
      <c r="CO1153" s="18"/>
      <c r="CS1153" s="18"/>
      <c r="CU1153" s="18"/>
      <c r="CW1153" s="18"/>
      <c r="DH1153" s="18"/>
    </row>
    <row r="1154" spans="3:112" x14ac:dyDescent="0.3">
      <c r="C1154" s="25"/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P1154" s="8"/>
      <c r="AR1154" s="31"/>
      <c r="AU1154" s="31"/>
      <c r="AV1154" s="21"/>
      <c r="AW1154" s="23"/>
      <c r="BJ1154" s="18"/>
      <c r="BL1154" s="54"/>
      <c r="BN1154" s="54"/>
      <c r="BP1154" s="18"/>
      <c r="BR1154" s="18"/>
      <c r="BS1154" s="18"/>
      <c r="BZ1154" s="18"/>
      <c r="CC1154" s="18"/>
      <c r="CH1154" s="18"/>
      <c r="CM1154" s="18"/>
      <c r="CO1154" s="18"/>
      <c r="CS1154" s="18"/>
      <c r="CU1154" s="18"/>
      <c r="CW1154" s="18"/>
      <c r="DH1154" s="18"/>
    </row>
    <row r="1155" spans="3:112" x14ac:dyDescent="0.3">
      <c r="C1155" s="25"/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P1155" s="8"/>
      <c r="AR1155" s="31"/>
      <c r="AU1155" s="31"/>
      <c r="AV1155" s="21"/>
      <c r="AW1155" s="23"/>
      <c r="BJ1155" s="18"/>
      <c r="BL1155" s="54"/>
      <c r="BN1155" s="54"/>
      <c r="BP1155" s="18"/>
      <c r="BR1155" s="18"/>
      <c r="BS1155" s="18"/>
      <c r="BZ1155" s="18"/>
      <c r="CC1155" s="18"/>
      <c r="CH1155" s="18"/>
      <c r="CM1155" s="18"/>
      <c r="CO1155" s="18"/>
      <c r="CS1155" s="18"/>
      <c r="CU1155" s="18"/>
      <c r="CW1155" s="18"/>
      <c r="DH1155" s="18"/>
    </row>
    <row r="1156" spans="3:112" x14ac:dyDescent="0.3">
      <c r="C1156" s="25"/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P1156" s="8"/>
      <c r="AR1156" s="31"/>
      <c r="AU1156" s="31"/>
      <c r="AV1156" s="21"/>
      <c r="AW1156" s="23"/>
      <c r="BJ1156" s="18"/>
      <c r="BL1156" s="54"/>
      <c r="BN1156" s="54"/>
      <c r="BP1156" s="18"/>
      <c r="BR1156" s="18"/>
      <c r="BS1156" s="18"/>
      <c r="BZ1156" s="18"/>
      <c r="CC1156" s="18"/>
      <c r="CH1156" s="18"/>
      <c r="CM1156" s="18"/>
      <c r="CO1156" s="18"/>
      <c r="CS1156" s="18"/>
      <c r="CU1156" s="18"/>
      <c r="CW1156" s="18"/>
      <c r="DH1156" s="18"/>
    </row>
    <row r="1157" spans="3:112" x14ac:dyDescent="0.3">
      <c r="C1157" s="25"/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P1157" s="8"/>
      <c r="AR1157" s="31"/>
      <c r="AU1157" s="31"/>
      <c r="AV1157" s="21"/>
      <c r="AW1157" s="23"/>
      <c r="BJ1157" s="18"/>
      <c r="BL1157" s="54"/>
      <c r="BN1157" s="54"/>
      <c r="BP1157" s="18"/>
      <c r="BR1157" s="18"/>
      <c r="BS1157" s="18"/>
      <c r="BZ1157" s="18"/>
      <c r="CC1157" s="18"/>
      <c r="CH1157" s="18"/>
      <c r="CM1157" s="18"/>
      <c r="CO1157" s="18"/>
      <c r="CS1157" s="18"/>
      <c r="CU1157" s="18"/>
      <c r="CW1157" s="18"/>
      <c r="DH1157" s="18"/>
    </row>
    <row r="1158" spans="3:112" x14ac:dyDescent="0.3">
      <c r="C1158" s="25"/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P1158" s="8"/>
      <c r="AR1158" s="31"/>
      <c r="AU1158" s="31"/>
      <c r="AV1158" s="21"/>
      <c r="AW1158" s="23"/>
      <c r="BJ1158" s="18"/>
      <c r="BL1158" s="54"/>
      <c r="BN1158" s="54"/>
      <c r="BP1158" s="18"/>
      <c r="BR1158" s="18"/>
      <c r="BS1158" s="18"/>
      <c r="BZ1158" s="18"/>
      <c r="CC1158" s="18"/>
      <c r="CH1158" s="18"/>
      <c r="CM1158" s="18"/>
      <c r="CO1158" s="18"/>
      <c r="CS1158" s="18"/>
      <c r="CU1158" s="18"/>
      <c r="CW1158" s="18"/>
      <c r="DH1158" s="18"/>
    </row>
    <row r="1159" spans="3:112" x14ac:dyDescent="0.3">
      <c r="C1159" s="25"/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P1159" s="8"/>
      <c r="AR1159" s="31"/>
      <c r="AU1159" s="31"/>
      <c r="AV1159" s="21"/>
      <c r="AW1159" s="23"/>
      <c r="BJ1159" s="18"/>
      <c r="BL1159" s="54"/>
      <c r="BN1159" s="54"/>
      <c r="BP1159" s="18"/>
      <c r="BR1159" s="18"/>
      <c r="BS1159" s="18"/>
      <c r="BZ1159" s="18"/>
      <c r="CC1159" s="18"/>
      <c r="CH1159" s="18"/>
      <c r="CM1159" s="18"/>
      <c r="CO1159" s="18"/>
      <c r="CS1159" s="18"/>
      <c r="CU1159" s="18"/>
      <c r="CW1159" s="18"/>
      <c r="DH1159" s="18"/>
    </row>
    <row r="1160" spans="3:112" x14ac:dyDescent="0.3">
      <c r="C1160" s="25"/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P1160" s="8"/>
      <c r="AR1160" s="31"/>
      <c r="AU1160" s="31"/>
      <c r="AV1160" s="21"/>
      <c r="AW1160" s="23"/>
      <c r="BJ1160" s="18"/>
      <c r="BL1160" s="54"/>
      <c r="BN1160" s="54"/>
      <c r="BP1160" s="18"/>
      <c r="BR1160" s="18"/>
      <c r="BS1160" s="18"/>
      <c r="BZ1160" s="18"/>
      <c r="CC1160" s="18"/>
      <c r="CH1160" s="18"/>
      <c r="CM1160" s="18"/>
      <c r="CO1160" s="18"/>
      <c r="CS1160" s="18"/>
      <c r="CU1160" s="18"/>
      <c r="CW1160" s="18"/>
      <c r="DH1160" s="18"/>
    </row>
    <row r="1161" spans="3:112" x14ac:dyDescent="0.3">
      <c r="C1161" s="25"/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P1161" s="8"/>
      <c r="AR1161" s="31"/>
      <c r="AU1161" s="31"/>
      <c r="AV1161" s="21"/>
      <c r="AW1161" s="23"/>
      <c r="BJ1161" s="18"/>
      <c r="BL1161" s="54"/>
      <c r="BN1161" s="54"/>
      <c r="BP1161" s="18"/>
      <c r="BR1161" s="18"/>
      <c r="BS1161" s="18"/>
      <c r="BZ1161" s="18"/>
      <c r="CC1161" s="18"/>
      <c r="CH1161" s="18"/>
      <c r="CM1161" s="18"/>
      <c r="CO1161" s="18"/>
      <c r="CS1161" s="18"/>
      <c r="CU1161" s="18"/>
      <c r="CW1161" s="18"/>
      <c r="DH1161" s="18"/>
    </row>
    <row r="1162" spans="3:112" x14ac:dyDescent="0.3">
      <c r="C1162" s="25"/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P1162" s="8"/>
      <c r="AR1162" s="31"/>
      <c r="AU1162" s="31"/>
      <c r="AV1162" s="21"/>
      <c r="AW1162" s="23"/>
      <c r="BJ1162" s="18"/>
      <c r="BL1162" s="54"/>
      <c r="BN1162" s="54"/>
      <c r="BP1162" s="18"/>
      <c r="BR1162" s="18"/>
      <c r="BS1162" s="18"/>
      <c r="BZ1162" s="18"/>
      <c r="CC1162" s="18"/>
      <c r="CH1162" s="18"/>
      <c r="CM1162" s="18"/>
      <c r="CO1162" s="18"/>
      <c r="CS1162" s="18"/>
      <c r="CU1162" s="18"/>
      <c r="CW1162" s="18"/>
      <c r="DH1162" s="18"/>
    </row>
    <row r="1163" spans="3:112" x14ac:dyDescent="0.3">
      <c r="C1163" s="25"/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P1163" s="8"/>
      <c r="AR1163" s="31"/>
      <c r="AU1163" s="31"/>
      <c r="AV1163" s="21"/>
      <c r="AW1163" s="23"/>
      <c r="BJ1163" s="18"/>
      <c r="BL1163" s="54"/>
      <c r="BN1163" s="54"/>
      <c r="BP1163" s="18"/>
      <c r="BR1163" s="18"/>
      <c r="BS1163" s="18"/>
      <c r="BZ1163" s="18"/>
      <c r="CC1163" s="18"/>
      <c r="CH1163" s="18"/>
      <c r="CM1163" s="18"/>
      <c r="CO1163" s="18"/>
      <c r="CS1163" s="18"/>
      <c r="CU1163" s="18"/>
      <c r="CW1163" s="18"/>
      <c r="DH1163" s="18"/>
    </row>
    <row r="1164" spans="3:112" x14ac:dyDescent="0.3">
      <c r="C1164" s="25"/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P1164" s="8"/>
      <c r="AR1164" s="31"/>
      <c r="AU1164" s="31"/>
      <c r="AV1164" s="21"/>
      <c r="AW1164" s="23"/>
      <c r="BJ1164" s="18"/>
      <c r="BL1164" s="54"/>
      <c r="BN1164" s="54"/>
      <c r="BP1164" s="18"/>
      <c r="BR1164" s="18"/>
      <c r="BS1164" s="18"/>
      <c r="BZ1164" s="18"/>
      <c r="CC1164" s="18"/>
      <c r="CH1164" s="18"/>
      <c r="CM1164" s="18"/>
      <c r="CO1164" s="18"/>
      <c r="CS1164" s="18"/>
      <c r="CU1164" s="18"/>
      <c r="CW1164" s="18"/>
      <c r="DH1164" s="18"/>
    </row>
    <row r="1165" spans="3:112" x14ac:dyDescent="0.3">
      <c r="C1165" s="25"/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P1165" s="8"/>
      <c r="AR1165" s="31"/>
      <c r="AU1165" s="31"/>
      <c r="AV1165" s="21"/>
      <c r="AW1165" s="23"/>
      <c r="BJ1165" s="18"/>
      <c r="BL1165" s="54"/>
      <c r="BN1165" s="54"/>
      <c r="BP1165" s="18"/>
      <c r="BR1165" s="18"/>
      <c r="BS1165" s="18"/>
      <c r="BZ1165" s="18"/>
      <c r="CC1165" s="18"/>
      <c r="CH1165" s="18"/>
      <c r="CM1165" s="18"/>
      <c r="CO1165" s="18"/>
      <c r="CS1165" s="18"/>
      <c r="CU1165" s="18"/>
      <c r="CW1165" s="18"/>
      <c r="DH1165" s="18"/>
    </row>
    <row r="1166" spans="3:112" x14ac:dyDescent="0.3">
      <c r="C1166" s="25"/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P1166" s="8"/>
      <c r="AR1166" s="31"/>
      <c r="AU1166" s="31"/>
      <c r="AV1166" s="21"/>
      <c r="AW1166" s="23"/>
      <c r="BJ1166" s="18"/>
      <c r="BL1166" s="54"/>
      <c r="BN1166" s="54"/>
      <c r="BP1166" s="18"/>
      <c r="BR1166" s="18"/>
      <c r="BS1166" s="18"/>
      <c r="BZ1166" s="18"/>
      <c r="CC1166" s="18"/>
      <c r="CH1166" s="18"/>
      <c r="CM1166" s="18"/>
      <c r="CO1166" s="18"/>
      <c r="CS1166" s="18"/>
      <c r="CU1166" s="18"/>
      <c r="CW1166" s="18"/>
      <c r="DH1166" s="18"/>
    </row>
    <row r="1167" spans="3:112" x14ac:dyDescent="0.3">
      <c r="C1167" s="25"/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P1167" s="8"/>
      <c r="AR1167" s="31"/>
      <c r="AU1167" s="31"/>
      <c r="AV1167" s="21"/>
      <c r="AW1167" s="23"/>
      <c r="BJ1167" s="18"/>
      <c r="BL1167" s="54"/>
      <c r="BN1167" s="54"/>
      <c r="BP1167" s="18"/>
      <c r="BR1167" s="18"/>
      <c r="BS1167" s="18"/>
      <c r="BZ1167" s="18"/>
      <c r="CC1167" s="18"/>
      <c r="CH1167" s="18"/>
      <c r="CM1167" s="18"/>
      <c r="CO1167" s="18"/>
      <c r="CS1167" s="18"/>
      <c r="CU1167" s="18"/>
      <c r="CW1167" s="18"/>
      <c r="DH1167" s="18"/>
    </row>
    <row r="1168" spans="3:112" x14ac:dyDescent="0.3">
      <c r="C1168" s="25"/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P1168" s="8"/>
      <c r="AR1168" s="31"/>
      <c r="AU1168" s="31"/>
      <c r="AV1168" s="21"/>
      <c r="AW1168" s="23"/>
      <c r="BJ1168" s="18"/>
      <c r="BL1168" s="54"/>
      <c r="BN1168" s="54"/>
      <c r="BP1168" s="18"/>
      <c r="BR1168" s="18"/>
      <c r="BS1168" s="18"/>
      <c r="BZ1168" s="18"/>
      <c r="CC1168" s="18"/>
      <c r="CH1168" s="18"/>
      <c r="CM1168" s="18"/>
      <c r="CO1168" s="18"/>
      <c r="CS1168" s="18"/>
      <c r="CU1168" s="18"/>
      <c r="CW1168" s="18"/>
      <c r="DH1168" s="18"/>
    </row>
    <row r="1169" spans="3:112" x14ac:dyDescent="0.3">
      <c r="C1169" s="25"/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P1169" s="8"/>
      <c r="AR1169" s="31"/>
      <c r="AU1169" s="31"/>
      <c r="AV1169" s="21"/>
      <c r="AW1169" s="23"/>
      <c r="BJ1169" s="18"/>
      <c r="BL1169" s="54"/>
      <c r="BN1169" s="54"/>
      <c r="BP1169" s="18"/>
      <c r="BR1169" s="18"/>
      <c r="BS1169" s="18"/>
      <c r="BZ1169" s="18"/>
      <c r="CC1169" s="18"/>
      <c r="CH1169" s="18"/>
      <c r="CM1169" s="18"/>
      <c r="CO1169" s="18"/>
      <c r="CS1169" s="18"/>
      <c r="CU1169" s="18"/>
      <c r="CW1169" s="18"/>
      <c r="DH1169" s="18"/>
    </row>
    <row r="1170" spans="3:112" x14ac:dyDescent="0.3">
      <c r="C1170" s="25"/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P1170" s="8"/>
      <c r="AR1170" s="31"/>
      <c r="AU1170" s="31"/>
      <c r="AV1170" s="21"/>
      <c r="AW1170" s="23"/>
      <c r="BJ1170" s="18"/>
      <c r="BL1170" s="54"/>
      <c r="BN1170" s="54"/>
      <c r="BP1170" s="18"/>
      <c r="BR1170" s="18"/>
      <c r="BS1170" s="18"/>
      <c r="BZ1170" s="18"/>
      <c r="CC1170" s="18"/>
      <c r="CH1170" s="18"/>
      <c r="CM1170" s="18"/>
      <c r="CO1170" s="18"/>
      <c r="CS1170" s="18"/>
      <c r="CU1170" s="18"/>
      <c r="CW1170" s="18"/>
      <c r="DH1170" s="18"/>
    </row>
    <row r="1171" spans="3:112" x14ac:dyDescent="0.3">
      <c r="C1171" s="25"/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P1171" s="8"/>
      <c r="AR1171" s="31"/>
      <c r="AU1171" s="31"/>
      <c r="AV1171" s="21"/>
      <c r="AW1171" s="23"/>
      <c r="BJ1171" s="18"/>
      <c r="BL1171" s="54"/>
      <c r="BN1171" s="54"/>
      <c r="BP1171" s="18"/>
      <c r="BR1171" s="18"/>
      <c r="BS1171" s="18"/>
      <c r="BZ1171" s="18"/>
      <c r="CC1171" s="18"/>
      <c r="CH1171" s="18"/>
      <c r="CM1171" s="18"/>
      <c r="CO1171" s="18"/>
      <c r="CS1171" s="18"/>
      <c r="CU1171" s="18"/>
      <c r="CW1171" s="18"/>
      <c r="DH1171" s="18"/>
    </row>
    <row r="1172" spans="3:112" x14ac:dyDescent="0.3">
      <c r="C1172" s="25"/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P1172" s="8"/>
      <c r="AR1172" s="31"/>
      <c r="AU1172" s="31"/>
      <c r="AV1172" s="21"/>
      <c r="AW1172" s="23"/>
      <c r="BJ1172" s="18"/>
      <c r="BL1172" s="54"/>
      <c r="BN1172" s="54"/>
      <c r="BP1172" s="18"/>
      <c r="BR1172" s="18"/>
      <c r="BS1172" s="18"/>
      <c r="BZ1172" s="18"/>
      <c r="CC1172" s="18"/>
      <c r="CH1172" s="18"/>
      <c r="CM1172" s="18"/>
      <c r="CO1172" s="18"/>
      <c r="CS1172" s="18"/>
      <c r="CU1172" s="18"/>
      <c r="CW1172" s="18"/>
      <c r="DH1172" s="18"/>
    </row>
    <row r="1173" spans="3:112" x14ac:dyDescent="0.3">
      <c r="C1173" s="25"/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P1173" s="8"/>
      <c r="AR1173" s="31"/>
      <c r="AU1173" s="31"/>
      <c r="AV1173" s="21"/>
      <c r="AW1173" s="23"/>
      <c r="BJ1173" s="18"/>
      <c r="BL1173" s="54"/>
      <c r="BN1173" s="54"/>
      <c r="BP1173" s="18"/>
      <c r="BR1173" s="18"/>
      <c r="BS1173" s="18"/>
      <c r="BZ1173" s="18"/>
      <c r="CC1173" s="18"/>
      <c r="CH1173" s="18"/>
      <c r="CM1173" s="18"/>
      <c r="CO1173" s="18"/>
      <c r="CS1173" s="18"/>
      <c r="CU1173" s="18"/>
      <c r="CW1173" s="18"/>
      <c r="DH1173" s="18"/>
    </row>
    <row r="1174" spans="3:112" x14ac:dyDescent="0.3">
      <c r="C1174" s="25"/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P1174" s="8"/>
      <c r="AR1174" s="31"/>
      <c r="AU1174" s="31"/>
      <c r="AV1174" s="21"/>
      <c r="AW1174" s="23"/>
      <c r="BJ1174" s="18"/>
      <c r="BL1174" s="54"/>
      <c r="BN1174" s="54"/>
      <c r="BP1174" s="18"/>
      <c r="BR1174" s="18"/>
      <c r="BS1174" s="18"/>
      <c r="BZ1174" s="18"/>
      <c r="CC1174" s="18"/>
      <c r="CH1174" s="18"/>
      <c r="CM1174" s="18"/>
      <c r="CO1174" s="18"/>
      <c r="CS1174" s="18"/>
      <c r="CU1174" s="18"/>
      <c r="CW1174" s="18"/>
      <c r="DH1174" s="18"/>
    </row>
    <row r="1175" spans="3:112" x14ac:dyDescent="0.3">
      <c r="C1175" s="25"/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P1175" s="8"/>
      <c r="AR1175" s="31"/>
      <c r="AU1175" s="31"/>
      <c r="AV1175" s="21"/>
      <c r="AW1175" s="23"/>
      <c r="BJ1175" s="18"/>
      <c r="BL1175" s="54"/>
      <c r="BN1175" s="54"/>
      <c r="BP1175" s="18"/>
      <c r="BR1175" s="18"/>
      <c r="BS1175" s="18"/>
      <c r="BZ1175" s="18"/>
      <c r="CC1175" s="18"/>
      <c r="CH1175" s="18"/>
      <c r="CM1175" s="18"/>
      <c r="CO1175" s="18"/>
      <c r="CS1175" s="18"/>
      <c r="CU1175" s="18"/>
      <c r="CW1175" s="18"/>
      <c r="DH1175" s="18"/>
    </row>
    <row r="1176" spans="3:112" x14ac:dyDescent="0.3">
      <c r="C1176" s="25"/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P1176" s="8"/>
      <c r="AR1176" s="31"/>
      <c r="AU1176" s="31"/>
      <c r="AV1176" s="21"/>
      <c r="AW1176" s="23"/>
      <c r="BJ1176" s="18"/>
      <c r="BL1176" s="54"/>
      <c r="BN1176" s="54"/>
      <c r="BP1176" s="18"/>
      <c r="BR1176" s="18"/>
      <c r="BS1176" s="18"/>
      <c r="BZ1176" s="18"/>
      <c r="CC1176" s="18"/>
      <c r="CH1176" s="18"/>
      <c r="CM1176" s="18"/>
      <c r="CO1176" s="18"/>
      <c r="CS1176" s="18"/>
      <c r="CU1176" s="18"/>
      <c r="CW1176" s="18"/>
      <c r="DH1176" s="18"/>
    </row>
    <row r="1177" spans="3:112" x14ac:dyDescent="0.3">
      <c r="C1177" s="25"/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P1177" s="8"/>
      <c r="AR1177" s="31"/>
      <c r="AU1177" s="31"/>
      <c r="AV1177" s="21"/>
      <c r="AW1177" s="23"/>
      <c r="BJ1177" s="18"/>
      <c r="BL1177" s="54"/>
      <c r="BN1177" s="54"/>
      <c r="BP1177" s="18"/>
      <c r="BR1177" s="18"/>
      <c r="BS1177" s="18"/>
      <c r="BZ1177" s="18"/>
      <c r="CC1177" s="18"/>
      <c r="CH1177" s="18"/>
      <c r="CM1177" s="18"/>
      <c r="CO1177" s="18"/>
      <c r="CS1177" s="18"/>
      <c r="CU1177" s="18"/>
      <c r="CW1177" s="18"/>
      <c r="DH1177" s="18"/>
    </row>
    <row r="1178" spans="3:112" x14ac:dyDescent="0.3">
      <c r="C1178" s="25"/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P1178" s="8"/>
      <c r="AR1178" s="31"/>
      <c r="AU1178" s="31"/>
      <c r="AV1178" s="21"/>
      <c r="AW1178" s="23"/>
      <c r="BJ1178" s="18"/>
      <c r="BL1178" s="54"/>
      <c r="BN1178" s="54"/>
      <c r="BP1178" s="18"/>
      <c r="BR1178" s="18"/>
      <c r="BS1178" s="18"/>
      <c r="BZ1178" s="18"/>
      <c r="CC1178" s="18"/>
      <c r="CH1178" s="18"/>
      <c r="CM1178" s="18"/>
      <c r="CO1178" s="18"/>
      <c r="CS1178" s="18"/>
      <c r="CU1178" s="18"/>
      <c r="CW1178" s="18"/>
      <c r="DH1178" s="18"/>
    </row>
    <row r="1179" spans="3:112" x14ac:dyDescent="0.3">
      <c r="C1179" s="25"/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P1179" s="8"/>
      <c r="AR1179" s="31"/>
      <c r="AU1179" s="31"/>
      <c r="AV1179" s="21"/>
      <c r="AW1179" s="23"/>
      <c r="BJ1179" s="18"/>
      <c r="BL1179" s="54"/>
      <c r="BN1179" s="54"/>
      <c r="BP1179" s="18"/>
      <c r="BR1179" s="18"/>
      <c r="BS1179" s="18"/>
      <c r="BZ1179" s="18"/>
      <c r="CC1179" s="18"/>
      <c r="CH1179" s="18"/>
      <c r="CM1179" s="18"/>
      <c r="CO1179" s="18"/>
      <c r="CS1179" s="18"/>
      <c r="CU1179" s="18"/>
      <c r="CW1179" s="18"/>
      <c r="DH1179" s="18"/>
    </row>
    <row r="1180" spans="3:112" x14ac:dyDescent="0.3">
      <c r="C1180" s="25"/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P1180" s="8"/>
      <c r="AR1180" s="31"/>
      <c r="AU1180" s="31"/>
      <c r="AV1180" s="21"/>
      <c r="AW1180" s="23"/>
      <c r="BJ1180" s="18"/>
      <c r="BL1180" s="54"/>
      <c r="BN1180" s="54"/>
      <c r="BP1180" s="18"/>
      <c r="BR1180" s="18"/>
      <c r="BS1180" s="18"/>
      <c r="BZ1180" s="18"/>
      <c r="CC1180" s="18"/>
      <c r="CH1180" s="18"/>
      <c r="CM1180" s="18"/>
      <c r="CO1180" s="18"/>
      <c r="CS1180" s="18"/>
      <c r="CU1180" s="18"/>
      <c r="CW1180" s="18"/>
      <c r="DH1180" s="18"/>
    </row>
    <row r="1181" spans="3:112" x14ac:dyDescent="0.3">
      <c r="C1181" s="25"/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P1181" s="8"/>
      <c r="AR1181" s="31"/>
      <c r="AU1181" s="31"/>
      <c r="AV1181" s="21"/>
      <c r="AW1181" s="23"/>
      <c r="BJ1181" s="18"/>
      <c r="BL1181" s="54"/>
      <c r="BN1181" s="54"/>
      <c r="BP1181" s="18"/>
      <c r="BR1181" s="18"/>
      <c r="BS1181" s="18"/>
      <c r="BZ1181" s="18"/>
      <c r="CC1181" s="18"/>
      <c r="CH1181" s="18"/>
      <c r="CM1181" s="18"/>
      <c r="CO1181" s="18"/>
      <c r="CS1181" s="18"/>
      <c r="CU1181" s="18"/>
      <c r="CW1181" s="18"/>
      <c r="DH1181" s="18"/>
    </row>
    <row r="1182" spans="3:112" x14ac:dyDescent="0.3">
      <c r="C1182" s="25"/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P1182" s="8"/>
      <c r="AR1182" s="31"/>
      <c r="AU1182" s="31"/>
      <c r="AV1182" s="21"/>
      <c r="AW1182" s="23"/>
      <c r="BJ1182" s="18"/>
      <c r="BL1182" s="54"/>
      <c r="BN1182" s="54"/>
      <c r="BP1182" s="18"/>
      <c r="BR1182" s="18"/>
      <c r="BS1182" s="18"/>
      <c r="BZ1182" s="18"/>
      <c r="CC1182" s="18"/>
      <c r="CH1182" s="18"/>
      <c r="CM1182" s="18"/>
      <c r="CO1182" s="18"/>
      <c r="CS1182" s="18"/>
      <c r="CU1182" s="18"/>
      <c r="CW1182" s="18"/>
      <c r="DH1182" s="18"/>
    </row>
    <row r="1183" spans="3:112" x14ac:dyDescent="0.3">
      <c r="C1183" s="25"/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P1183" s="8"/>
      <c r="AR1183" s="31"/>
      <c r="AU1183" s="31"/>
      <c r="AV1183" s="21"/>
      <c r="AW1183" s="23"/>
      <c r="BJ1183" s="18"/>
      <c r="BL1183" s="54"/>
      <c r="BN1183" s="54"/>
      <c r="BP1183" s="18"/>
      <c r="BR1183" s="18"/>
      <c r="BS1183" s="18"/>
      <c r="BZ1183" s="18"/>
      <c r="CC1183" s="18"/>
      <c r="CH1183" s="18"/>
      <c r="CM1183" s="18"/>
      <c r="CO1183" s="18"/>
      <c r="CS1183" s="18"/>
      <c r="CU1183" s="18"/>
      <c r="CW1183" s="18"/>
      <c r="DH1183" s="18"/>
    </row>
    <row r="1184" spans="3:112" x14ac:dyDescent="0.3">
      <c r="C1184" s="25"/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P1184" s="8"/>
      <c r="AR1184" s="31"/>
      <c r="AU1184" s="31"/>
      <c r="AV1184" s="21"/>
      <c r="AW1184" s="23"/>
      <c r="BJ1184" s="18"/>
      <c r="BL1184" s="54"/>
      <c r="BN1184" s="54"/>
      <c r="BP1184" s="18"/>
      <c r="BR1184" s="18"/>
      <c r="BS1184" s="18"/>
      <c r="BZ1184" s="18"/>
      <c r="CC1184" s="18"/>
      <c r="CH1184" s="18"/>
      <c r="CM1184" s="18"/>
      <c r="CO1184" s="18"/>
      <c r="CS1184" s="18"/>
      <c r="CU1184" s="18"/>
      <c r="CW1184" s="18"/>
      <c r="DH1184" s="18"/>
    </row>
    <row r="1185" spans="3:112" x14ac:dyDescent="0.3">
      <c r="C1185" s="25"/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P1185" s="8"/>
      <c r="AR1185" s="31"/>
      <c r="AU1185" s="31"/>
      <c r="AV1185" s="21"/>
      <c r="AW1185" s="23"/>
      <c r="BJ1185" s="18"/>
      <c r="BL1185" s="54"/>
      <c r="BN1185" s="54"/>
      <c r="BP1185" s="18"/>
      <c r="BR1185" s="18"/>
      <c r="BS1185" s="18"/>
      <c r="BZ1185" s="18"/>
      <c r="CC1185" s="18"/>
      <c r="CH1185" s="18"/>
      <c r="CM1185" s="18"/>
      <c r="CO1185" s="18"/>
      <c r="CS1185" s="18"/>
      <c r="CU1185" s="18"/>
      <c r="CW1185" s="18"/>
      <c r="DH1185" s="18"/>
    </row>
    <row r="1186" spans="3:112" x14ac:dyDescent="0.3">
      <c r="C1186" s="25"/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P1186" s="8"/>
      <c r="AR1186" s="31"/>
      <c r="AU1186" s="31"/>
      <c r="AV1186" s="21"/>
      <c r="AW1186" s="23"/>
      <c r="BJ1186" s="18"/>
      <c r="BL1186" s="54"/>
      <c r="BN1186" s="54"/>
      <c r="BP1186" s="18"/>
      <c r="BR1186" s="18"/>
      <c r="BS1186" s="18"/>
      <c r="BZ1186" s="18"/>
      <c r="CC1186" s="18"/>
      <c r="CH1186" s="18"/>
      <c r="CM1186" s="18"/>
      <c r="CO1186" s="18"/>
      <c r="CS1186" s="18"/>
      <c r="CU1186" s="18"/>
      <c r="CW1186" s="18"/>
      <c r="DH1186" s="18"/>
    </row>
    <row r="1187" spans="3:112" x14ac:dyDescent="0.3">
      <c r="C1187" s="25"/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P1187" s="8"/>
      <c r="AR1187" s="31"/>
      <c r="AU1187" s="31"/>
      <c r="AV1187" s="21"/>
      <c r="AW1187" s="23"/>
      <c r="BJ1187" s="18"/>
      <c r="BL1187" s="54"/>
      <c r="BN1187" s="54"/>
      <c r="BP1187" s="18"/>
      <c r="BR1187" s="18"/>
      <c r="BS1187" s="18"/>
      <c r="BZ1187" s="18"/>
      <c r="CC1187" s="18"/>
      <c r="CH1187" s="18"/>
      <c r="CM1187" s="18"/>
      <c r="CO1187" s="18"/>
      <c r="CS1187" s="18"/>
      <c r="CU1187" s="18"/>
      <c r="CW1187" s="18"/>
      <c r="DH1187" s="18"/>
    </row>
    <row r="1188" spans="3:112" x14ac:dyDescent="0.3">
      <c r="C1188" s="25"/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P1188" s="8"/>
      <c r="AR1188" s="31"/>
      <c r="AU1188" s="31"/>
      <c r="AV1188" s="21"/>
      <c r="AW1188" s="23"/>
      <c r="BJ1188" s="18"/>
      <c r="BL1188" s="54"/>
      <c r="BN1188" s="54"/>
      <c r="BP1188" s="18"/>
      <c r="BR1188" s="18"/>
      <c r="BS1188" s="18"/>
      <c r="BZ1188" s="18"/>
      <c r="CC1188" s="18"/>
      <c r="CH1188" s="18"/>
      <c r="CM1188" s="18"/>
      <c r="CO1188" s="18"/>
      <c r="CS1188" s="18"/>
      <c r="CU1188" s="18"/>
      <c r="CW1188" s="18"/>
      <c r="DH1188" s="18"/>
    </row>
    <row r="1189" spans="3:112" x14ac:dyDescent="0.3">
      <c r="C1189" s="25"/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P1189" s="8"/>
      <c r="AR1189" s="31"/>
      <c r="AU1189" s="31"/>
      <c r="AV1189" s="21"/>
      <c r="AW1189" s="23"/>
      <c r="BJ1189" s="18"/>
      <c r="BL1189" s="54"/>
      <c r="BN1189" s="54"/>
      <c r="BP1189" s="18"/>
      <c r="BR1189" s="18"/>
      <c r="BS1189" s="18"/>
      <c r="BZ1189" s="18"/>
      <c r="CC1189" s="18"/>
      <c r="CH1189" s="18"/>
      <c r="CM1189" s="18"/>
      <c r="CO1189" s="18"/>
      <c r="CS1189" s="18"/>
      <c r="CU1189" s="18"/>
      <c r="CW1189" s="18"/>
      <c r="DH1189" s="18"/>
    </row>
    <row r="1190" spans="3:112" x14ac:dyDescent="0.3">
      <c r="C1190" s="25"/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P1190" s="8"/>
      <c r="AR1190" s="31"/>
      <c r="AU1190" s="31"/>
      <c r="AV1190" s="21"/>
      <c r="AW1190" s="23"/>
      <c r="BJ1190" s="18"/>
      <c r="BL1190" s="54"/>
      <c r="BN1190" s="54"/>
      <c r="BP1190" s="18"/>
      <c r="BR1190" s="18"/>
      <c r="BS1190" s="18"/>
      <c r="BZ1190" s="18"/>
      <c r="CC1190" s="18"/>
      <c r="CH1190" s="18"/>
      <c r="CM1190" s="18"/>
      <c r="CO1190" s="18"/>
      <c r="CS1190" s="18"/>
      <c r="CU1190" s="18"/>
      <c r="CW1190" s="18"/>
      <c r="DH1190" s="18"/>
    </row>
    <row r="1191" spans="3:112" x14ac:dyDescent="0.3">
      <c r="C1191" s="25"/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P1191" s="8"/>
      <c r="AR1191" s="31"/>
      <c r="AU1191" s="31"/>
      <c r="AV1191" s="21"/>
      <c r="AW1191" s="23"/>
      <c r="BJ1191" s="18"/>
      <c r="BL1191" s="54"/>
      <c r="BN1191" s="54"/>
      <c r="BP1191" s="18"/>
      <c r="BR1191" s="18"/>
      <c r="BS1191" s="18"/>
      <c r="BZ1191" s="18"/>
      <c r="CC1191" s="18"/>
      <c r="CH1191" s="18"/>
      <c r="CM1191" s="18"/>
      <c r="CO1191" s="18"/>
      <c r="CS1191" s="18"/>
      <c r="CU1191" s="18"/>
      <c r="CW1191" s="18"/>
      <c r="DH1191" s="18"/>
    </row>
    <row r="1192" spans="3:112" x14ac:dyDescent="0.3">
      <c r="C1192" s="25"/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P1192" s="8"/>
      <c r="AR1192" s="31"/>
      <c r="AU1192" s="31"/>
      <c r="AV1192" s="21"/>
      <c r="AW1192" s="23"/>
      <c r="BJ1192" s="18"/>
      <c r="BL1192" s="54"/>
      <c r="BN1192" s="54"/>
      <c r="BP1192" s="18"/>
      <c r="BR1192" s="18"/>
      <c r="BS1192" s="18"/>
      <c r="BZ1192" s="18"/>
      <c r="CC1192" s="18"/>
      <c r="CH1192" s="18"/>
      <c r="CM1192" s="18"/>
      <c r="CO1192" s="18"/>
      <c r="CS1192" s="18"/>
      <c r="CU1192" s="18"/>
      <c r="CW1192" s="18"/>
      <c r="DH1192" s="18"/>
    </row>
    <row r="1193" spans="3:112" x14ac:dyDescent="0.3">
      <c r="C1193" s="25"/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P1193" s="8"/>
      <c r="AR1193" s="31"/>
      <c r="AU1193" s="31"/>
      <c r="AV1193" s="21"/>
      <c r="AW1193" s="23"/>
      <c r="BJ1193" s="18"/>
      <c r="BL1193" s="54"/>
      <c r="BN1193" s="54"/>
      <c r="BP1193" s="18"/>
      <c r="BR1193" s="18"/>
      <c r="BS1193" s="18"/>
      <c r="BZ1193" s="18"/>
      <c r="CC1193" s="18"/>
      <c r="CH1193" s="18"/>
      <c r="CM1193" s="18"/>
      <c r="CO1193" s="18"/>
      <c r="CS1193" s="18"/>
      <c r="CU1193" s="18"/>
      <c r="CW1193" s="18"/>
      <c r="DH1193" s="18"/>
    </row>
    <row r="1194" spans="3:112" x14ac:dyDescent="0.3">
      <c r="C1194" s="25"/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P1194" s="8"/>
      <c r="AR1194" s="31"/>
      <c r="AU1194" s="31"/>
      <c r="AV1194" s="21"/>
      <c r="AW1194" s="23"/>
      <c r="BJ1194" s="18"/>
      <c r="BL1194" s="54"/>
      <c r="BN1194" s="54"/>
      <c r="BP1194" s="18"/>
      <c r="BR1194" s="18"/>
      <c r="BS1194" s="18"/>
      <c r="BZ1194" s="18"/>
      <c r="CC1194" s="18"/>
      <c r="CH1194" s="18"/>
      <c r="CM1194" s="18"/>
      <c r="CO1194" s="18"/>
      <c r="CS1194" s="18"/>
      <c r="CU1194" s="18"/>
      <c r="CW1194" s="18"/>
      <c r="DH1194" s="18"/>
    </row>
    <row r="1195" spans="3:112" x14ac:dyDescent="0.3">
      <c r="C1195" s="25"/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P1195" s="8"/>
      <c r="AR1195" s="31"/>
      <c r="AU1195" s="31"/>
      <c r="AV1195" s="21"/>
      <c r="AW1195" s="23"/>
      <c r="BJ1195" s="18"/>
      <c r="BL1195" s="54"/>
      <c r="BN1195" s="54"/>
      <c r="BP1195" s="18"/>
      <c r="BR1195" s="18"/>
      <c r="BS1195" s="18"/>
      <c r="BZ1195" s="18"/>
      <c r="CC1195" s="18"/>
      <c r="CH1195" s="18"/>
      <c r="CM1195" s="18"/>
      <c r="CO1195" s="18"/>
      <c r="CS1195" s="18"/>
      <c r="CU1195" s="18"/>
      <c r="CW1195" s="18"/>
      <c r="DH1195" s="18"/>
    </row>
    <row r="1196" spans="3:112" x14ac:dyDescent="0.3">
      <c r="C1196" s="25"/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P1196" s="8"/>
      <c r="AR1196" s="31"/>
      <c r="AU1196" s="31"/>
      <c r="AV1196" s="21"/>
      <c r="AW1196" s="23"/>
      <c r="BJ1196" s="18"/>
      <c r="BL1196" s="54"/>
      <c r="BN1196" s="54"/>
      <c r="BP1196" s="18"/>
      <c r="BR1196" s="18"/>
      <c r="BS1196" s="18"/>
      <c r="BZ1196" s="18"/>
      <c r="CC1196" s="18"/>
      <c r="CH1196" s="18"/>
      <c r="CM1196" s="18"/>
      <c r="CO1196" s="18"/>
      <c r="CS1196" s="18"/>
      <c r="CU1196" s="18"/>
      <c r="CW1196" s="18"/>
      <c r="DH1196" s="18"/>
    </row>
    <row r="1197" spans="3:112" x14ac:dyDescent="0.3">
      <c r="C1197" s="25"/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P1197" s="8"/>
      <c r="AR1197" s="31"/>
      <c r="AU1197" s="31"/>
      <c r="AV1197" s="21"/>
      <c r="AW1197" s="23"/>
      <c r="BJ1197" s="18"/>
      <c r="BL1197" s="54"/>
      <c r="BN1197" s="54"/>
      <c r="BP1197" s="18"/>
      <c r="BR1197" s="18"/>
      <c r="BS1197" s="18"/>
      <c r="BZ1197" s="18"/>
      <c r="CC1197" s="18"/>
      <c r="CH1197" s="18"/>
      <c r="CM1197" s="18"/>
      <c r="CO1197" s="18"/>
      <c r="CS1197" s="18"/>
      <c r="CU1197" s="18"/>
      <c r="CW1197" s="18"/>
      <c r="DH1197" s="18"/>
    </row>
    <row r="1198" spans="3:112" x14ac:dyDescent="0.3">
      <c r="C1198" s="25"/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P1198" s="8"/>
      <c r="AR1198" s="31"/>
      <c r="AU1198" s="31"/>
      <c r="AV1198" s="21"/>
      <c r="AW1198" s="23"/>
      <c r="BJ1198" s="18"/>
      <c r="BL1198" s="54"/>
      <c r="BN1198" s="54"/>
      <c r="BP1198" s="18"/>
      <c r="BR1198" s="18"/>
      <c r="BS1198" s="18"/>
      <c r="BZ1198" s="18"/>
      <c r="CC1198" s="18"/>
      <c r="CH1198" s="18"/>
      <c r="CM1198" s="18"/>
      <c r="CO1198" s="18"/>
      <c r="CS1198" s="18"/>
      <c r="CU1198" s="18"/>
      <c r="CW1198" s="18"/>
      <c r="DH1198" s="18"/>
    </row>
    <row r="1199" spans="3:112" x14ac:dyDescent="0.3">
      <c r="C1199" s="25"/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P1199" s="8"/>
      <c r="AR1199" s="31"/>
      <c r="AU1199" s="31"/>
      <c r="AV1199" s="21"/>
      <c r="AW1199" s="23"/>
      <c r="BJ1199" s="18"/>
      <c r="BL1199" s="54"/>
      <c r="BN1199" s="54"/>
      <c r="BP1199" s="18"/>
      <c r="BR1199" s="18"/>
      <c r="BS1199" s="18"/>
      <c r="BZ1199" s="18"/>
      <c r="CC1199" s="18"/>
      <c r="CH1199" s="18"/>
      <c r="CM1199" s="18"/>
      <c r="CO1199" s="18"/>
      <c r="CS1199" s="18"/>
      <c r="CU1199" s="18"/>
      <c r="CW1199" s="18"/>
      <c r="DH1199" s="18"/>
    </row>
    <row r="1200" spans="3:112" x14ac:dyDescent="0.3">
      <c r="C1200" s="25"/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P1200" s="8"/>
      <c r="AR1200" s="31"/>
      <c r="AU1200" s="31"/>
      <c r="AV1200" s="21"/>
      <c r="AW1200" s="23"/>
      <c r="BJ1200" s="18"/>
      <c r="BL1200" s="54"/>
      <c r="BN1200" s="54"/>
      <c r="BP1200" s="18"/>
      <c r="BR1200" s="18"/>
      <c r="BS1200" s="18"/>
      <c r="BZ1200" s="18"/>
      <c r="CC1200" s="18"/>
      <c r="CH1200" s="18"/>
      <c r="CM1200" s="18"/>
      <c r="CO1200" s="18"/>
      <c r="CS1200" s="18"/>
      <c r="CU1200" s="18"/>
      <c r="CW1200" s="18"/>
      <c r="DH1200" s="18"/>
    </row>
    <row r="1201" spans="3:112" x14ac:dyDescent="0.3">
      <c r="C1201" s="25"/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P1201" s="8"/>
      <c r="AR1201" s="31"/>
      <c r="AU1201" s="31"/>
      <c r="AV1201" s="21"/>
      <c r="AW1201" s="23"/>
      <c r="BJ1201" s="18"/>
      <c r="BL1201" s="54"/>
      <c r="BN1201" s="54"/>
      <c r="BP1201" s="18"/>
      <c r="BR1201" s="18"/>
      <c r="BS1201" s="18"/>
      <c r="BZ1201" s="18"/>
      <c r="CC1201" s="18"/>
      <c r="CH1201" s="18"/>
      <c r="CM1201" s="18"/>
      <c r="CO1201" s="18"/>
      <c r="CS1201" s="18"/>
      <c r="CU1201" s="18"/>
      <c r="CW1201" s="18"/>
      <c r="DH1201" s="18"/>
    </row>
    <row r="1202" spans="3:112" x14ac:dyDescent="0.3">
      <c r="C1202" s="25"/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P1202" s="8"/>
      <c r="AR1202" s="31"/>
      <c r="AU1202" s="31"/>
      <c r="AV1202" s="21"/>
      <c r="AW1202" s="23"/>
      <c r="BJ1202" s="18"/>
      <c r="BL1202" s="54"/>
      <c r="BN1202" s="54"/>
      <c r="BP1202" s="18"/>
      <c r="BR1202" s="18"/>
      <c r="BS1202" s="18"/>
      <c r="BZ1202" s="18"/>
      <c r="CC1202" s="18"/>
      <c r="CH1202" s="18"/>
      <c r="CM1202" s="18"/>
      <c r="CO1202" s="18"/>
      <c r="CS1202" s="18"/>
      <c r="CU1202" s="18"/>
      <c r="CW1202" s="18"/>
      <c r="DH1202" s="18"/>
    </row>
    <row r="1203" spans="3:112" x14ac:dyDescent="0.3">
      <c r="C1203" s="25"/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P1203" s="8"/>
      <c r="AR1203" s="31"/>
      <c r="AU1203" s="31"/>
      <c r="AV1203" s="21"/>
      <c r="AW1203" s="23"/>
      <c r="BJ1203" s="18"/>
      <c r="BL1203" s="54"/>
      <c r="BN1203" s="54"/>
      <c r="BP1203" s="18"/>
      <c r="BR1203" s="18"/>
      <c r="BS1203" s="18"/>
      <c r="BZ1203" s="18"/>
      <c r="CC1203" s="18"/>
      <c r="CH1203" s="18"/>
      <c r="CM1203" s="18"/>
      <c r="CO1203" s="18"/>
      <c r="CS1203" s="18"/>
      <c r="CU1203" s="18"/>
      <c r="CW1203" s="18"/>
      <c r="DH1203" s="18"/>
    </row>
    <row r="1204" spans="3:112" x14ac:dyDescent="0.3">
      <c r="C1204" s="25"/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P1204" s="8"/>
      <c r="AR1204" s="31"/>
      <c r="AU1204" s="31"/>
      <c r="AV1204" s="21"/>
      <c r="AW1204" s="23"/>
      <c r="BJ1204" s="18"/>
      <c r="BL1204" s="54"/>
      <c r="BN1204" s="54"/>
      <c r="BP1204" s="18"/>
      <c r="BR1204" s="18"/>
      <c r="BS1204" s="18"/>
      <c r="BZ1204" s="18"/>
      <c r="CC1204" s="18"/>
      <c r="CH1204" s="18"/>
      <c r="CM1204" s="18"/>
      <c r="CO1204" s="18"/>
      <c r="CS1204" s="18"/>
      <c r="CU1204" s="18"/>
      <c r="CW1204" s="18"/>
      <c r="DH1204" s="18"/>
    </row>
    <row r="1205" spans="3:112" x14ac:dyDescent="0.3">
      <c r="C1205" s="25"/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P1205" s="8"/>
      <c r="AR1205" s="31"/>
      <c r="AU1205" s="31"/>
      <c r="AV1205" s="21"/>
      <c r="AW1205" s="23"/>
      <c r="BJ1205" s="18"/>
      <c r="BL1205" s="54"/>
      <c r="BN1205" s="54"/>
      <c r="BP1205" s="18"/>
      <c r="BR1205" s="18"/>
      <c r="BS1205" s="18"/>
      <c r="BZ1205" s="18"/>
      <c r="CC1205" s="18"/>
      <c r="CH1205" s="18"/>
      <c r="CM1205" s="18"/>
      <c r="CO1205" s="18"/>
      <c r="CS1205" s="18"/>
      <c r="CU1205" s="18"/>
      <c r="CW1205" s="18"/>
      <c r="DH1205" s="18"/>
    </row>
    <row r="1206" spans="3:112" x14ac:dyDescent="0.3">
      <c r="C1206" s="25"/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P1206" s="8"/>
      <c r="AR1206" s="31"/>
      <c r="AU1206" s="31"/>
      <c r="AV1206" s="21"/>
      <c r="AW1206" s="23"/>
      <c r="BJ1206" s="18"/>
      <c r="BL1206" s="54"/>
      <c r="BN1206" s="54"/>
      <c r="BP1206" s="18"/>
      <c r="BR1206" s="18"/>
      <c r="BS1206" s="18"/>
      <c r="BZ1206" s="18"/>
      <c r="CC1206" s="18"/>
      <c r="CH1206" s="18"/>
      <c r="CM1206" s="18"/>
      <c r="CO1206" s="18"/>
      <c r="CS1206" s="18"/>
      <c r="CU1206" s="18"/>
      <c r="CW1206" s="18"/>
      <c r="DH1206" s="18"/>
    </row>
    <row r="1207" spans="3:112" x14ac:dyDescent="0.3">
      <c r="C1207" s="25"/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P1207" s="8"/>
      <c r="AR1207" s="31"/>
      <c r="AU1207" s="31"/>
      <c r="AV1207" s="21"/>
      <c r="AW1207" s="23"/>
      <c r="BJ1207" s="18"/>
      <c r="BL1207" s="54"/>
      <c r="BN1207" s="54"/>
      <c r="BP1207" s="18"/>
      <c r="BR1207" s="18"/>
      <c r="BS1207" s="18"/>
      <c r="BZ1207" s="18"/>
      <c r="CC1207" s="18"/>
      <c r="CH1207" s="18"/>
      <c r="CM1207" s="18"/>
      <c r="CO1207" s="18"/>
      <c r="CS1207" s="18"/>
      <c r="CU1207" s="18"/>
      <c r="CW1207" s="18"/>
      <c r="DH1207" s="18"/>
    </row>
    <row r="1208" spans="3:112" x14ac:dyDescent="0.3">
      <c r="C1208" s="25"/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P1208" s="8"/>
      <c r="AR1208" s="31"/>
      <c r="AU1208" s="31"/>
      <c r="AV1208" s="21"/>
      <c r="AW1208" s="23"/>
      <c r="BJ1208" s="18"/>
      <c r="BL1208" s="54"/>
      <c r="BN1208" s="54"/>
      <c r="BP1208" s="18"/>
      <c r="BR1208" s="18"/>
      <c r="BS1208" s="18"/>
      <c r="BZ1208" s="18"/>
      <c r="CC1208" s="18"/>
      <c r="CH1208" s="18"/>
      <c r="CM1208" s="18"/>
      <c r="CO1208" s="18"/>
      <c r="CS1208" s="18"/>
      <c r="CU1208" s="18"/>
      <c r="CW1208" s="18"/>
      <c r="DH1208" s="18"/>
    </row>
    <row r="1209" spans="3:112" x14ac:dyDescent="0.3">
      <c r="C1209" s="25"/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P1209" s="8"/>
      <c r="AR1209" s="31"/>
      <c r="AU1209" s="31"/>
      <c r="AV1209" s="21"/>
      <c r="AW1209" s="23"/>
      <c r="BJ1209" s="18"/>
      <c r="BL1209" s="54"/>
      <c r="BN1209" s="54"/>
      <c r="BP1209" s="18"/>
      <c r="BR1209" s="18"/>
      <c r="BS1209" s="18"/>
      <c r="BZ1209" s="18"/>
      <c r="CC1209" s="18"/>
      <c r="CH1209" s="18"/>
      <c r="CM1209" s="18"/>
      <c r="CO1209" s="18"/>
      <c r="CS1209" s="18"/>
      <c r="CU1209" s="18"/>
      <c r="CW1209" s="18"/>
      <c r="DH1209" s="18"/>
    </row>
    <row r="1210" spans="3:112" x14ac:dyDescent="0.3">
      <c r="C1210" s="25"/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P1210" s="8"/>
      <c r="AR1210" s="31"/>
      <c r="AU1210" s="31"/>
      <c r="AV1210" s="21"/>
      <c r="AW1210" s="23"/>
      <c r="BJ1210" s="18"/>
      <c r="BL1210" s="54"/>
      <c r="BN1210" s="54"/>
      <c r="BP1210" s="18"/>
      <c r="BR1210" s="18"/>
      <c r="BS1210" s="18"/>
      <c r="BZ1210" s="18"/>
      <c r="CC1210" s="18"/>
      <c r="CH1210" s="18"/>
      <c r="CM1210" s="18"/>
      <c r="CO1210" s="18"/>
      <c r="CS1210" s="18"/>
      <c r="CU1210" s="18"/>
      <c r="CW1210" s="18"/>
      <c r="DH1210" s="18"/>
    </row>
    <row r="1211" spans="3:112" x14ac:dyDescent="0.3">
      <c r="C1211" s="25"/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P1211" s="8"/>
      <c r="AR1211" s="31"/>
      <c r="AU1211" s="31"/>
      <c r="AV1211" s="21"/>
      <c r="AW1211" s="23"/>
      <c r="BJ1211" s="18"/>
      <c r="BL1211" s="54"/>
      <c r="BN1211" s="54"/>
      <c r="BP1211" s="18"/>
      <c r="BR1211" s="18"/>
      <c r="BS1211" s="18"/>
      <c r="BZ1211" s="18"/>
      <c r="CC1211" s="18"/>
      <c r="CH1211" s="18"/>
      <c r="CM1211" s="18"/>
      <c r="CO1211" s="18"/>
      <c r="CS1211" s="18"/>
      <c r="CU1211" s="18"/>
      <c r="CW1211" s="18"/>
      <c r="DH1211" s="18"/>
    </row>
    <row r="1212" spans="3:112" x14ac:dyDescent="0.3">
      <c r="C1212" s="25"/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P1212" s="8"/>
      <c r="AR1212" s="31"/>
      <c r="AU1212" s="31"/>
      <c r="AV1212" s="21"/>
      <c r="AW1212" s="23"/>
      <c r="BJ1212" s="18"/>
      <c r="BL1212" s="54"/>
      <c r="BN1212" s="54"/>
      <c r="BP1212" s="18"/>
      <c r="BR1212" s="18"/>
      <c r="BS1212" s="18"/>
      <c r="BZ1212" s="18"/>
      <c r="CC1212" s="18"/>
      <c r="CH1212" s="18"/>
      <c r="CM1212" s="18"/>
      <c r="CO1212" s="18"/>
      <c r="CS1212" s="18"/>
      <c r="CU1212" s="18"/>
      <c r="CW1212" s="18"/>
      <c r="DH1212" s="18"/>
    </row>
    <row r="1213" spans="3:112" x14ac:dyDescent="0.3">
      <c r="C1213" s="25"/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P1213" s="8"/>
      <c r="AR1213" s="31"/>
      <c r="AU1213" s="31"/>
      <c r="AV1213" s="21"/>
      <c r="AW1213" s="23"/>
      <c r="BJ1213" s="18"/>
      <c r="BL1213" s="54"/>
      <c r="BN1213" s="54"/>
      <c r="BP1213" s="18"/>
      <c r="BR1213" s="18"/>
      <c r="BS1213" s="18"/>
      <c r="BZ1213" s="18"/>
      <c r="CC1213" s="18"/>
      <c r="CH1213" s="18"/>
      <c r="CM1213" s="18"/>
      <c r="CO1213" s="18"/>
      <c r="CS1213" s="18"/>
      <c r="CU1213" s="18"/>
      <c r="CW1213" s="18"/>
      <c r="DH1213" s="18"/>
    </row>
    <row r="1214" spans="3:112" x14ac:dyDescent="0.3">
      <c r="C1214" s="25"/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P1214" s="8"/>
      <c r="AR1214" s="31"/>
      <c r="AU1214" s="31"/>
      <c r="AV1214" s="21"/>
      <c r="AW1214" s="23"/>
      <c r="BJ1214" s="18"/>
      <c r="BL1214" s="54"/>
      <c r="BN1214" s="54"/>
      <c r="BP1214" s="18"/>
      <c r="BR1214" s="18"/>
      <c r="BS1214" s="18"/>
      <c r="BZ1214" s="18"/>
      <c r="CC1214" s="18"/>
      <c r="CH1214" s="18"/>
      <c r="CM1214" s="18"/>
      <c r="CO1214" s="18"/>
      <c r="CS1214" s="18"/>
      <c r="CU1214" s="18"/>
      <c r="CW1214" s="18"/>
      <c r="DH1214" s="18"/>
    </row>
    <row r="1215" spans="3:112" x14ac:dyDescent="0.3">
      <c r="C1215" s="25"/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P1215" s="8"/>
      <c r="AR1215" s="31"/>
      <c r="AU1215" s="31"/>
      <c r="AV1215" s="21"/>
      <c r="AW1215" s="23"/>
      <c r="BJ1215" s="18"/>
      <c r="BL1215" s="54"/>
      <c r="BN1215" s="54"/>
      <c r="BP1215" s="18"/>
      <c r="BR1215" s="18"/>
      <c r="BS1215" s="18"/>
      <c r="BZ1215" s="18"/>
      <c r="CC1215" s="18"/>
      <c r="CH1215" s="18"/>
      <c r="CM1215" s="18"/>
      <c r="CO1215" s="18"/>
      <c r="CS1215" s="18"/>
      <c r="CU1215" s="18"/>
      <c r="CW1215" s="18"/>
      <c r="DH1215" s="18"/>
    </row>
    <row r="1216" spans="3:112" x14ac:dyDescent="0.3">
      <c r="C1216" s="25"/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P1216" s="8"/>
      <c r="AR1216" s="31"/>
      <c r="AU1216" s="31"/>
      <c r="AV1216" s="21"/>
      <c r="AW1216" s="23"/>
      <c r="BJ1216" s="18"/>
      <c r="BL1216" s="54"/>
      <c r="BN1216" s="54"/>
      <c r="BP1216" s="18"/>
      <c r="BR1216" s="18"/>
      <c r="BS1216" s="18"/>
      <c r="BZ1216" s="18"/>
      <c r="CC1216" s="18"/>
      <c r="CH1216" s="18"/>
      <c r="CM1216" s="18"/>
      <c r="CO1216" s="18"/>
      <c r="CS1216" s="18"/>
      <c r="CU1216" s="18"/>
      <c r="CW1216" s="18"/>
      <c r="DH1216" s="18"/>
    </row>
    <row r="1217" spans="3:112" x14ac:dyDescent="0.3">
      <c r="C1217" s="25"/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P1217" s="8"/>
      <c r="AR1217" s="31"/>
      <c r="AU1217" s="31"/>
      <c r="AV1217" s="21"/>
      <c r="AW1217" s="23"/>
      <c r="BJ1217" s="18"/>
      <c r="BL1217" s="54"/>
      <c r="BN1217" s="54"/>
      <c r="BP1217" s="18"/>
      <c r="BR1217" s="18"/>
      <c r="BS1217" s="18"/>
      <c r="BZ1217" s="18"/>
      <c r="CC1217" s="18"/>
      <c r="CH1217" s="18"/>
      <c r="CM1217" s="18"/>
      <c r="CO1217" s="18"/>
      <c r="CS1217" s="18"/>
      <c r="CU1217" s="18"/>
      <c r="CW1217" s="18"/>
      <c r="DH1217" s="18"/>
    </row>
    <row r="1218" spans="3:112" x14ac:dyDescent="0.3">
      <c r="C1218" s="25"/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P1218" s="8"/>
      <c r="AR1218" s="31"/>
      <c r="AU1218" s="31"/>
      <c r="AV1218" s="21"/>
      <c r="AW1218" s="23"/>
      <c r="BJ1218" s="18"/>
      <c r="BL1218" s="54"/>
      <c r="BN1218" s="54"/>
      <c r="BP1218" s="18"/>
      <c r="BR1218" s="18"/>
      <c r="BS1218" s="18"/>
      <c r="BZ1218" s="18"/>
      <c r="CC1218" s="18"/>
      <c r="CH1218" s="18"/>
      <c r="CM1218" s="18"/>
      <c r="CO1218" s="18"/>
      <c r="CS1218" s="18"/>
      <c r="CU1218" s="18"/>
      <c r="CW1218" s="18"/>
      <c r="DH1218" s="18"/>
    </row>
    <row r="1219" spans="3:112" x14ac:dyDescent="0.3">
      <c r="C1219" s="25"/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P1219" s="8"/>
      <c r="AR1219" s="31"/>
      <c r="AU1219" s="31"/>
      <c r="AV1219" s="21"/>
      <c r="AW1219" s="23"/>
      <c r="BJ1219" s="18"/>
      <c r="BL1219" s="54"/>
      <c r="BN1219" s="54"/>
      <c r="BP1219" s="18"/>
      <c r="BR1219" s="18"/>
      <c r="BS1219" s="18"/>
      <c r="BZ1219" s="18"/>
      <c r="CC1219" s="18"/>
      <c r="CH1219" s="18"/>
      <c r="CM1219" s="18"/>
      <c r="CO1219" s="18"/>
      <c r="CS1219" s="18"/>
      <c r="CU1219" s="18"/>
      <c r="CW1219" s="18"/>
      <c r="DH1219" s="18"/>
    </row>
    <row r="1220" spans="3:112" x14ac:dyDescent="0.3">
      <c r="C1220" s="25"/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P1220" s="8"/>
      <c r="AR1220" s="31"/>
      <c r="AU1220" s="31"/>
      <c r="AV1220" s="21"/>
      <c r="AW1220" s="23"/>
      <c r="BJ1220" s="18"/>
      <c r="BL1220" s="54"/>
      <c r="BN1220" s="54"/>
      <c r="BP1220" s="18"/>
      <c r="BR1220" s="18"/>
      <c r="BS1220" s="18"/>
      <c r="BZ1220" s="18"/>
      <c r="CC1220" s="18"/>
      <c r="CH1220" s="18"/>
      <c r="CM1220" s="18"/>
      <c r="CO1220" s="18"/>
      <c r="CS1220" s="18"/>
      <c r="CU1220" s="18"/>
      <c r="CW1220" s="18"/>
      <c r="DH1220" s="18"/>
    </row>
    <row r="1221" spans="3:112" x14ac:dyDescent="0.3">
      <c r="C1221" s="25"/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P1221" s="8"/>
      <c r="AR1221" s="31"/>
      <c r="AU1221" s="31"/>
      <c r="AV1221" s="21"/>
      <c r="AW1221" s="23"/>
      <c r="BJ1221" s="18"/>
      <c r="BL1221" s="54"/>
      <c r="BN1221" s="54"/>
      <c r="BP1221" s="18"/>
      <c r="BR1221" s="18"/>
      <c r="BS1221" s="18"/>
      <c r="BZ1221" s="18"/>
      <c r="CC1221" s="18"/>
      <c r="CH1221" s="18"/>
      <c r="CM1221" s="18"/>
      <c r="CO1221" s="18"/>
      <c r="CS1221" s="18"/>
      <c r="CU1221" s="18"/>
      <c r="CW1221" s="18"/>
      <c r="DH1221" s="18"/>
    </row>
    <row r="1222" spans="3:112" x14ac:dyDescent="0.3">
      <c r="C1222" s="25"/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P1222" s="8"/>
      <c r="AR1222" s="31"/>
      <c r="AU1222" s="31"/>
      <c r="AV1222" s="21"/>
      <c r="AW1222" s="23"/>
      <c r="BJ1222" s="18"/>
      <c r="BL1222" s="54"/>
      <c r="BN1222" s="54"/>
      <c r="BP1222" s="18"/>
      <c r="BR1222" s="18"/>
      <c r="BS1222" s="18"/>
      <c r="BZ1222" s="18"/>
      <c r="CC1222" s="18"/>
      <c r="CH1222" s="18"/>
      <c r="CM1222" s="18"/>
      <c r="CO1222" s="18"/>
      <c r="CS1222" s="18"/>
      <c r="CU1222" s="18"/>
      <c r="CW1222" s="18"/>
      <c r="DH1222" s="18"/>
    </row>
    <row r="1223" spans="3:112" x14ac:dyDescent="0.3">
      <c r="C1223" s="25"/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P1223" s="8"/>
      <c r="AR1223" s="31"/>
      <c r="AU1223" s="31"/>
      <c r="AV1223" s="21"/>
      <c r="AW1223" s="23"/>
      <c r="BJ1223" s="18"/>
      <c r="BL1223" s="54"/>
      <c r="BN1223" s="54"/>
      <c r="BP1223" s="18"/>
      <c r="BR1223" s="18"/>
      <c r="BS1223" s="18"/>
      <c r="BZ1223" s="18"/>
      <c r="CC1223" s="18"/>
      <c r="CH1223" s="18"/>
      <c r="CM1223" s="18"/>
      <c r="CO1223" s="18"/>
      <c r="CS1223" s="18"/>
      <c r="CU1223" s="18"/>
      <c r="CW1223" s="18"/>
      <c r="DH1223" s="18"/>
    </row>
    <row r="1224" spans="3:112" x14ac:dyDescent="0.3">
      <c r="C1224" s="25"/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P1224" s="8"/>
      <c r="AR1224" s="31"/>
      <c r="AU1224" s="31"/>
      <c r="AV1224" s="21"/>
      <c r="AW1224" s="23"/>
      <c r="BJ1224" s="18"/>
      <c r="BL1224" s="54"/>
      <c r="BN1224" s="54"/>
      <c r="BP1224" s="18"/>
      <c r="BR1224" s="18"/>
      <c r="BS1224" s="18"/>
      <c r="BZ1224" s="18"/>
      <c r="CC1224" s="18"/>
      <c r="CH1224" s="18"/>
      <c r="CM1224" s="18"/>
      <c r="CO1224" s="18"/>
      <c r="CS1224" s="18"/>
      <c r="CU1224" s="18"/>
      <c r="CW1224" s="18"/>
      <c r="DH1224" s="18"/>
    </row>
    <row r="1225" spans="3:112" x14ac:dyDescent="0.3">
      <c r="C1225" s="25"/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P1225" s="8"/>
      <c r="AR1225" s="31"/>
      <c r="AU1225" s="31"/>
      <c r="AV1225" s="21"/>
      <c r="AW1225" s="23"/>
      <c r="BJ1225" s="18"/>
      <c r="BL1225" s="54"/>
      <c r="BN1225" s="54"/>
      <c r="BP1225" s="18"/>
      <c r="BR1225" s="18"/>
      <c r="BS1225" s="18"/>
      <c r="BZ1225" s="18"/>
      <c r="CC1225" s="18"/>
      <c r="CH1225" s="18"/>
      <c r="CM1225" s="18"/>
      <c r="CO1225" s="18"/>
      <c r="CS1225" s="18"/>
      <c r="CU1225" s="18"/>
      <c r="CW1225" s="18"/>
      <c r="DH1225" s="18"/>
    </row>
    <row r="1226" spans="3:112" x14ac:dyDescent="0.3">
      <c r="C1226" s="25"/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P1226" s="8"/>
      <c r="AR1226" s="31"/>
      <c r="AU1226" s="31"/>
      <c r="AV1226" s="21"/>
      <c r="AW1226" s="23"/>
      <c r="BJ1226" s="18"/>
      <c r="BL1226" s="54"/>
      <c r="BN1226" s="54"/>
      <c r="BP1226" s="18"/>
      <c r="BR1226" s="18"/>
      <c r="BS1226" s="18"/>
      <c r="BZ1226" s="18"/>
      <c r="CC1226" s="18"/>
      <c r="CH1226" s="18"/>
      <c r="CM1226" s="18"/>
      <c r="CO1226" s="18"/>
      <c r="CS1226" s="18"/>
      <c r="CU1226" s="18"/>
      <c r="CW1226" s="18"/>
      <c r="DH1226" s="18"/>
    </row>
    <row r="1227" spans="3:112" x14ac:dyDescent="0.3">
      <c r="C1227" s="25"/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P1227" s="8"/>
      <c r="AR1227" s="31"/>
      <c r="AU1227" s="31"/>
      <c r="AV1227" s="21"/>
      <c r="AW1227" s="23"/>
      <c r="BJ1227" s="18"/>
      <c r="BL1227" s="54"/>
      <c r="BN1227" s="54"/>
      <c r="BP1227" s="18"/>
      <c r="BR1227" s="18"/>
      <c r="BS1227" s="18"/>
      <c r="BZ1227" s="18"/>
      <c r="CC1227" s="18"/>
      <c r="CH1227" s="18"/>
      <c r="CM1227" s="18"/>
      <c r="CO1227" s="18"/>
      <c r="CS1227" s="18"/>
      <c r="CU1227" s="18"/>
      <c r="CW1227" s="18"/>
      <c r="DH1227" s="18"/>
    </row>
    <row r="1228" spans="3:112" x14ac:dyDescent="0.3">
      <c r="C1228" s="25"/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P1228" s="8"/>
      <c r="AR1228" s="31"/>
      <c r="AU1228" s="31"/>
      <c r="AV1228" s="21"/>
      <c r="AW1228" s="23"/>
      <c r="BJ1228" s="18"/>
      <c r="BL1228" s="54"/>
      <c r="BN1228" s="54"/>
      <c r="BP1228" s="18"/>
      <c r="BR1228" s="18"/>
      <c r="BS1228" s="18"/>
      <c r="BZ1228" s="18"/>
      <c r="CC1228" s="18"/>
      <c r="CH1228" s="18"/>
      <c r="CM1228" s="18"/>
      <c r="CO1228" s="18"/>
      <c r="CS1228" s="18"/>
      <c r="CU1228" s="18"/>
      <c r="CW1228" s="18"/>
      <c r="DH1228" s="18"/>
    </row>
    <row r="1229" spans="3:112" x14ac:dyDescent="0.3">
      <c r="C1229" s="25"/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P1229" s="8"/>
      <c r="AR1229" s="31"/>
      <c r="AU1229" s="31"/>
      <c r="AV1229" s="21"/>
      <c r="AW1229" s="23"/>
      <c r="BJ1229" s="18"/>
      <c r="BL1229" s="54"/>
      <c r="BN1229" s="54"/>
      <c r="BP1229" s="18"/>
      <c r="BR1229" s="18"/>
      <c r="BS1229" s="18"/>
      <c r="BZ1229" s="18"/>
      <c r="CC1229" s="18"/>
      <c r="CH1229" s="18"/>
      <c r="CM1229" s="18"/>
      <c r="CO1229" s="18"/>
      <c r="CS1229" s="18"/>
      <c r="CU1229" s="18"/>
      <c r="CW1229" s="18"/>
      <c r="DH1229" s="18"/>
    </row>
    <row r="1230" spans="3:112" x14ac:dyDescent="0.3">
      <c r="C1230" s="25"/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P1230" s="8"/>
      <c r="AR1230" s="31"/>
      <c r="AU1230" s="31"/>
      <c r="AV1230" s="21"/>
      <c r="AW1230" s="23"/>
      <c r="BJ1230" s="18"/>
      <c r="BL1230" s="54"/>
      <c r="BN1230" s="54"/>
      <c r="BP1230" s="18"/>
      <c r="BR1230" s="18"/>
      <c r="BS1230" s="18"/>
      <c r="BZ1230" s="18"/>
      <c r="CC1230" s="18"/>
      <c r="CH1230" s="18"/>
      <c r="CM1230" s="18"/>
      <c r="CO1230" s="18"/>
      <c r="CS1230" s="18"/>
      <c r="CU1230" s="18"/>
      <c r="CW1230" s="18"/>
      <c r="DH1230" s="18"/>
    </row>
    <row r="1231" spans="3:112" x14ac:dyDescent="0.3">
      <c r="C1231" s="25"/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P1231" s="8"/>
      <c r="AR1231" s="31"/>
      <c r="AU1231" s="31"/>
      <c r="AV1231" s="21"/>
      <c r="AW1231" s="23"/>
      <c r="BJ1231" s="18"/>
      <c r="BL1231" s="54"/>
      <c r="BN1231" s="54"/>
      <c r="BP1231" s="18"/>
      <c r="BR1231" s="18"/>
      <c r="BS1231" s="18"/>
      <c r="BZ1231" s="18"/>
      <c r="CC1231" s="18"/>
      <c r="CH1231" s="18"/>
      <c r="CM1231" s="18"/>
      <c r="CO1231" s="18"/>
      <c r="CS1231" s="18"/>
      <c r="CU1231" s="18"/>
      <c r="CW1231" s="18"/>
      <c r="DH1231" s="18"/>
    </row>
    <row r="1232" spans="3:112" x14ac:dyDescent="0.3">
      <c r="C1232" s="25"/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P1232" s="8"/>
      <c r="AR1232" s="31"/>
      <c r="AU1232" s="31"/>
      <c r="AV1232" s="21"/>
      <c r="AW1232" s="23"/>
      <c r="BJ1232" s="18"/>
      <c r="BL1232" s="54"/>
      <c r="BN1232" s="54"/>
      <c r="BP1232" s="18"/>
      <c r="BR1232" s="18"/>
      <c r="BS1232" s="18"/>
      <c r="BZ1232" s="18"/>
      <c r="CC1232" s="18"/>
      <c r="CH1232" s="18"/>
      <c r="CM1232" s="18"/>
      <c r="CO1232" s="18"/>
      <c r="CS1232" s="18"/>
      <c r="CU1232" s="18"/>
      <c r="CW1232" s="18"/>
      <c r="DH1232" s="18"/>
    </row>
    <row r="1233" spans="3:112" x14ac:dyDescent="0.3">
      <c r="C1233" s="25"/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P1233" s="8"/>
      <c r="AR1233" s="31"/>
      <c r="AU1233" s="31"/>
      <c r="AV1233" s="21"/>
      <c r="AW1233" s="23"/>
      <c r="BJ1233" s="18"/>
      <c r="BL1233" s="54"/>
      <c r="BN1233" s="54"/>
      <c r="BP1233" s="18"/>
      <c r="BR1233" s="18"/>
      <c r="BS1233" s="18"/>
      <c r="BZ1233" s="18"/>
      <c r="CC1233" s="18"/>
      <c r="CH1233" s="18"/>
      <c r="CM1233" s="18"/>
      <c r="CO1233" s="18"/>
      <c r="CS1233" s="18"/>
      <c r="CU1233" s="18"/>
      <c r="CW1233" s="18"/>
      <c r="DH1233" s="18"/>
    </row>
    <row r="1234" spans="3:112" x14ac:dyDescent="0.3">
      <c r="C1234" s="25"/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P1234" s="8"/>
      <c r="AR1234" s="31"/>
      <c r="AU1234" s="31"/>
      <c r="AV1234" s="21"/>
      <c r="AW1234" s="23"/>
      <c r="BJ1234" s="18"/>
      <c r="BL1234" s="54"/>
      <c r="BN1234" s="54"/>
      <c r="BP1234" s="18"/>
      <c r="BR1234" s="18"/>
      <c r="BS1234" s="18"/>
      <c r="BZ1234" s="18"/>
      <c r="CC1234" s="18"/>
      <c r="CH1234" s="18"/>
      <c r="CM1234" s="18"/>
      <c r="CO1234" s="18"/>
      <c r="CS1234" s="18"/>
      <c r="CU1234" s="18"/>
      <c r="CW1234" s="18"/>
      <c r="DH1234" s="18"/>
    </row>
    <row r="1235" spans="3:112" x14ac:dyDescent="0.3">
      <c r="C1235" s="25"/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P1235" s="8"/>
      <c r="AR1235" s="31"/>
      <c r="AU1235" s="31"/>
      <c r="AV1235" s="21"/>
      <c r="AW1235" s="23"/>
      <c r="BJ1235" s="18"/>
      <c r="BL1235" s="54"/>
      <c r="BN1235" s="54"/>
      <c r="BP1235" s="18"/>
      <c r="BR1235" s="18"/>
      <c r="BS1235" s="18"/>
      <c r="BZ1235" s="18"/>
      <c r="CC1235" s="18"/>
      <c r="CH1235" s="18"/>
      <c r="CM1235" s="18"/>
      <c r="CO1235" s="18"/>
      <c r="CS1235" s="18"/>
      <c r="CU1235" s="18"/>
      <c r="CW1235" s="18"/>
      <c r="DH1235" s="18"/>
    </row>
    <row r="1236" spans="3:112" x14ac:dyDescent="0.3">
      <c r="C1236" s="25"/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P1236" s="8"/>
      <c r="AR1236" s="31"/>
      <c r="AU1236" s="31"/>
      <c r="AV1236" s="21"/>
      <c r="AW1236" s="23"/>
      <c r="BJ1236" s="18"/>
      <c r="BL1236" s="54"/>
      <c r="BN1236" s="54"/>
      <c r="BP1236" s="18"/>
      <c r="BR1236" s="18"/>
      <c r="BS1236" s="18"/>
      <c r="BZ1236" s="18"/>
      <c r="CC1236" s="18"/>
      <c r="CH1236" s="18"/>
      <c r="CM1236" s="18"/>
      <c r="CO1236" s="18"/>
      <c r="CS1236" s="18"/>
      <c r="CU1236" s="18"/>
      <c r="CW1236" s="18"/>
      <c r="DH1236" s="18"/>
    </row>
    <row r="1237" spans="3:112" x14ac:dyDescent="0.3">
      <c r="C1237" s="25"/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P1237" s="8"/>
      <c r="AR1237" s="31"/>
      <c r="AU1237" s="31"/>
      <c r="AV1237" s="21"/>
      <c r="AW1237" s="23"/>
      <c r="BJ1237" s="18"/>
      <c r="BL1237" s="54"/>
      <c r="BN1237" s="54"/>
      <c r="BP1237" s="18"/>
      <c r="BR1237" s="18"/>
      <c r="BS1237" s="18"/>
      <c r="BZ1237" s="18"/>
      <c r="CC1237" s="18"/>
      <c r="CH1237" s="18"/>
      <c r="CM1237" s="18"/>
      <c r="CO1237" s="18"/>
      <c r="CS1237" s="18"/>
      <c r="CU1237" s="18"/>
      <c r="CW1237" s="18"/>
      <c r="DH1237" s="18"/>
    </row>
    <row r="1238" spans="3:112" x14ac:dyDescent="0.3">
      <c r="C1238" s="25"/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P1238" s="8"/>
      <c r="AR1238" s="31"/>
      <c r="AU1238" s="31"/>
      <c r="AV1238" s="21"/>
      <c r="AW1238" s="23"/>
      <c r="BJ1238" s="18"/>
      <c r="BL1238" s="54"/>
      <c r="BN1238" s="54"/>
      <c r="BP1238" s="18"/>
      <c r="BR1238" s="18"/>
      <c r="BS1238" s="18"/>
      <c r="BZ1238" s="18"/>
      <c r="CC1238" s="18"/>
      <c r="CH1238" s="18"/>
      <c r="CM1238" s="18"/>
      <c r="CO1238" s="18"/>
      <c r="CS1238" s="18"/>
      <c r="CU1238" s="18"/>
      <c r="CW1238" s="18"/>
      <c r="DH1238" s="18"/>
    </row>
    <row r="1239" spans="3:112" x14ac:dyDescent="0.3">
      <c r="C1239" s="25"/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P1239" s="8"/>
      <c r="AR1239" s="31"/>
      <c r="AU1239" s="31"/>
      <c r="AV1239" s="21"/>
      <c r="AW1239" s="23"/>
      <c r="BJ1239" s="18"/>
      <c r="BL1239" s="54"/>
      <c r="BN1239" s="54"/>
      <c r="BP1239" s="18"/>
      <c r="BR1239" s="18"/>
      <c r="BS1239" s="18"/>
      <c r="BZ1239" s="18"/>
      <c r="CC1239" s="18"/>
      <c r="CH1239" s="18"/>
      <c r="CM1239" s="18"/>
      <c r="CO1239" s="18"/>
      <c r="CS1239" s="18"/>
      <c r="CU1239" s="18"/>
      <c r="CW1239" s="18"/>
      <c r="DH1239" s="18"/>
    </row>
    <row r="1240" spans="3:112" x14ac:dyDescent="0.3">
      <c r="C1240" s="25"/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P1240" s="8"/>
      <c r="AR1240" s="31"/>
      <c r="AU1240" s="31"/>
      <c r="AV1240" s="21"/>
      <c r="AW1240" s="23"/>
      <c r="BJ1240" s="18"/>
      <c r="BL1240" s="54"/>
      <c r="BN1240" s="54"/>
      <c r="BP1240" s="18"/>
      <c r="BR1240" s="18"/>
      <c r="BS1240" s="18"/>
      <c r="BZ1240" s="18"/>
      <c r="CC1240" s="18"/>
      <c r="CH1240" s="18"/>
      <c r="CM1240" s="18"/>
      <c r="CO1240" s="18"/>
      <c r="CS1240" s="18"/>
      <c r="CU1240" s="18"/>
      <c r="CW1240" s="18"/>
      <c r="DH1240" s="18"/>
    </row>
    <row r="1241" spans="3:112" x14ac:dyDescent="0.3">
      <c r="C1241" s="25"/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P1241" s="8"/>
      <c r="AR1241" s="31"/>
      <c r="AU1241" s="31"/>
      <c r="AV1241" s="21"/>
      <c r="AW1241" s="23"/>
      <c r="BJ1241" s="18"/>
      <c r="BL1241" s="54"/>
      <c r="BN1241" s="54"/>
      <c r="BP1241" s="18"/>
      <c r="BR1241" s="18"/>
      <c r="BS1241" s="18"/>
      <c r="BZ1241" s="18"/>
      <c r="CC1241" s="18"/>
      <c r="CH1241" s="18"/>
      <c r="CM1241" s="18"/>
      <c r="CO1241" s="18"/>
      <c r="CS1241" s="18"/>
      <c r="CU1241" s="18"/>
      <c r="CW1241" s="18"/>
      <c r="DH1241" s="18"/>
    </row>
    <row r="1242" spans="3:112" x14ac:dyDescent="0.3">
      <c r="C1242" s="25"/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P1242" s="8"/>
      <c r="AR1242" s="31"/>
      <c r="AU1242" s="31"/>
      <c r="AV1242" s="21"/>
      <c r="AW1242" s="23"/>
      <c r="BJ1242" s="18"/>
      <c r="BL1242" s="54"/>
      <c r="BN1242" s="54"/>
      <c r="BP1242" s="18"/>
      <c r="BR1242" s="18"/>
      <c r="BS1242" s="18"/>
      <c r="BZ1242" s="18"/>
      <c r="CC1242" s="18"/>
      <c r="CH1242" s="18"/>
      <c r="CM1242" s="18"/>
      <c r="CO1242" s="18"/>
      <c r="CS1242" s="18"/>
      <c r="CU1242" s="18"/>
      <c r="CW1242" s="18"/>
      <c r="DH1242" s="18"/>
    </row>
    <row r="1243" spans="3:112" x14ac:dyDescent="0.3">
      <c r="C1243" s="25"/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P1243" s="8"/>
      <c r="AR1243" s="31"/>
      <c r="AU1243" s="31"/>
      <c r="AV1243" s="21"/>
      <c r="AW1243" s="23"/>
      <c r="BJ1243" s="18"/>
      <c r="BL1243" s="54"/>
      <c r="BN1243" s="54"/>
      <c r="BP1243" s="18"/>
      <c r="BR1243" s="18"/>
      <c r="BS1243" s="18"/>
      <c r="BZ1243" s="18"/>
      <c r="CC1243" s="18"/>
      <c r="CH1243" s="18"/>
      <c r="CM1243" s="18"/>
      <c r="CO1243" s="18"/>
      <c r="CS1243" s="18"/>
      <c r="CU1243" s="18"/>
      <c r="CW1243" s="18"/>
      <c r="DH1243" s="18"/>
    </row>
    <row r="1244" spans="3:112" x14ac:dyDescent="0.3">
      <c r="C1244" s="25"/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P1244" s="8"/>
      <c r="AR1244" s="31"/>
      <c r="AU1244" s="31"/>
      <c r="AV1244" s="21"/>
      <c r="AW1244" s="23"/>
      <c r="BJ1244" s="18"/>
      <c r="BL1244" s="54"/>
      <c r="BN1244" s="54"/>
      <c r="BP1244" s="18"/>
      <c r="BR1244" s="18"/>
      <c r="BS1244" s="18"/>
      <c r="BZ1244" s="18"/>
      <c r="CC1244" s="18"/>
      <c r="CH1244" s="18"/>
      <c r="CM1244" s="18"/>
      <c r="CO1244" s="18"/>
      <c r="CS1244" s="18"/>
      <c r="CU1244" s="18"/>
      <c r="CW1244" s="18"/>
      <c r="DH1244" s="18"/>
    </row>
    <row r="1245" spans="3:112" x14ac:dyDescent="0.3">
      <c r="C1245" s="25"/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P1245" s="8"/>
      <c r="AR1245" s="31"/>
      <c r="AU1245" s="31"/>
      <c r="AV1245" s="21"/>
      <c r="AW1245" s="23"/>
      <c r="BJ1245" s="18"/>
      <c r="BL1245" s="54"/>
      <c r="BN1245" s="54"/>
      <c r="BP1245" s="18"/>
      <c r="BR1245" s="18"/>
      <c r="BS1245" s="18"/>
      <c r="BZ1245" s="18"/>
      <c r="CC1245" s="18"/>
      <c r="CH1245" s="18"/>
      <c r="CM1245" s="18"/>
      <c r="CO1245" s="18"/>
      <c r="CS1245" s="18"/>
      <c r="CU1245" s="18"/>
      <c r="CW1245" s="18"/>
      <c r="DH1245" s="18"/>
    </row>
    <row r="1246" spans="3:112" x14ac:dyDescent="0.3">
      <c r="C1246" s="25"/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P1246" s="8"/>
      <c r="AR1246" s="31"/>
      <c r="AU1246" s="31"/>
      <c r="AV1246" s="21"/>
      <c r="AW1246" s="23"/>
      <c r="BJ1246" s="18"/>
      <c r="BL1246" s="54"/>
      <c r="BN1246" s="54"/>
      <c r="BP1246" s="18"/>
      <c r="BR1246" s="18"/>
      <c r="BS1246" s="18"/>
      <c r="BZ1246" s="18"/>
      <c r="CC1246" s="18"/>
      <c r="CH1246" s="18"/>
      <c r="CM1246" s="18"/>
      <c r="CO1246" s="18"/>
      <c r="CS1246" s="18"/>
      <c r="CU1246" s="18"/>
      <c r="CW1246" s="18"/>
      <c r="DH1246" s="18"/>
    </row>
    <row r="1247" spans="3:112" x14ac:dyDescent="0.3">
      <c r="C1247" s="25"/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P1247" s="8"/>
      <c r="AR1247" s="31"/>
      <c r="AU1247" s="31"/>
      <c r="AV1247" s="21"/>
      <c r="AW1247" s="23"/>
      <c r="BJ1247" s="18"/>
      <c r="BL1247" s="54"/>
      <c r="BN1247" s="54"/>
      <c r="BP1247" s="18"/>
      <c r="BR1247" s="18"/>
      <c r="BS1247" s="18"/>
      <c r="BZ1247" s="18"/>
      <c r="CC1247" s="18"/>
      <c r="CH1247" s="18"/>
      <c r="CM1247" s="18"/>
      <c r="CO1247" s="18"/>
      <c r="CS1247" s="18"/>
      <c r="CU1247" s="18"/>
      <c r="CW1247" s="18"/>
      <c r="DH1247" s="18"/>
    </row>
    <row r="1248" spans="3:112" x14ac:dyDescent="0.3">
      <c r="C1248" s="25"/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P1248" s="8"/>
      <c r="AR1248" s="31"/>
      <c r="AU1248" s="31"/>
      <c r="AV1248" s="21"/>
      <c r="AW1248" s="23"/>
      <c r="BJ1248" s="18"/>
      <c r="BL1248" s="54"/>
      <c r="BN1248" s="54"/>
      <c r="BP1248" s="18"/>
      <c r="BR1248" s="18"/>
      <c r="BS1248" s="18"/>
      <c r="BZ1248" s="18"/>
      <c r="CC1248" s="18"/>
      <c r="CH1248" s="18"/>
      <c r="CM1248" s="18"/>
      <c r="CO1248" s="18"/>
      <c r="CS1248" s="18"/>
      <c r="CU1248" s="18"/>
      <c r="CW1248" s="18"/>
      <c r="DH1248" s="18"/>
    </row>
    <row r="1249" spans="3:112" x14ac:dyDescent="0.3">
      <c r="C1249" s="25"/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P1249" s="8"/>
      <c r="AR1249" s="31"/>
      <c r="AU1249" s="31"/>
      <c r="AV1249" s="21"/>
      <c r="AW1249" s="23"/>
      <c r="BJ1249" s="18"/>
      <c r="BL1249" s="54"/>
      <c r="BN1249" s="54"/>
      <c r="BP1249" s="18"/>
      <c r="BR1249" s="18"/>
      <c r="BS1249" s="18"/>
      <c r="BZ1249" s="18"/>
      <c r="CC1249" s="18"/>
      <c r="CH1249" s="18"/>
      <c r="CM1249" s="18"/>
      <c r="CO1249" s="18"/>
      <c r="CS1249" s="18"/>
      <c r="CU1249" s="18"/>
      <c r="CW1249" s="18"/>
      <c r="DH1249" s="18"/>
    </row>
    <row r="1250" spans="3:112" x14ac:dyDescent="0.3">
      <c r="C1250" s="25"/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P1250" s="8"/>
      <c r="AR1250" s="31"/>
      <c r="AU1250" s="31"/>
      <c r="AV1250" s="21"/>
      <c r="AW1250" s="23"/>
      <c r="BJ1250" s="18"/>
      <c r="BL1250" s="54"/>
      <c r="BN1250" s="54"/>
      <c r="BP1250" s="18"/>
      <c r="BR1250" s="18"/>
      <c r="BS1250" s="18"/>
      <c r="BZ1250" s="18"/>
      <c r="CC1250" s="18"/>
      <c r="CH1250" s="18"/>
      <c r="CM1250" s="18"/>
      <c r="CO1250" s="18"/>
      <c r="CS1250" s="18"/>
      <c r="CU1250" s="18"/>
      <c r="CW1250" s="18"/>
      <c r="DH1250" s="18"/>
    </row>
    <row r="1251" spans="3:112" x14ac:dyDescent="0.3">
      <c r="C1251" s="25"/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P1251" s="8"/>
      <c r="AR1251" s="31"/>
      <c r="AU1251" s="31"/>
      <c r="AV1251" s="21"/>
      <c r="AW1251" s="23"/>
      <c r="BJ1251" s="18"/>
      <c r="BL1251" s="54"/>
      <c r="BN1251" s="54"/>
      <c r="BP1251" s="18"/>
      <c r="BR1251" s="18"/>
      <c r="BS1251" s="18"/>
      <c r="BZ1251" s="18"/>
      <c r="CC1251" s="18"/>
      <c r="CH1251" s="18"/>
      <c r="CM1251" s="18"/>
      <c r="CO1251" s="18"/>
      <c r="CS1251" s="18"/>
      <c r="CU1251" s="18"/>
      <c r="CW1251" s="18"/>
      <c r="DH1251" s="18"/>
    </row>
    <row r="1252" spans="3:112" x14ac:dyDescent="0.3">
      <c r="C1252" s="25"/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P1252" s="8"/>
      <c r="AR1252" s="31"/>
      <c r="AU1252" s="31"/>
      <c r="AV1252" s="21"/>
      <c r="AW1252" s="23"/>
      <c r="BJ1252" s="18"/>
      <c r="BL1252" s="54"/>
      <c r="BN1252" s="54"/>
      <c r="BP1252" s="18"/>
      <c r="BR1252" s="18"/>
      <c r="BS1252" s="18"/>
      <c r="BZ1252" s="18"/>
      <c r="CC1252" s="18"/>
      <c r="CH1252" s="18"/>
      <c r="CM1252" s="18"/>
      <c r="CO1252" s="18"/>
      <c r="CS1252" s="18"/>
      <c r="CU1252" s="18"/>
      <c r="CW1252" s="18"/>
      <c r="DH1252" s="18"/>
    </row>
    <row r="1253" spans="3:112" x14ac:dyDescent="0.3">
      <c r="C1253" s="25"/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P1253" s="8"/>
      <c r="AR1253" s="31"/>
      <c r="AU1253" s="31"/>
      <c r="AV1253" s="21"/>
      <c r="AW1253" s="23"/>
      <c r="BJ1253" s="18"/>
      <c r="BL1253" s="54"/>
      <c r="BN1253" s="54"/>
      <c r="BP1253" s="18"/>
      <c r="BR1253" s="18"/>
      <c r="BS1253" s="18"/>
      <c r="BZ1253" s="18"/>
      <c r="CC1253" s="18"/>
      <c r="CH1253" s="18"/>
      <c r="CM1253" s="18"/>
      <c r="CO1253" s="18"/>
      <c r="CS1253" s="18"/>
      <c r="CU1253" s="18"/>
      <c r="CW1253" s="18"/>
      <c r="DH1253" s="18"/>
    </row>
    <row r="1254" spans="3:112" x14ac:dyDescent="0.3">
      <c r="C1254" s="25"/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P1254" s="8"/>
      <c r="AR1254" s="31"/>
      <c r="AU1254" s="31"/>
      <c r="AV1254" s="21"/>
      <c r="AW1254" s="23"/>
      <c r="BJ1254" s="18"/>
      <c r="BL1254" s="54"/>
      <c r="BN1254" s="54"/>
      <c r="BP1254" s="18"/>
      <c r="BR1254" s="18"/>
      <c r="BS1254" s="18"/>
      <c r="BZ1254" s="18"/>
      <c r="CC1254" s="18"/>
      <c r="CH1254" s="18"/>
      <c r="CM1254" s="18"/>
      <c r="CO1254" s="18"/>
      <c r="CS1254" s="18"/>
      <c r="CU1254" s="18"/>
      <c r="CW1254" s="18"/>
      <c r="DH1254" s="18"/>
    </row>
    <row r="1255" spans="3:112" x14ac:dyDescent="0.3">
      <c r="C1255" s="25"/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P1255" s="8"/>
      <c r="AR1255" s="31"/>
      <c r="AU1255" s="31"/>
      <c r="AV1255" s="21"/>
      <c r="AW1255" s="23"/>
      <c r="BJ1255" s="18"/>
      <c r="BL1255" s="54"/>
      <c r="BN1255" s="54"/>
      <c r="BP1255" s="18"/>
      <c r="BR1255" s="18"/>
      <c r="BS1255" s="18"/>
      <c r="BZ1255" s="18"/>
      <c r="CC1255" s="18"/>
      <c r="CH1255" s="18"/>
      <c r="CM1255" s="18"/>
      <c r="CO1255" s="18"/>
      <c r="CS1255" s="18"/>
      <c r="CU1255" s="18"/>
      <c r="CW1255" s="18"/>
      <c r="DH1255" s="18"/>
    </row>
    <row r="1256" spans="3:112" x14ac:dyDescent="0.3">
      <c r="C1256" s="25"/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P1256" s="8"/>
      <c r="AR1256" s="31"/>
      <c r="AU1256" s="31"/>
      <c r="AV1256" s="21"/>
      <c r="AW1256" s="23"/>
      <c r="BJ1256" s="18"/>
      <c r="BL1256" s="54"/>
      <c r="BN1256" s="54"/>
      <c r="BP1256" s="18"/>
      <c r="BR1256" s="18"/>
      <c r="BS1256" s="18"/>
      <c r="BZ1256" s="18"/>
      <c r="CC1256" s="18"/>
      <c r="CH1256" s="18"/>
      <c r="CM1256" s="18"/>
      <c r="CO1256" s="18"/>
      <c r="CS1256" s="18"/>
      <c r="CU1256" s="18"/>
      <c r="CW1256" s="18"/>
      <c r="DH1256" s="18"/>
    </row>
    <row r="1257" spans="3:112" x14ac:dyDescent="0.3">
      <c r="C1257" s="25"/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P1257" s="8"/>
      <c r="AR1257" s="31"/>
      <c r="AU1257" s="31"/>
      <c r="AV1257" s="21"/>
      <c r="AW1257" s="23"/>
      <c r="BJ1257" s="18"/>
      <c r="BL1257" s="54"/>
      <c r="BN1257" s="54"/>
      <c r="BP1257" s="18"/>
      <c r="BR1257" s="18"/>
      <c r="BS1257" s="18"/>
      <c r="BZ1257" s="18"/>
      <c r="CC1257" s="18"/>
      <c r="CH1257" s="18"/>
      <c r="CM1257" s="18"/>
      <c r="CO1257" s="18"/>
      <c r="CS1257" s="18"/>
      <c r="CU1257" s="18"/>
      <c r="CW1257" s="18"/>
      <c r="DH1257" s="18"/>
    </row>
    <row r="1258" spans="3:112" x14ac:dyDescent="0.3">
      <c r="C1258" s="25"/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P1258" s="8"/>
      <c r="AR1258" s="31"/>
      <c r="AU1258" s="31"/>
      <c r="AV1258" s="21"/>
      <c r="AW1258" s="23"/>
      <c r="BJ1258" s="18"/>
      <c r="BL1258" s="54"/>
      <c r="BN1258" s="54"/>
      <c r="BP1258" s="18"/>
      <c r="BR1258" s="18"/>
      <c r="BS1258" s="18"/>
      <c r="BZ1258" s="18"/>
      <c r="CC1258" s="18"/>
      <c r="CH1258" s="18"/>
      <c r="CM1258" s="18"/>
      <c r="CO1258" s="18"/>
      <c r="CS1258" s="18"/>
      <c r="CU1258" s="18"/>
      <c r="CW1258" s="18"/>
      <c r="DH1258" s="18"/>
    </row>
    <row r="1259" spans="3:112" x14ac:dyDescent="0.3">
      <c r="C1259" s="25"/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P1259" s="8"/>
      <c r="AR1259" s="31"/>
      <c r="AU1259" s="31"/>
      <c r="AV1259" s="21"/>
      <c r="AW1259" s="23"/>
      <c r="BJ1259" s="18"/>
      <c r="BL1259" s="54"/>
      <c r="BN1259" s="54"/>
      <c r="BP1259" s="18"/>
      <c r="BR1259" s="18"/>
      <c r="BS1259" s="18"/>
      <c r="BZ1259" s="18"/>
      <c r="CC1259" s="18"/>
      <c r="CH1259" s="18"/>
      <c r="CM1259" s="18"/>
      <c r="CO1259" s="18"/>
      <c r="CS1259" s="18"/>
      <c r="CU1259" s="18"/>
      <c r="CW1259" s="18"/>
      <c r="DH1259" s="18"/>
    </row>
    <row r="1260" spans="3:112" x14ac:dyDescent="0.3">
      <c r="C1260" s="25"/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P1260" s="8"/>
      <c r="AR1260" s="31"/>
      <c r="AU1260" s="31"/>
      <c r="AV1260" s="21"/>
      <c r="AW1260" s="23"/>
      <c r="BJ1260" s="18"/>
      <c r="BL1260" s="54"/>
      <c r="BN1260" s="54"/>
      <c r="BP1260" s="18"/>
      <c r="BR1260" s="18"/>
      <c r="BS1260" s="18"/>
      <c r="BZ1260" s="18"/>
      <c r="CC1260" s="18"/>
      <c r="CH1260" s="18"/>
      <c r="CM1260" s="18"/>
      <c r="CO1260" s="18"/>
      <c r="CS1260" s="18"/>
      <c r="CU1260" s="18"/>
      <c r="CW1260" s="18"/>
      <c r="DH1260" s="18"/>
    </row>
    <row r="1261" spans="3:112" x14ac:dyDescent="0.3">
      <c r="C1261" s="25"/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P1261" s="8"/>
      <c r="AR1261" s="31"/>
      <c r="AU1261" s="31"/>
      <c r="AV1261" s="21"/>
      <c r="AW1261" s="23"/>
      <c r="BJ1261" s="18"/>
      <c r="BL1261" s="54"/>
      <c r="BN1261" s="54"/>
      <c r="BP1261" s="18"/>
      <c r="BR1261" s="18"/>
      <c r="BS1261" s="18"/>
      <c r="BZ1261" s="18"/>
      <c r="CC1261" s="18"/>
      <c r="CH1261" s="18"/>
      <c r="CM1261" s="18"/>
      <c r="CO1261" s="18"/>
      <c r="CS1261" s="18"/>
      <c r="CU1261" s="18"/>
      <c r="CW1261" s="18"/>
      <c r="DH1261" s="18"/>
    </row>
    <row r="1262" spans="3:112" x14ac:dyDescent="0.3">
      <c r="C1262" s="25"/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P1262" s="8"/>
      <c r="AR1262" s="31"/>
      <c r="AU1262" s="31"/>
      <c r="AV1262" s="21"/>
      <c r="AW1262" s="23"/>
      <c r="BJ1262" s="18"/>
      <c r="BL1262" s="54"/>
      <c r="BN1262" s="54"/>
      <c r="BP1262" s="18"/>
      <c r="BR1262" s="18"/>
      <c r="BS1262" s="18"/>
      <c r="BZ1262" s="18"/>
      <c r="CC1262" s="18"/>
      <c r="CH1262" s="18"/>
      <c r="CM1262" s="18"/>
      <c r="CO1262" s="18"/>
      <c r="CS1262" s="18"/>
      <c r="CU1262" s="18"/>
      <c r="CW1262" s="18"/>
      <c r="DH1262" s="18"/>
    </row>
    <row r="1263" spans="3:112" x14ac:dyDescent="0.3">
      <c r="C1263" s="25"/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P1263" s="8"/>
      <c r="AR1263" s="31"/>
      <c r="AU1263" s="31"/>
      <c r="AV1263" s="21"/>
      <c r="AW1263" s="23"/>
      <c r="BJ1263" s="18"/>
      <c r="BL1263" s="54"/>
      <c r="BN1263" s="54"/>
      <c r="BP1263" s="18"/>
      <c r="BR1263" s="18"/>
      <c r="BS1263" s="18"/>
      <c r="BZ1263" s="18"/>
      <c r="CC1263" s="18"/>
      <c r="CH1263" s="18"/>
      <c r="CM1263" s="18"/>
      <c r="CO1263" s="18"/>
      <c r="CS1263" s="18"/>
      <c r="CU1263" s="18"/>
      <c r="CW1263" s="18"/>
      <c r="DH1263" s="18"/>
    </row>
    <row r="1264" spans="3:112" x14ac:dyDescent="0.3">
      <c r="C1264" s="25"/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P1264" s="8"/>
      <c r="AR1264" s="31"/>
      <c r="AU1264" s="31"/>
      <c r="AV1264" s="21"/>
      <c r="AW1264" s="23"/>
      <c r="BJ1264" s="18"/>
      <c r="BL1264" s="54"/>
      <c r="BN1264" s="54"/>
      <c r="BP1264" s="18"/>
      <c r="BR1264" s="18"/>
      <c r="BS1264" s="18"/>
      <c r="BZ1264" s="18"/>
      <c r="CC1264" s="18"/>
      <c r="CH1264" s="18"/>
      <c r="CM1264" s="18"/>
      <c r="CO1264" s="18"/>
      <c r="CS1264" s="18"/>
      <c r="CU1264" s="18"/>
      <c r="CW1264" s="18"/>
      <c r="DH1264" s="18"/>
    </row>
    <row r="1265" spans="3:112" x14ac:dyDescent="0.3">
      <c r="C1265" s="25"/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P1265" s="8"/>
      <c r="AR1265" s="31"/>
      <c r="AU1265" s="31"/>
      <c r="AV1265" s="21"/>
      <c r="AW1265" s="23"/>
      <c r="BJ1265" s="18"/>
      <c r="BL1265" s="54"/>
      <c r="BN1265" s="54"/>
      <c r="BP1265" s="18"/>
      <c r="BR1265" s="18"/>
      <c r="BS1265" s="18"/>
      <c r="BZ1265" s="18"/>
      <c r="CC1265" s="18"/>
      <c r="CH1265" s="18"/>
      <c r="CM1265" s="18"/>
      <c r="CO1265" s="18"/>
      <c r="CS1265" s="18"/>
      <c r="CU1265" s="18"/>
      <c r="CW1265" s="18"/>
      <c r="DH1265" s="18"/>
    </row>
    <row r="1266" spans="3:112" x14ac:dyDescent="0.3">
      <c r="C1266" s="25"/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P1266" s="8"/>
      <c r="AR1266" s="31"/>
      <c r="AU1266" s="31"/>
      <c r="AV1266" s="21"/>
      <c r="AW1266" s="23"/>
      <c r="BJ1266" s="18"/>
      <c r="BL1266" s="54"/>
      <c r="BN1266" s="54"/>
      <c r="BP1266" s="18"/>
      <c r="BR1266" s="18"/>
      <c r="BS1266" s="18"/>
      <c r="BZ1266" s="18"/>
      <c r="CC1266" s="18"/>
      <c r="CH1266" s="18"/>
      <c r="CM1266" s="18"/>
      <c r="CO1266" s="18"/>
      <c r="CS1266" s="18"/>
      <c r="CU1266" s="18"/>
      <c r="CW1266" s="18"/>
      <c r="DH1266" s="18"/>
    </row>
    <row r="1267" spans="3:112" x14ac:dyDescent="0.3">
      <c r="C1267" s="25"/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P1267" s="8"/>
      <c r="AR1267" s="31"/>
      <c r="AU1267" s="31"/>
      <c r="AV1267" s="21"/>
      <c r="AW1267" s="23"/>
      <c r="BJ1267" s="18"/>
      <c r="BL1267" s="54"/>
      <c r="BN1267" s="54"/>
      <c r="BP1267" s="18"/>
      <c r="BR1267" s="18"/>
      <c r="BS1267" s="18"/>
      <c r="BZ1267" s="18"/>
      <c r="CC1267" s="18"/>
      <c r="CH1267" s="18"/>
      <c r="CM1267" s="18"/>
      <c r="CO1267" s="18"/>
      <c r="CS1267" s="18"/>
      <c r="CU1267" s="18"/>
      <c r="CW1267" s="18"/>
      <c r="DH1267" s="18"/>
    </row>
    <row r="1268" spans="3:112" x14ac:dyDescent="0.3">
      <c r="C1268" s="25"/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P1268" s="8"/>
      <c r="AR1268" s="31"/>
      <c r="AU1268" s="31"/>
      <c r="AV1268" s="21"/>
      <c r="AW1268" s="23"/>
      <c r="BJ1268" s="18"/>
      <c r="BL1268" s="54"/>
      <c r="BN1268" s="54"/>
      <c r="BP1268" s="18"/>
      <c r="BR1268" s="18"/>
      <c r="BS1268" s="18"/>
      <c r="BZ1268" s="18"/>
      <c r="CC1268" s="18"/>
      <c r="CH1268" s="18"/>
      <c r="CM1268" s="18"/>
      <c r="CO1268" s="18"/>
      <c r="CS1268" s="18"/>
      <c r="CU1268" s="18"/>
      <c r="CW1268" s="18"/>
      <c r="DH1268" s="18"/>
    </row>
    <row r="1269" spans="3:112" x14ac:dyDescent="0.3">
      <c r="C1269" s="25"/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P1269" s="8"/>
      <c r="AR1269" s="31"/>
      <c r="AU1269" s="31"/>
      <c r="AV1269" s="21"/>
      <c r="AW1269" s="23"/>
      <c r="BJ1269" s="18"/>
      <c r="BL1269" s="54"/>
      <c r="BN1269" s="54"/>
      <c r="BP1269" s="18"/>
      <c r="BR1269" s="18"/>
      <c r="BS1269" s="18"/>
      <c r="BZ1269" s="18"/>
      <c r="CC1269" s="18"/>
      <c r="CH1269" s="18"/>
      <c r="CM1269" s="18"/>
      <c r="CO1269" s="18"/>
      <c r="CS1269" s="18"/>
      <c r="CU1269" s="18"/>
      <c r="CW1269" s="18"/>
      <c r="DH1269" s="18"/>
    </row>
    <row r="1270" spans="3:112" x14ac:dyDescent="0.3">
      <c r="C1270" s="25"/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P1270" s="8"/>
      <c r="AR1270" s="31"/>
      <c r="AU1270" s="31"/>
      <c r="AV1270" s="21"/>
      <c r="AW1270" s="23"/>
      <c r="BJ1270" s="18"/>
      <c r="BL1270" s="54"/>
      <c r="BN1270" s="54"/>
      <c r="BP1270" s="18"/>
      <c r="BR1270" s="18"/>
      <c r="BS1270" s="18"/>
      <c r="BZ1270" s="18"/>
      <c r="CC1270" s="18"/>
      <c r="CH1270" s="18"/>
      <c r="CM1270" s="18"/>
      <c r="CO1270" s="18"/>
      <c r="CS1270" s="18"/>
      <c r="CU1270" s="18"/>
      <c r="CW1270" s="18"/>
      <c r="DH1270" s="18"/>
    </row>
    <row r="1271" spans="3:112" x14ac:dyDescent="0.3">
      <c r="C1271" s="25"/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P1271" s="8"/>
      <c r="AR1271" s="31"/>
      <c r="AU1271" s="31"/>
      <c r="AV1271" s="21"/>
      <c r="AW1271" s="23"/>
      <c r="BJ1271" s="18"/>
      <c r="BL1271" s="54"/>
      <c r="BN1271" s="54"/>
      <c r="BP1271" s="18"/>
      <c r="BR1271" s="18"/>
      <c r="BS1271" s="18"/>
      <c r="BZ1271" s="18"/>
      <c r="CC1271" s="18"/>
      <c r="CH1271" s="18"/>
      <c r="CM1271" s="18"/>
      <c r="CO1271" s="18"/>
      <c r="CS1271" s="18"/>
      <c r="CU1271" s="18"/>
      <c r="CW1271" s="18"/>
      <c r="DH1271" s="18"/>
    </row>
    <row r="1272" spans="3:112" x14ac:dyDescent="0.3">
      <c r="C1272" s="25"/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P1272" s="8"/>
      <c r="AR1272" s="31"/>
      <c r="AU1272" s="31"/>
      <c r="AV1272" s="21"/>
      <c r="AW1272" s="23"/>
      <c r="BJ1272" s="18"/>
      <c r="BL1272" s="54"/>
      <c r="BN1272" s="54"/>
      <c r="BP1272" s="18"/>
      <c r="BR1272" s="18"/>
      <c r="BS1272" s="18"/>
      <c r="BZ1272" s="18"/>
      <c r="CC1272" s="18"/>
      <c r="CH1272" s="18"/>
      <c r="CM1272" s="18"/>
      <c r="CO1272" s="18"/>
      <c r="CS1272" s="18"/>
      <c r="CU1272" s="18"/>
      <c r="CW1272" s="18"/>
      <c r="DH1272" s="18"/>
    </row>
    <row r="1273" spans="3:112" x14ac:dyDescent="0.3">
      <c r="C1273" s="25"/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P1273" s="8"/>
      <c r="AR1273" s="31"/>
      <c r="AU1273" s="31"/>
      <c r="AV1273" s="21"/>
      <c r="AW1273" s="23"/>
      <c r="BJ1273" s="18"/>
      <c r="BL1273" s="54"/>
      <c r="BN1273" s="54"/>
      <c r="BP1273" s="18"/>
      <c r="BR1273" s="18"/>
      <c r="BS1273" s="18"/>
      <c r="BZ1273" s="18"/>
      <c r="CC1273" s="18"/>
      <c r="CH1273" s="18"/>
      <c r="CM1273" s="18"/>
      <c r="CO1273" s="18"/>
      <c r="CS1273" s="18"/>
      <c r="CU1273" s="18"/>
      <c r="CW1273" s="18"/>
      <c r="DH1273" s="18"/>
    </row>
    <row r="1274" spans="3:112" x14ac:dyDescent="0.3">
      <c r="C1274" s="25"/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P1274" s="8"/>
      <c r="AR1274" s="31"/>
      <c r="AU1274" s="31"/>
      <c r="AV1274" s="21"/>
      <c r="AW1274" s="23"/>
      <c r="BJ1274" s="18"/>
      <c r="BL1274" s="54"/>
      <c r="BN1274" s="54"/>
      <c r="BP1274" s="18"/>
      <c r="BR1274" s="18"/>
      <c r="BS1274" s="18"/>
      <c r="BZ1274" s="18"/>
      <c r="CC1274" s="18"/>
      <c r="CH1274" s="18"/>
      <c r="CM1274" s="18"/>
      <c r="CO1274" s="18"/>
      <c r="CS1274" s="18"/>
      <c r="CU1274" s="18"/>
      <c r="CW1274" s="18"/>
      <c r="DH1274" s="18"/>
    </row>
    <row r="1275" spans="3:112" x14ac:dyDescent="0.3">
      <c r="C1275" s="25"/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P1275" s="8"/>
      <c r="AR1275" s="31"/>
      <c r="AU1275" s="31"/>
      <c r="AV1275" s="21"/>
      <c r="AW1275" s="23"/>
      <c r="BJ1275" s="18"/>
      <c r="BL1275" s="54"/>
      <c r="BN1275" s="54"/>
      <c r="BP1275" s="18"/>
      <c r="BR1275" s="18"/>
      <c r="BS1275" s="18"/>
      <c r="BZ1275" s="18"/>
      <c r="CC1275" s="18"/>
      <c r="CH1275" s="18"/>
      <c r="CM1275" s="18"/>
      <c r="CO1275" s="18"/>
      <c r="CS1275" s="18"/>
      <c r="CU1275" s="18"/>
      <c r="CW1275" s="18"/>
      <c r="DH1275" s="18"/>
    </row>
    <row r="1276" spans="3:112" x14ac:dyDescent="0.3">
      <c r="C1276" s="25"/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P1276" s="8"/>
      <c r="AR1276" s="31"/>
      <c r="AU1276" s="31"/>
      <c r="AV1276" s="21"/>
      <c r="AW1276" s="23"/>
      <c r="BJ1276" s="18"/>
      <c r="BL1276" s="54"/>
      <c r="BN1276" s="54"/>
      <c r="BP1276" s="18"/>
      <c r="BR1276" s="18"/>
      <c r="BS1276" s="18"/>
      <c r="BZ1276" s="18"/>
      <c r="CC1276" s="18"/>
      <c r="CH1276" s="18"/>
      <c r="CM1276" s="18"/>
      <c r="CO1276" s="18"/>
      <c r="CS1276" s="18"/>
      <c r="CU1276" s="18"/>
      <c r="CW1276" s="18"/>
      <c r="DH1276" s="18"/>
    </row>
    <row r="1277" spans="3:112" x14ac:dyDescent="0.3">
      <c r="C1277" s="25"/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P1277" s="8"/>
      <c r="AR1277" s="31"/>
      <c r="AU1277" s="31"/>
      <c r="AV1277" s="21"/>
      <c r="AW1277" s="23"/>
      <c r="BJ1277" s="18"/>
      <c r="BL1277" s="54"/>
      <c r="BN1277" s="54"/>
      <c r="BP1277" s="18"/>
      <c r="BR1277" s="18"/>
      <c r="BS1277" s="18"/>
      <c r="BZ1277" s="18"/>
      <c r="CC1277" s="18"/>
      <c r="CH1277" s="18"/>
      <c r="CM1277" s="18"/>
      <c r="CO1277" s="18"/>
      <c r="CS1277" s="18"/>
      <c r="CU1277" s="18"/>
      <c r="CW1277" s="18"/>
      <c r="DH1277" s="18"/>
    </row>
    <row r="1278" spans="3:112" x14ac:dyDescent="0.3">
      <c r="C1278" s="25"/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P1278" s="8"/>
      <c r="AR1278" s="31"/>
      <c r="AU1278" s="31"/>
      <c r="AV1278" s="21"/>
      <c r="AW1278" s="23"/>
      <c r="BJ1278" s="18"/>
      <c r="BL1278" s="54"/>
      <c r="BN1278" s="54"/>
      <c r="BP1278" s="18"/>
      <c r="BR1278" s="18"/>
      <c r="BS1278" s="18"/>
      <c r="BZ1278" s="18"/>
      <c r="CC1278" s="18"/>
      <c r="CH1278" s="18"/>
      <c r="CM1278" s="18"/>
      <c r="CO1278" s="18"/>
      <c r="CS1278" s="18"/>
      <c r="CU1278" s="18"/>
      <c r="CW1278" s="18"/>
      <c r="DH1278" s="18"/>
    </row>
    <row r="1279" spans="3:112" x14ac:dyDescent="0.3">
      <c r="C1279" s="25"/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P1279" s="8"/>
      <c r="AR1279" s="31"/>
      <c r="AU1279" s="31"/>
      <c r="AV1279" s="21"/>
      <c r="AW1279" s="23"/>
      <c r="BJ1279" s="18"/>
      <c r="BL1279" s="54"/>
      <c r="BN1279" s="54"/>
      <c r="BP1279" s="18"/>
      <c r="BR1279" s="18"/>
      <c r="BS1279" s="18"/>
      <c r="BZ1279" s="18"/>
      <c r="CC1279" s="18"/>
      <c r="CH1279" s="18"/>
      <c r="CM1279" s="18"/>
      <c r="CO1279" s="18"/>
      <c r="CS1279" s="18"/>
      <c r="CU1279" s="18"/>
      <c r="CW1279" s="18"/>
      <c r="DH1279" s="18"/>
    </row>
    <row r="1280" spans="3:112" x14ac:dyDescent="0.3">
      <c r="C1280" s="25"/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P1280" s="8"/>
      <c r="AR1280" s="31"/>
      <c r="AU1280" s="31"/>
      <c r="AV1280" s="21"/>
      <c r="AW1280" s="23"/>
      <c r="BJ1280" s="18"/>
      <c r="BL1280" s="54"/>
      <c r="BN1280" s="54"/>
      <c r="BP1280" s="18"/>
      <c r="BR1280" s="18"/>
      <c r="BS1280" s="18"/>
      <c r="BZ1280" s="18"/>
      <c r="CC1280" s="18"/>
      <c r="CH1280" s="18"/>
      <c r="CM1280" s="18"/>
      <c r="CO1280" s="18"/>
      <c r="CS1280" s="18"/>
      <c r="CU1280" s="18"/>
      <c r="CW1280" s="18"/>
      <c r="DH1280" s="18"/>
    </row>
    <row r="1281" spans="3:112" x14ac:dyDescent="0.3">
      <c r="C1281" s="25"/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P1281" s="8"/>
      <c r="AR1281" s="31"/>
      <c r="AU1281" s="31"/>
      <c r="AV1281" s="21"/>
      <c r="AW1281" s="23"/>
      <c r="BJ1281" s="18"/>
      <c r="BL1281" s="54"/>
      <c r="BN1281" s="54"/>
      <c r="BP1281" s="18"/>
      <c r="BR1281" s="18"/>
      <c r="BS1281" s="18"/>
      <c r="BZ1281" s="18"/>
      <c r="CC1281" s="18"/>
      <c r="CH1281" s="18"/>
      <c r="CM1281" s="18"/>
      <c r="CO1281" s="18"/>
      <c r="CS1281" s="18"/>
      <c r="CU1281" s="18"/>
      <c r="CW1281" s="18"/>
      <c r="DH1281" s="18"/>
    </row>
    <row r="1282" spans="3:112" x14ac:dyDescent="0.3">
      <c r="C1282" s="25"/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P1282" s="8"/>
      <c r="AR1282" s="31"/>
      <c r="AU1282" s="31"/>
      <c r="AV1282" s="21"/>
      <c r="AW1282" s="23"/>
      <c r="BJ1282" s="18"/>
      <c r="BL1282" s="54"/>
      <c r="BN1282" s="54"/>
      <c r="BP1282" s="18"/>
      <c r="BR1282" s="18"/>
      <c r="BS1282" s="18"/>
      <c r="BZ1282" s="18"/>
      <c r="CC1282" s="18"/>
      <c r="CH1282" s="18"/>
      <c r="CM1282" s="18"/>
      <c r="CO1282" s="18"/>
      <c r="CS1282" s="18"/>
      <c r="CU1282" s="18"/>
      <c r="CW1282" s="18"/>
      <c r="DH1282" s="18"/>
    </row>
    <row r="1283" spans="3:112" x14ac:dyDescent="0.3">
      <c r="C1283" s="25"/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P1283" s="8"/>
      <c r="AR1283" s="31"/>
      <c r="AU1283" s="31"/>
      <c r="AV1283" s="21"/>
      <c r="AW1283" s="23"/>
      <c r="BJ1283" s="18"/>
      <c r="BL1283" s="54"/>
      <c r="BN1283" s="54"/>
      <c r="BP1283" s="18"/>
      <c r="BR1283" s="18"/>
      <c r="BS1283" s="18"/>
      <c r="BZ1283" s="18"/>
      <c r="CC1283" s="18"/>
      <c r="CH1283" s="18"/>
      <c r="CM1283" s="18"/>
      <c r="CO1283" s="18"/>
      <c r="CS1283" s="18"/>
      <c r="CU1283" s="18"/>
      <c r="CW1283" s="18"/>
      <c r="DH1283" s="18"/>
    </row>
    <row r="1284" spans="3:112" x14ac:dyDescent="0.3">
      <c r="C1284" s="25"/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P1284" s="8"/>
      <c r="AR1284" s="31"/>
      <c r="AU1284" s="31"/>
      <c r="AV1284" s="21"/>
      <c r="AW1284" s="23"/>
      <c r="BJ1284" s="18"/>
      <c r="BL1284" s="54"/>
      <c r="BN1284" s="54"/>
      <c r="BP1284" s="18"/>
      <c r="BR1284" s="18"/>
      <c r="BS1284" s="18"/>
      <c r="BZ1284" s="18"/>
      <c r="CC1284" s="18"/>
      <c r="CH1284" s="18"/>
      <c r="CM1284" s="18"/>
      <c r="CO1284" s="18"/>
      <c r="CS1284" s="18"/>
      <c r="CU1284" s="18"/>
      <c r="CW1284" s="18"/>
      <c r="DH1284" s="18"/>
    </row>
    <row r="1285" spans="3:112" x14ac:dyDescent="0.3">
      <c r="C1285" s="25"/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P1285" s="8"/>
      <c r="AR1285" s="31"/>
      <c r="AU1285" s="31"/>
      <c r="AV1285" s="21"/>
      <c r="AW1285" s="23"/>
      <c r="BJ1285" s="18"/>
      <c r="BL1285" s="54"/>
      <c r="BN1285" s="54"/>
      <c r="BP1285" s="18"/>
      <c r="BR1285" s="18"/>
      <c r="BS1285" s="18"/>
      <c r="BZ1285" s="18"/>
      <c r="CC1285" s="18"/>
      <c r="CH1285" s="18"/>
      <c r="CM1285" s="18"/>
      <c r="CO1285" s="18"/>
      <c r="CS1285" s="18"/>
      <c r="CU1285" s="18"/>
      <c r="CW1285" s="18"/>
      <c r="DH1285" s="18"/>
    </row>
    <row r="1286" spans="3:112" x14ac:dyDescent="0.3">
      <c r="C1286" s="25"/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P1286" s="8"/>
      <c r="AR1286" s="31"/>
      <c r="AU1286" s="31"/>
      <c r="AV1286" s="21"/>
      <c r="AW1286" s="23"/>
      <c r="BJ1286" s="18"/>
      <c r="BL1286" s="54"/>
      <c r="BN1286" s="54"/>
      <c r="BP1286" s="18"/>
      <c r="BR1286" s="18"/>
      <c r="BS1286" s="18"/>
      <c r="BZ1286" s="18"/>
      <c r="CC1286" s="18"/>
      <c r="CH1286" s="18"/>
      <c r="CM1286" s="18"/>
      <c r="CO1286" s="18"/>
      <c r="CS1286" s="18"/>
      <c r="CU1286" s="18"/>
      <c r="CW1286" s="18"/>
      <c r="DH1286" s="18"/>
    </row>
    <row r="1287" spans="3:112" x14ac:dyDescent="0.3">
      <c r="C1287" s="25"/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P1287" s="8"/>
      <c r="AR1287" s="31"/>
      <c r="AU1287" s="31"/>
      <c r="AV1287" s="21"/>
      <c r="AW1287" s="23"/>
      <c r="BJ1287" s="18"/>
      <c r="BL1287" s="54"/>
      <c r="BN1287" s="54"/>
      <c r="BP1287" s="18"/>
      <c r="BR1287" s="18"/>
      <c r="BS1287" s="18"/>
      <c r="BZ1287" s="18"/>
      <c r="CC1287" s="18"/>
      <c r="CH1287" s="18"/>
      <c r="CM1287" s="18"/>
      <c r="CO1287" s="18"/>
      <c r="CS1287" s="18"/>
      <c r="CU1287" s="18"/>
      <c r="CW1287" s="18"/>
      <c r="DH1287" s="18"/>
    </row>
    <row r="1288" spans="3:112" x14ac:dyDescent="0.3">
      <c r="C1288" s="25"/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P1288" s="8"/>
      <c r="AR1288" s="31"/>
      <c r="AU1288" s="31"/>
      <c r="AV1288" s="21"/>
      <c r="AW1288" s="23"/>
      <c r="BJ1288" s="18"/>
      <c r="BL1288" s="54"/>
      <c r="BN1288" s="54"/>
      <c r="BP1288" s="18"/>
      <c r="BR1288" s="18"/>
      <c r="BS1288" s="18"/>
      <c r="BZ1288" s="18"/>
      <c r="CC1288" s="18"/>
      <c r="CH1288" s="18"/>
      <c r="CM1288" s="18"/>
      <c r="CO1288" s="18"/>
      <c r="CS1288" s="18"/>
      <c r="CU1288" s="18"/>
      <c r="CW1288" s="18"/>
      <c r="DH1288" s="18"/>
    </row>
    <row r="1289" spans="3:112" x14ac:dyDescent="0.3">
      <c r="C1289" s="25"/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P1289" s="8"/>
      <c r="AR1289" s="31"/>
      <c r="AU1289" s="31"/>
      <c r="AV1289" s="21"/>
      <c r="AW1289" s="23"/>
      <c r="BJ1289" s="18"/>
      <c r="BL1289" s="54"/>
      <c r="BN1289" s="54"/>
      <c r="BP1289" s="18"/>
      <c r="BR1289" s="18"/>
      <c r="BS1289" s="18"/>
      <c r="BZ1289" s="18"/>
      <c r="CC1289" s="18"/>
      <c r="CH1289" s="18"/>
      <c r="CM1289" s="18"/>
      <c r="CO1289" s="18"/>
      <c r="CS1289" s="18"/>
      <c r="CU1289" s="18"/>
      <c r="CW1289" s="18"/>
      <c r="DH1289" s="18"/>
    </row>
    <row r="1290" spans="3:112" x14ac:dyDescent="0.3">
      <c r="C1290" s="25"/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P1290" s="8"/>
      <c r="AR1290" s="31"/>
      <c r="AU1290" s="31"/>
      <c r="AV1290" s="21"/>
      <c r="AW1290" s="23"/>
      <c r="BJ1290" s="18"/>
      <c r="BL1290" s="54"/>
      <c r="BN1290" s="54"/>
      <c r="BP1290" s="18"/>
      <c r="BR1290" s="18"/>
      <c r="BS1290" s="18"/>
      <c r="BZ1290" s="18"/>
      <c r="CC1290" s="18"/>
      <c r="CH1290" s="18"/>
      <c r="CM1290" s="18"/>
      <c r="CO1290" s="18"/>
      <c r="CS1290" s="18"/>
      <c r="CU1290" s="18"/>
      <c r="CW1290" s="18"/>
      <c r="DH1290" s="18"/>
    </row>
    <row r="1291" spans="3:112" x14ac:dyDescent="0.3">
      <c r="C1291" s="25"/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P1291" s="8"/>
      <c r="AR1291" s="31"/>
      <c r="AU1291" s="31"/>
      <c r="AV1291" s="21"/>
      <c r="AW1291" s="23"/>
      <c r="BJ1291" s="18"/>
      <c r="BL1291" s="54"/>
      <c r="BN1291" s="54"/>
      <c r="BP1291" s="18"/>
      <c r="BR1291" s="18"/>
      <c r="BS1291" s="18"/>
      <c r="BZ1291" s="18"/>
      <c r="CC1291" s="18"/>
      <c r="CH1291" s="18"/>
      <c r="CM1291" s="18"/>
      <c r="CO1291" s="18"/>
      <c r="CS1291" s="18"/>
      <c r="CU1291" s="18"/>
      <c r="CW1291" s="18"/>
      <c r="DH1291" s="18"/>
    </row>
    <row r="1292" spans="3:112" x14ac:dyDescent="0.3">
      <c r="C1292" s="25"/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P1292" s="8"/>
      <c r="AR1292" s="31"/>
      <c r="AU1292" s="31"/>
      <c r="AV1292" s="21"/>
      <c r="AW1292" s="23"/>
      <c r="BJ1292" s="18"/>
      <c r="BL1292" s="54"/>
      <c r="BN1292" s="54"/>
      <c r="BP1292" s="18"/>
      <c r="BR1292" s="18"/>
      <c r="BS1292" s="18"/>
      <c r="BZ1292" s="18"/>
      <c r="CC1292" s="18"/>
      <c r="CH1292" s="18"/>
      <c r="CM1292" s="18"/>
      <c r="CO1292" s="18"/>
      <c r="CS1292" s="18"/>
      <c r="CU1292" s="18"/>
      <c r="CW1292" s="18"/>
      <c r="DH1292" s="18"/>
    </row>
    <row r="1293" spans="3:112" x14ac:dyDescent="0.3">
      <c r="C1293" s="25"/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P1293" s="8"/>
      <c r="AR1293" s="31"/>
      <c r="AU1293" s="31"/>
      <c r="AV1293" s="21"/>
      <c r="AW1293" s="23"/>
      <c r="BJ1293" s="18"/>
      <c r="BL1293" s="54"/>
      <c r="BN1293" s="54"/>
      <c r="BP1293" s="18"/>
      <c r="BR1293" s="18"/>
      <c r="BS1293" s="18"/>
      <c r="BZ1293" s="18"/>
      <c r="CC1293" s="18"/>
      <c r="CH1293" s="18"/>
      <c r="CM1293" s="18"/>
      <c r="CO1293" s="18"/>
      <c r="CS1293" s="18"/>
      <c r="CU1293" s="18"/>
      <c r="CW1293" s="18"/>
      <c r="DH1293" s="18"/>
    </row>
    <row r="1294" spans="3:112" x14ac:dyDescent="0.3">
      <c r="C1294" s="25"/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P1294" s="8"/>
      <c r="AR1294" s="31"/>
      <c r="AU1294" s="31"/>
      <c r="AV1294" s="21"/>
      <c r="AW1294" s="23"/>
      <c r="BJ1294" s="18"/>
      <c r="BL1294" s="54"/>
      <c r="BN1294" s="54"/>
      <c r="BP1294" s="18"/>
      <c r="BR1294" s="18"/>
      <c r="BS1294" s="18"/>
      <c r="BZ1294" s="18"/>
      <c r="CC1294" s="18"/>
      <c r="CH1294" s="18"/>
      <c r="CM1294" s="18"/>
      <c r="CO1294" s="18"/>
      <c r="CS1294" s="18"/>
      <c r="CU1294" s="18"/>
      <c r="CW1294" s="18"/>
      <c r="DH1294" s="18"/>
    </row>
    <row r="1295" spans="3:112" x14ac:dyDescent="0.3">
      <c r="C1295" s="25"/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P1295" s="8"/>
      <c r="AR1295" s="31"/>
      <c r="AU1295" s="31"/>
      <c r="AV1295" s="21"/>
      <c r="AW1295" s="23"/>
      <c r="BJ1295" s="18"/>
      <c r="BL1295" s="54"/>
      <c r="BN1295" s="54"/>
      <c r="BP1295" s="18"/>
      <c r="BR1295" s="18"/>
      <c r="BS1295" s="18"/>
      <c r="BZ1295" s="18"/>
      <c r="CC1295" s="18"/>
      <c r="CH1295" s="18"/>
      <c r="CM1295" s="18"/>
      <c r="CO1295" s="18"/>
      <c r="CS1295" s="18"/>
      <c r="CU1295" s="18"/>
      <c r="CW1295" s="18"/>
      <c r="DH1295" s="18"/>
    </row>
    <row r="1296" spans="3:112" x14ac:dyDescent="0.3">
      <c r="C1296" s="25"/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P1296" s="8"/>
      <c r="AR1296" s="31"/>
      <c r="AU1296" s="31"/>
      <c r="AV1296" s="21"/>
      <c r="AW1296" s="23"/>
      <c r="BJ1296" s="18"/>
      <c r="BL1296" s="54"/>
      <c r="BN1296" s="54"/>
      <c r="BP1296" s="18"/>
      <c r="BR1296" s="18"/>
      <c r="BS1296" s="18"/>
      <c r="BZ1296" s="18"/>
      <c r="CC1296" s="18"/>
      <c r="CH1296" s="18"/>
      <c r="CM1296" s="18"/>
      <c r="CO1296" s="18"/>
      <c r="CS1296" s="18"/>
      <c r="CU1296" s="18"/>
      <c r="CW1296" s="18"/>
      <c r="DH1296" s="18"/>
    </row>
    <row r="1297" spans="3:112" x14ac:dyDescent="0.3">
      <c r="C1297" s="25"/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P1297" s="8"/>
      <c r="AR1297" s="31"/>
      <c r="AU1297" s="31"/>
      <c r="AV1297" s="21"/>
      <c r="AW1297" s="23"/>
      <c r="BJ1297" s="18"/>
      <c r="BL1297" s="54"/>
      <c r="BN1297" s="54"/>
      <c r="BP1297" s="18"/>
      <c r="BR1297" s="18"/>
      <c r="BS1297" s="18"/>
      <c r="BZ1297" s="18"/>
      <c r="CC1297" s="18"/>
      <c r="CH1297" s="18"/>
      <c r="CM1297" s="18"/>
      <c r="CO1297" s="18"/>
      <c r="CS1297" s="18"/>
      <c r="CU1297" s="18"/>
      <c r="CW1297" s="18"/>
      <c r="DH1297" s="18"/>
    </row>
    <row r="1298" spans="3:112" x14ac:dyDescent="0.3">
      <c r="C1298" s="25"/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P1298" s="8"/>
      <c r="AR1298" s="31"/>
      <c r="AU1298" s="31"/>
      <c r="AV1298" s="21"/>
      <c r="AW1298" s="23"/>
      <c r="BJ1298" s="18"/>
      <c r="BL1298" s="54"/>
      <c r="BN1298" s="54"/>
      <c r="BP1298" s="18"/>
      <c r="BR1298" s="18"/>
      <c r="BS1298" s="18"/>
      <c r="BZ1298" s="18"/>
      <c r="CC1298" s="18"/>
      <c r="CH1298" s="18"/>
      <c r="CM1298" s="18"/>
      <c r="CO1298" s="18"/>
      <c r="CS1298" s="18"/>
      <c r="CU1298" s="18"/>
      <c r="CW1298" s="18"/>
      <c r="DH1298" s="18"/>
    </row>
    <row r="1299" spans="3:112" x14ac:dyDescent="0.3">
      <c r="C1299" s="25"/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P1299" s="8"/>
      <c r="AR1299" s="31"/>
      <c r="AU1299" s="31"/>
      <c r="AV1299" s="21"/>
      <c r="AW1299" s="23"/>
      <c r="BJ1299" s="18"/>
      <c r="BL1299" s="54"/>
      <c r="BN1299" s="54"/>
      <c r="BP1299" s="18"/>
      <c r="BR1299" s="18"/>
      <c r="BS1299" s="18"/>
      <c r="BZ1299" s="18"/>
      <c r="CC1299" s="18"/>
      <c r="CH1299" s="18"/>
      <c r="CM1299" s="18"/>
      <c r="CO1299" s="18"/>
      <c r="CS1299" s="18"/>
      <c r="CU1299" s="18"/>
      <c r="CW1299" s="18"/>
      <c r="DH1299" s="18"/>
    </row>
    <row r="1300" spans="3:112" x14ac:dyDescent="0.3">
      <c r="C1300" s="25"/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P1300" s="8"/>
      <c r="AR1300" s="31"/>
      <c r="AU1300" s="31"/>
      <c r="AV1300" s="21"/>
      <c r="AW1300" s="23"/>
      <c r="BJ1300" s="18"/>
      <c r="BL1300" s="54"/>
      <c r="BN1300" s="54"/>
      <c r="BP1300" s="18"/>
      <c r="BR1300" s="18"/>
      <c r="BS1300" s="18"/>
      <c r="BZ1300" s="18"/>
      <c r="CC1300" s="18"/>
      <c r="CH1300" s="18"/>
      <c r="CM1300" s="18"/>
      <c r="CO1300" s="18"/>
      <c r="CS1300" s="18"/>
      <c r="CU1300" s="18"/>
      <c r="CW1300" s="18"/>
      <c r="DH1300" s="18"/>
    </row>
    <row r="1301" spans="3:112" x14ac:dyDescent="0.3">
      <c r="C1301" s="25"/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P1301" s="8"/>
      <c r="AR1301" s="31"/>
      <c r="AU1301" s="31"/>
      <c r="AV1301" s="21"/>
      <c r="AW1301" s="23"/>
      <c r="BJ1301" s="18"/>
      <c r="BL1301" s="54"/>
      <c r="BN1301" s="54"/>
      <c r="BP1301" s="18"/>
      <c r="BR1301" s="18"/>
      <c r="BS1301" s="18"/>
      <c r="BZ1301" s="18"/>
      <c r="CC1301" s="18"/>
      <c r="CH1301" s="18"/>
      <c r="CM1301" s="18"/>
      <c r="CO1301" s="18"/>
      <c r="CS1301" s="18"/>
      <c r="CU1301" s="18"/>
      <c r="CW1301" s="18"/>
      <c r="DH1301" s="18"/>
    </row>
    <row r="1302" spans="3:112" x14ac:dyDescent="0.3">
      <c r="C1302" s="25"/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P1302" s="8"/>
      <c r="AR1302" s="31"/>
      <c r="AU1302" s="31"/>
      <c r="AV1302" s="21"/>
      <c r="AW1302" s="23"/>
      <c r="BJ1302" s="18"/>
      <c r="BL1302" s="54"/>
      <c r="BN1302" s="54"/>
      <c r="BP1302" s="18"/>
      <c r="BR1302" s="18"/>
      <c r="BS1302" s="18"/>
      <c r="BZ1302" s="18"/>
      <c r="CC1302" s="18"/>
      <c r="CH1302" s="18"/>
      <c r="CM1302" s="18"/>
      <c r="CO1302" s="18"/>
      <c r="CS1302" s="18"/>
      <c r="CU1302" s="18"/>
      <c r="CW1302" s="18"/>
      <c r="DH1302" s="18"/>
    </row>
    <row r="1303" spans="3:112" x14ac:dyDescent="0.3">
      <c r="C1303" s="25"/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P1303" s="8"/>
      <c r="AR1303" s="31"/>
      <c r="AU1303" s="31"/>
      <c r="AV1303" s="21"/>
      <c r="AW1303" s="23"/>
      <c r="BJ1303" s="18"/>
      <c r="BL1303" s="54"/>
      <c r="BN1303" s="54"/>
      <c r="BP1303" s="18"/>
      <c r="BR1303" s="18"/>
      <c r="BS1303" s="18"/>
      <c r="BZ1303" s="18"/>
      <c r="CC1303" s="18"/>
      <c r="CH1303" s="18"/>
      <c r="CM1303" s="18"/>
      <c r="CO1303" s="18"/>
      <c r="CS1303" s="18"/>
      <c r="CU1303" s="18"/>
      <c r="CW1303" s="18"/>
      <c r="DH1303" s="18"/>
    </row>
    <row r="1304" spans="3:112" x14ac:dyDescent="0.3">
      <c r="C1304" s="25"/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P1304" s="8"/>
      <c r="AR1304" s="31"/>
      <c r="AU1304" s="31"/>
      <c r="AV1304" s="21"/>
      <c r="AW1304" s="23"/>
      <c r="BJ1304" s="18"/>
      <c r="BL1304" s="54"/>
      <c r="BN1304" s="54"/>
      <c r="BP1304" s="18"/>
      <c r="BR1304" s="18"/>
      <c r="BS1304" s="18"/>
      <c r="BZ1304" s="18"/>
      <c r="CC1304" s="18"/>
      <c r="CH1304" s="18"/>
      <c r="CM1304" s="18"/>
      <c r="CO1304" s="18"/>
      <c r="CS1304" s="18"/>
      <c r="CU1304" s="18"/>
      <c r="CW1304" s="18"/>
      <c r="DH1304" s="18"/>
    </row>
    <row r="1305" spans="3:112" x14ac:dyDescent="0.3">
      <c r="C1305" s="25"/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P1305" s="8"/>
      <c r="AR1305" s="31"/>
      <c r="AU1305" s="31"/>
      <c r="AV1305" s="21"/>
      <c r="AW1305" s="23"/>
      <c r="BJ1305" s="18"/>
      <c r="BL1305" s="54"/>
      <c r="BN1305" s="54"/>
      <c r="BP1305" s="18"/>
      <c r="BR1305" s="18"/>
      <c r="BS1305" s="18"/>
      <c r="BZ1305" s="18"/>
      <c r="CC1305" s="18"/>
      <c r="CH1305" s="18"/>
      <c r="CM1305" s="18"/>
      <c r="CO1305" s="18"/>
      <c r="CS1305" s="18"/>
      <c r="CU1305" s="18"/>
      <c r="CW1305" s="18"/>
      <c r="DH1305" s="18"/>
    </row>
    <row r="1306" spans="3:112" x14ac:dyDescent="0.3">
      <c r="C1306" s="25"/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P1306" s="8"/>
      <c r="AR1306" s="31"/>
      <c r="AU1306" s="31"/>
      <c r="AV1306" s="21"/>
      <c r="AW1306" s="23"/>
      <c r="BJ1306" s="18"/>
      <c r="BL1306" s="54"/>
      <c r="BN1306" s="54"/>
      <c r="BP1306" s="18"/>
      <c r="BR1306" s="18"/>
      <c r="BS1306" s="18"/>
      <c r="BZ1306" s="18"/>
      <c r="CC1306" s="18"/>
      <c r="CH1306" s="18"/>
      <c r="CM1306" s="18"/>
      <c r="CO1306" s="18"/>
      <c r="CS1306" s="18"/>
      <c r="CU1306" s="18"/>
      <c r="CW1306" s="18"/>
      <c r="DH1306" s="18"/>
    </row>
    <row r="1307" spans="3:112" x14ac:dyDescent="0.3">
      <c r="C1307" s="25"/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P1307" s="8"/>
      <c r="AR1307" s="31"/>
      <c r="AU1307" s="31"/>
      <c r="AV1307" s="21"/>
      <c r="AW1307" s="23"/>
      <c r="BJ1307" s="18"/>
      <c r="BL1307" s="54"/>
      <c r="BN1307" s="54"/>
      <c r="BP1307" s="18"/>
      <c r="BR1307" s="18"/>
      <c r="BS1307" s="18"/>
      <c r="BZ1307" s="18"/>
      <c r="CC1307" s="18"/>
      <c r="CH1307" s="18"/>
      <c r="CM1307" s="18"/>
      <c r="CO1307" s="18"/>
      <c r="CS1307" s="18"/>
      <c r="CU1307" s="18"/>
      <c r="CW1307" s="18"/>
      <c r="DH1307" s="18"/>
    </row>
    <row r="1308" spans="3:112" x14ac:dyDescent="0.3">
      <c r="C1308" s="25"/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P1308" s="8"/>
      <c r="AR1308" s="31"/>
      <c r="AU1308" s="31"/>
      <c r="AV1308" s="21"/>
      <c r="AW1308" s="23"/>
      <c r="BJ1308" s="18"/>
      <c r="BL1308" s="54"/>
      <c r="BN1308" s="54"/>
      <c r="BP1308" s="18"/>
      <c r="BR1308" s="18"/>
      <c r="BS1308" s="18"/>
      <c r="BZ1308" s="18"/>
      <c r="CC1308" s="18"/>
      <c r="CH1308" s="18"/>
      <c r="CM1308" s="18"/>
      <c r="CO1308" s="18"/>
      <c r="CS1308" s="18"/>
      <c r="CU1308" s="18"/>
      <c r="CW1308" s="18"/>
      <c r="DH1308" s="18"/>
    </row>
    <row r="1309" spans="3:112" x14ac:dyDescent="0.3">
      <c r="C1309" s="25"/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P1309" s="8"/>
      <c r="AR1309" s="31"/>
      <c r="AU1309" s="31"/>
      <c r="AV1309" s="21"/>
      <c r="AW1309" s="23"/>
      <c r="BJ1309" s="18"/>
      <c r="BL1309" s="54"/>
      <c r="BN1309" s="54"/>
      <c r="BP1309" s="18"/>
      <c r="BR1309" s="18"/>
      <c r="BS1309" s="18"/>
      <c r="BZ1309" s="18"/>
      <c r="CC1309" s="18"/>
      <c r="CH1309" s="18"/>
      <c r="CM1309" s="18"/>
      <c r="CO1309" s="18"/>
      <c r="CS1309" s="18"/>
      <c r="CU1309" s="18"/>
      <c r="CW1309" s="18"/>
      <c r="DH1309" s="18"/>
    </row>
    <row r="1310" spans="3:112" x14ac:dyDescent="0.3">
      <c r="C1310" s="25"/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P1310" s="8"/>
      <c r="AR1310" s="31"/>
      <c r="AU1310" s="31"/>
      <c r="AV1310" s="21"/>
      <c r="AW1310" s="23"/>
      <c r="BJ1310" s="18"/>
      <c r="BL1310" s="54"/>
      <c r="BN1310" s="54"/>
      <c r="BP1310" s="18"/>
      <c r="BR1310" s="18"/>
      <c r="BS1310" s="18"/>
      <c r="BZ1310" s="18"/>
      <c r="CC1310" s="18"/>
      <c r="CH1310" s="18"/>
      <c r="CM1310" s="18"/>
      <c r="CO1310" s="18"/>
      <c r="CS1310" s="18"/>
      <c r="CU1310" s="18"/>
      <c r="CW1310" s="18"/>
      <c r="DH1310" s="18"/>
    </row>
    <row r="1311" spans="3:112" x14ac:dyDescent="0.3">
      <c r="C1311" s="25"/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P1311" s="8"/>
      <c r="AR1311" s="31"/>
      <c r="AU1311" s="31"/>
      <c r="AV1311" s="21"/>
      <c r="AW1311" s="23"/>
      <c r="BJ1311" s="18"/>
      <c r="BL1311" s="54"/>
      <c r="BN1311" s="54"/>
      <c r="BP1311" s="18"/>
      <c r="BR1311" s="18"/>
      <c r="BS1311" s="18"/>
      <c r="BZ1311" s="18"/>
      <c r="CC1311" s="18"/>
      <c r="CH1311" s="18"/>
      <c r="CM1311" s="18"/>
      <c r="CO1311" s="18"/>
      <c r="CS1311" s="18"/>
      <c r="CU1311" s="18"/>
      <c r="CW1311" s="18"/>
      <c r="DH1311" s="18"/>
    </row>
    <row r="1312" spans="3:112" x14ac:dyDescent="0.3">
      <c r="C1312" s="25"/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P1312" s="8"/>
      <c r="AR1312" s="31"/>
      <c r="AU1312" s="31"/>
      <c r="AV1312" s="21"/>
      <c r="AW1312" s="23"/>
      <c r="BJ1312" s="18"/>
      <c r="BL1312" s="54"/>
      <c r="BN1312" s="54"/>
      <c r="BP1312" s="18"/>
      <c r="BR1312" s="18"/>
      <c r="BS1312" s="18"/>
      <c r="BZ1312" s="18"/>
      <c r="CC1312" s="18"/>
      <c r="CH1312" s="18"/>
      <c r="CM1312" s="18"/>
      <c r="CO1312" s="18"/>
      <c r="CS1312" s="18"/>
      <c r="CU1312" s="18"/>
      <c r="CW1312" s="18"/>
      <c r="DH1312" s="18"/>
    </row>
    <row r="1313" spans="3:112" x14ac:dyDescent="0.3">
      <c r="C1313" s="25"/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P1313" s="8"/>
      <c r="AR1313" s="31"/>
      <c r="AU1313" s="31"/>
      <c r="AV1313" s="21"/>
      <c r="AW1313" s="23"/>
      <c r="BJ1313" s="18"/>
      <c r="BL1313" s="54"/>
      <c r="BN1313" s="54"/>
      <c r="BP1313" s="18"/>
      <c r="BR1313" s="18"/>
      <c r="BS1313" s="18"/>
      <c r="BZ1313" s="18"/>
      <c r="CC1313" s="18"/>
      <c r="CH1313" s="18"/>
      <c r="CM1313" s="18"/>
      <c r="CO1313" s="18"/>
      <c r="CS1313" s="18"/>
      <c r="CU1313" s="18"/>
      <c r="CW1313" s="18"/>
      <c r="DH1313" s="18"/>
    </row>
    <row r="1314" spans="3:112" x14ac:dyDescent="0.3">
      <c r="C1314" s="25"/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P1314" s="8"/>
      <c r="AR1314" s="31"/>
      <c r="AU1314" s="31"/>
      <c r="AV1314" s="21"/>
      <c r="AW1314" s="23"/>
      <c r="BJ1314" s="18"/>
      <c r="BL1314" s="54"/>
      <c r="BN1314" s="54"/>
      <c r="BP1314" s="18"/>
      <c r="BR1314" s="18"/>
      <c r="BS1314" s="18"/>
      <c r="BZ1314" s="18"/>
      <c r="CC1314" s="18"/>
      <c r="CH1314" s="18"/>
      <c r="CM1314" s="18"/>
      <c r="CO1314" s="18"/>
      <c r="CS1314" s="18"/>
      <c r="CU1314" s="18"/>
      <c r="CW1314" s="18"/>
      <c r="DH1314" s="18"/>
    </row>
    <row r="1315" spans="3:112" x14ac:dyDescent="0.3">
      <c r="C1315" s="25"/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P1315" s="8"/>
      <c r="AR1315" s="31"/>
      <c r="AU1315" s="31"/>
      <c r="AV1315" s="21"/>
      <c r="AW1315" s="23"/>
      <c r="BJ1315" s="18"/>
      <c r="BL1315" s="54"/>
      <c r="BN1315" s="54"/>
      <c r="BP1315" s="18"/>
      <c r="BR1315" s="18"/>
      <c r="BS1315" s="18"/>
      <c r="BZ1315" s="18"/>
      <c r="CC1315" s="18"/>
      <c r="CH1315" s="18"/>
      <c r="CM1315" s="18"/>
      <c r="CO1315" s="18"/>
      <c r="CS1315" s="18"/>
      <c r="CU1315" s="18"/>
      <c r="CW1315" s="18"/>
      <c r="DH1315" s="18"/>
    </row>
    <row r="1316" spans="3:112" x14ac:dyDescent="0.3">
      <c r="C1316" s="25"/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P1316" s="8"/>
      <c r="AR1316" s="31"/>
      <c r="AU1316" s="31"/>
      <c r="AV1316" s="21"/>
      <c r="AW1316" s="23"/>
      <c r="BJ1316" s="18"/>
      <c r="BL1316" s="54"/>
      <c r="BN1316" s="54"/>
      <c r="BP1316" s="18"/>
      <c r="BR1316" s="18"/>
      <c r="BS1316" s="18"/>
      <c r="BZ1316" s="18"/>
      <c r="CC1316" s="18"/>
      <c r="CH1316" s="18"/>
      <c r="CM1316" s="18"/>
      <c r="CO1316" s="18"/>
      <c r="CS1316" s="18"/>
      <c r="CU1316" s="18"/>
      <c r="CW1316" s="18"/>
      <c r="DH1316" s="18"/>
    </row>
    <row r="1317" spans="3:112" x14ac:dyDescent="0.3">
      <c r="C1317" s="25"/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P1317" s="8"/>
      <c r="AR1317" s="31"/>
      <c r="AU1317" s="31"/>
      <c r="AV1317" s="21"/>
      <c r="AW1317" s="23"/>
      <c r="BJ1317" s="18"/>
      <c r="BL1317" s="54"/>
      <c r="BN1317" s="54"/>
      <c r="BP1317" s="18"/>
      <c r="BR1317" s="18"/>
      <c r="BS1317" s="18"/>
      <c r="BZ1317" s="18"/>
      <c r="CC1317" s="18"/>
      <c r="CH1317" s="18"/>
      <c r="CM1317" s="18"/>
      <c r="CO1317" s="18"/>
      <c r="CS1317" s="18"/>
      <c r="CU1317" s="18"/>
      <c r="CW1317" s="18"/>
      <c r="DH1317" s="18"/>
    </row>
    <row r="1318" spans="3:112" x14ac:dyDescent="0.3">
      <c r="C1318" s="25"/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P1318" s="8"/>
      <c r="AR1318" s="31"/>
      <c r="AU1318" s="31"/>
      <c r="AV1318" s="21"/>
      <c r="AW1318" s="23"/>
      <c r="BJ1318" s="18"/>
      <c r="BL1318" s="54"/>
      <c r="BN1318" s="54"/>
      <c r="BP1318" s="18"/>
      <c r="BR1318" s="18"/>
      <c r="BS1318" s="18"/>
      <c r="BZ1318" s="18"/>
      <c r="CC1318" s="18"/>
      <c r="CH1318" s="18"/>
      <c r="CM1318" s="18"/>
      <c r="CO1318" s="18"/>
      <c r="CS1318" s="18"/>
      <c r="CU1318" s="18"/>
      <c r="CW1318" s="18"/>
      <c r="DH1318" s="18"/>
    </row>
    <row r="1319" spans="3:112" x14ac:dyDescent="0.3">
      <c r="C1319" s="25"/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P1319" s="8"/>
      <c r="AR1319" s="31"/>
      <c r="AU1319" s="31"/>
      <c r="AV1319" s="21"/>
      <c r="AW1319" s="23"/>
      <c r="BJ1319" s="18"/>
      <c r="BL1319" s="54"/>
      <c r="BN1319" s="54"/>
      <c r="BP1319" s="18"/>
      <c r="BR1319" s="18"/>
      <c r="BS1319" s="18"/>
      <c r="BZ1319" s="18"/>
      <c r="CC1319" s="18"/>
      <c r="CH1319" s="18"/>
      <c r="CM1319" s="18"/>
      <c r="CO1319" s="18"/>
      <c r="CS1319" s="18"/>
      <c r="CU1319" s="18"/>
      <c r="CW1319" s="18"/>
      <c r="DH1319" s="18"/>
    </row>
    <row r="1320" spans="3:112" x14ac:dyDescent="0.3">
      <c r="C1320" s="25"/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P1320" s="8"/>
      <c r="AR1320" s="31"/>
      <c r="AU1320" s="31"/>
      <c r="AV1320" s="21"/>
      <c r="AW1320" s="23"/>
      <c r="BJ1320" s="18"/>
      <c r="BL1320" s="54"/>
      <c r="BN1320" s="54"/>
      <c r="BP1320" s="18"/>
      <c r="BR1320" s="18"/>
      <c r="BS1320" s="18"/>
      <c r="BZ1320" s="18"/>
      <c r="CC1320" s="18"/>
      <c r="CH1320" s="18"/>
      <c r="CM1320" s="18"/>
      <c r="CO1320" s="18"/>
      <c r="CS1320" s="18"/>
      <c r="CU1320" s="18"/>
      <c r="CW1320" s="18"/>
      <c r="DH1320" s="18"/>
    </row>
    <row r="1321" spans="3:112" x14ac:dyDescent="0.3">
      <c r="C1321" s="25"/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P1321" s="8"/>
      <c r="AR1321" s="31"/>
      <c r="AU1321" s="31"/>
      <c r="AV1321" s="21"/>
      <c r="AW1321" s="23"/>
      <c r="BJ1321" s="18"/>
      <c r="BL1321" s="54"/>
      <c r="BN1321" s="54"/>
      <c r="BP1321" s="18"/>
      <c r="BR1321" s="18"/>
      <c r="BS1321" s="18"/>
      <c r="BZ1321" s="18"/>
      <c r="CC1321" s="18"/>
      <c r="CH1321" s="18"/>
      <c r="CM1321" s="18"/>
      <c r="CO1321" s="18"/>
      <c r="CS1321" s="18"/>
      <c r="CU1321" s="18"/>
      <c r="CW1321" s="18"/>
      <c r="DH1321" s="18"/>
    </row>
    <row r="1322" spans="3:112" x14ac:dyDescent="0.3">
      <c r="C1322" s="25"/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P1322" s="8"/>
      <c r="AR1322" s="31"/>
      <c r="AU1322" s="31"/>
      <c r="AV1322" s="21"/>
      <c r="AW1322" s="23"/>
      <c r="BJ1322" s="18"/>
      <c r="BL1322" s="54"/>
      <c r="BN1322" s="54"/>
      <c r="BP1322" s="18"/>
      <c r="BR1322" s="18"/>
      <c r="BS1322" s="18"/>
      <c r="BZ1322" s="18"/>
      <c r="CC1322" s="18"/>
      <c r="CH1322" s="18"/>
      <c r="CM1322" s="18"/>
      <c r="CO1322" s="18"/>
      <c r="CS1322" s="18"/>
      <c r="CU1322" s="18"/>
      <c r="CW1322" s="18"/>
      <c r="DH1322" s="18"/>
    </row>
    <row r="1323" spans="3:112" x14ac:dyDescent="0.3">
      <c r="C1323" s="25"/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P1323" s="8"/>
      <c r="AR1323" s="31"/>
      <c r="AU1323" s="31"/>
      <c r="AV1323" s="21"/>
      <c r="AW1323" s="23"/>
      <c r="BJ1323" s="18"/>
      <c r="BL1323" s="54"/>
      <c r="BN1323" s="54"/>
      <c r="BP1323" s="18"/>
      <c r="BR1323" s="18"/>
      <c r="BS1323" s="18"/>
      <c r="BZ1323" s="18"/>
      <c r="CC1323" s="18"/>
      <c r="CH1323" s="18"/>
      <c r="CM1323" s="18"/>
      <c r="CO1323" s="18"/>
      <c r="CS1323" s="18"/>
      <c r="CU1323" s="18"/>
      <c r="CW1323" s="18"/>
      <c r="DH1323" s="18"/>
    </row>
    <row r="1324" spans="3:112" x14ac:dyDescent="0.3">
      <c r="C1324" s="25"/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P1324" s="8"/>
      <c r="AR1324" s="31"/>
      <c r="AU1324" s="31"/>
      <c r="AV1324" s="21"/>
      <c r="AW1324" s="23"/>
      <c r="BJ1324" s="18"/>
      <c r="BL1324" s="54"/>
      <c r="BN1324" s="54"/>
      <c r="BP1324" s="18"/>
      <c r="BR1324" s="18"/>
      <c r="BS1324" s="18"/>
      <c r="BZ1324" s="18"/>
      <c r="CC1324" s="18"/>
      <c r="CH1324" s="18"/>
      <c r="CM1324" s="18"/>
      <c r="CO1324" s="18"/>
      <c r="CS1324" s="18"/>
      <c r="CU1324" s="18"/>
      <c r="CW1324" s="18"/>
      <c r="DH1324" s="18"/>
    </row>
    <row r="1325" spans="3:112" x14ac:dyDescent="0.3">
      <c r="C1325" s="25"/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P1325" s="8"/>
      <c r="AR1325" s="31"/>
      <c r="AU1325" s="31"/>
      <c r="AV1325" s="21"/>
      <c r="AW1325" s="23"/>
      <c r="BJ1325" s="18"/>
      <c r="BL1325" s="54"/>
      <c r="BN1325" s="54"/>
      <c r="BP1325" s="18"/>
      <c r="BR1325" s="18"/>
      <c r="BS1325" s="18"/>
      <c r="BZ1325" s="18"/>
      <c r="CC1325" s="18"/>
      <c r="CH1325" s="18"/>
      <c r="CM1325" s="18"/>
      <c r="CO1325" s="18"/>
      <c r="CS1325" s="18"/>
      <c r="CU1325" s="18"/>
      <c r="CW1325" s="18"/>
      <c r="DH1325" s="18"/>
    </row>
    <row r="1326" spans="3:112" x14ac:dyDescent="0.3">
      <c r="C1326" s="25"/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P1326" s="8"/>
      <c r="AR1326" s="31"/>
      <c r="AU1326" s="31"/>
      <c r="AV1326" s="21"/>
      <c r="AW1326" s="23"/>
      <c r="BJ1326" s="18"/>
      <c r="BL1326" s="54"/>
      <c r="BN1326" s="54"/>
      <c r="BP1326" s="18"/>
      <c r="BR1326" s="18"/>
      <c r="BS1326" s="18"/>
      <c r="BZ1326" s="18"/>
      <c r="CC1326" s="18"/>
      <c r="CH1326" s="18"/>
      <c r="CM1326" s="18"/>
      <c r="CO1326" s="18"/>
      <c r="CS1326" s="18"/>
      <c r="CU1326" s="18"/>
      <c r="CW1326" s="18"/>
      <c r="DH1326" s="18"/>
    </row>
    <row r="1327" spans="3:112" x14ac:dyDescent="0.3">
      <c r="C1327" s="25"/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P1327" s="8"/>
      <c r="AR1327" s="31"/>
      <c r="AU1327" s="31"/>
      <c r="AV1327" s="21"/>
      <c r="AW1327" s="23"/>
      <c r="BJ1327" s="18"/>
      <c r="BL1327" s="54"/>
      <c r="BN1327" s="54"/>
      <c r="BP1327" s="18"/>
      <c r="BR1327" s="18"/>
      <c r="BS1327" s="18"/>
      <c r="BZ1327" s="18"/>
      <c r="CC1327" s="18"/>
      <c r="CH1327" s="18"/>
      <c r="CM1327" s="18"/>
      <c r="CO1327" s="18"/>
      <c r="CS1327" s="18"/>
      <c r="CU1327" s="18"/>
      <c r="CW1327" s="18"/>
      <c r="DH1327" s="18"/>
    </row>
    <row r="1328" spans="3:112" x14ac:dyDescent="0.3">
      <c r="C1328" s="25"/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P1328" s="8"/>
      <c r="AR1328" s="31"/>
      <c r="AU1328" s="31"/>
      <c r="AV1328" s="21"/>
      <c r="AW1328" s="23"/>
      <c r="BJ1328" s="18"/>
      <c r="BL1328" s="54"/>
      <c r="BN1328" s="54"/>
      <c r="BP1328" s="18"/>
      <c r="BR1328" s="18"/>
      <c r="BS1328" s="18"/>
      <c r="BZ1328" s="18"/>
      <c r="CC1328" s="18"/>
      <c r="CH1328" s="18"/>
      <c r="CM1328" s="18"/>
      <c r="CO1328" s="18"/>
      <c r="CS1328" s="18"/>
      <c r="CU1328" s="18"/>
      <c r="CW1328" s="18"/>
      <c r="DH1328" s="18"/>
    </row>
    <row r="1329" spans="3:112" x14ac:dyDescent="0.3">
      <c r="C1329" s="25"/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P1329" s="8"/>
      <c r="AR1329" s="31"/>
      <c r="AU1329" s="31"/>
      <c r="AV1329" s="21"/>
      <c r="AW1329" s="23"/>
      <c r="BJ1329" s="18"/>
      <c r="BL1329" s="54"/>
      <c r="BN1329" s="54"/>
      <c r="BP1329" s="18"/>
      <c r="BR1329" s="18"/>
      <c r="BS1329" s="18"/>
      <c r="BZ1329" s="18"/>
      <c r="CC1329" s="18"/>
      <c r="CH1329" s="18"/>
      <c r="CM1329" s="18"/>
      <c r="CO1329" s="18"/>
      <c r="CS1329" s="18"/>
      <c r="CU1329" s="18"/>
      <c r="CW1329" s="18"/>
      <c r="DH1329" s="18"/>
    </row>
    <row r="1330" spans="3:112" x14ac:dyDescent="0.3">
      <c r="C1330" s="25"/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P1330" s="8"/>
      <c r="AR1330" s="31"/>
      <c r="AU1330" s="31"/>
      <c r="AV1330" s="21"/>
      <c r="AW1330" s="23"/>
      <c r="BJ1330" s="18"/>
      <c r="BL1330" s="54"/>
      <c r="BN1330" s="54"/>
      <c r="BP1330" s="18"/>
      <c r="BR1330" s="18"/>
      <c r="BS1330" s="18"/>
      <c r="BZ1330" s="18"/>
      <c r="CC1330" s="18"/>
      <c r="CH1330" s="18"/>
      <c r="CM1330" s="18"/>
      <c r="CO1330" s="18"/>
      <c r="CS1330" s="18"/>
      <c r="CU1330" s="18"/>
      <c r="CW1330" s="18"/>
      <c r="DH1330" s="18"/>
    </row>
    <row r="1331" spans="3:112" x14ac:dyDescent="0.3">
      <c r="C1331" s="25"/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P1331" s="8"/>
      <c r="AR1331" s="31"/>
      <c r="AU1331" s="31"/>
      <c r="AV1331" s="21"/>
      <c r="AW1331" s="23"/>
      <c r="BJ1331" s="18"/>
      <c r="BL1331" s="54"/>
      <c r="BN1331" s="54"/>
      <c r="BP1331" s="18"/>
      <c r="BR1331" s="18"/>
      <c r="BS1331" s="18"/>
      <c r="BZ1331" s="18"/>
      <c r="CC1331" s="18"/>
      <c r="CH1331" s="18"/>
      <c r="CM1331" s="18"/>
      <c r="CO1331" s="18"/>
      <c r="CS1331" s="18"/>
      <c r="CU1331" s="18"/>
      <c r="CW1331" s="18"/>
      <c r="DH1331" s="18"/>
    </row>
    <row r="1332" spans="3:112" x14ac:dyDescent="0.3">
      <c r="C1332" s="25"/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P1332" s="8"/>
      <c r="AR1332" s="31"/>
      <c r="AU1332" s="31"/>
      <c r="AV1332" s="21"/>
      <c r="AW1332" s="23"/>
      <c r="BJ1332" s="18"/>
      <c r="BL1332" s="54"/>
      <c r="BN1332" s="54"/>
      <c r="BP1332" s="18"/>
      <c r="BR1332" s="18"/>
      <c r="BS1332" s="18"/>
      <c r="BZ1332" s="18"/>
      <c r="CC1332" s="18"/>
      <c r="CH1332" s="18"/>
      <c r="CM1332" s="18"/>
      <c r="CO1332" s="18"/>
      <c r="CS1332" s="18"/>
      <c r="CU1332" s="18"/>
      <c r="CW1332" s="18"/>
      <c r="DH1332" s="18"/>
    </row>
    <row r="1333" spans="3:112" x14ac:dyDescent="0.3">
      <c r="C1333" s="25"/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P1333" s="8"/>
      <c r="AR1333" s="31"/>
      <c r="AU1333" s="31"/>
      <c r="AV1333" s="21"/>
      <c r="AW1333" s="23"/>
      <c r="BJ1333" s="18"/>
      <c r="BL1333" s="54"/>
      <c r="BN1333" s="54"/>
      <c r="BP1333" s="18"/>
      <c r="BR1333" s="18"/>
      <c r="BS1333" s="18"/>
      <c r="BZ1333" s="18"/>
      <c r="CC1333" s="18"/>
      <c r="CH1333" s="18"/>
      <c r="CM1333" s="18"/>
      <c r="CO1333" s="18"/>
      <c r="CS1333" s="18"/>
      <c r="CU1333" s="18"/>
      <c r="CW1333" s="18"/>
      <c r="DH1333" s="18"/>
    </row>
    <row r="1334" spans="3:112" x14ac:dyDescent="0.3">
      <c r="C1334" s="25"/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P1334" s="8"/>
      <c r="AR1334" s="31"/>
      <c r="AU1334" s="31"/>
      <c r="AV1334" s="21"/>
      <c r="AW1334" s="23"/>
      <c r="BJ1334" s="18"/>
      <c r="BL1334" s="54"/>
      <c r="BN1334" s="54"/>
      <c r="BP1334" s="18"/>
      <c r="BR1334" s="18"/>
      <c r="BS1334" s="18"/>
      <c r="BZ1334" s="18"/>
      <c r="CC1334" s="18"/>
      <c r="CH1334" s="18"/>
      <c r="CM1334" s="18"/>
      <c r="CO1334" s="18"/>
      <c r="CS1334" s="18"/>
      <c r="CU1334" s="18"/>
      <c r="CW1334" s="18"/>
      <c r="DH1334" s="18"/>
    </row>
    <row r="1335" spans="3:112" x14ac:dyDescent="0.3">
      <c r="C1335" s="25"/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P1335" s="8"/>
      <c r="AR1335" s="31"/>
      <c r="AU1335" s="31"/>
      <c r="AV1335" s="21"/>
      <c r="AW1335" s="23"/>
      <c r="BJ1335" s="18"/>
      <c r="BL1335" s="54"/>
      <c r="BN1335" s="54"/>
      <c r="BP1335" s="18"/>
      <c r="BR1335" s="18"/>
      <c r="BS1335" s="18"/>
      <c r="BZ1335" s="18"/>
      <c r="CC1335" s="18"/>
      <c r="CH1335" s="18"/>
      <c r="CM1335" s="18"/>
      <c r="CO1335" s="18"/>
      <c r="CS1335" s="18"/>
      <c r="CU1335" s="18"/>
      <c r="CW1335" s="18"/>
      <c r="DH1335" s="18"/>
    </row>
    <row r="1336" spans="3:112" x14ac:dyDescent="0.3">
      <c r="C1336" s="25"/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P1336" s="8"/>
      <c r="AR1336" s="31"/>
      <c r="AU1336" s="31"/>
      <c r="AV1336" s="21"/>
      <c r="AW1336" s="23"/>
      <c r="BJ1336" s="18"/>
      <c r="BL1336" s="54"/>
      <c r="BN1336" s="54"/>
      <c r="BP1336" s="18"/>
      <c r="BR1336" s="18"/>
      <c r="BS1336" s="18"/>
      <c r="BZ1336" s="18"/>
      <c r="CC1336" s="18"/>
      <c r="CH1336" s="18"/>
      <c r="CM1336" s="18"/>
      <c r="CO1336" s="18"/>
      <c r="CS1336" s="18"/>
      <c r="CU1336" s="18"/>
      <c r="CW1336" s="18"/>
      <c r="DH1336" s="18"/>
    </row>
    <row r="1337" spans="3:112" x14ac:dyDescent="0.3">
      <c r="C1337" s="25"/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P1337" s="8"/>
      <c r="AR1337" s="31"/>
      <c r="AU1337" s="31"/>
      <c r="AV1337" s="21"/>
      <c r="AW1337" s="23"/>
      <c r="BJ1337" s="18"/>
      <c r="BL1337" s="54"/>
      <c r="BN1337" s="54"/>
      <c r="BP1337" s="18"/>
      <c r="BR1337" s="18"/>
      <c r="BS1337" s="18"/>
      <c r="BZ1337" s="18"/>
      <c r="CC1337" s="18"/>
      <c r="CH1337" s="18"/>
      <c r="CM1337" s="18"/>
      <c r="CO1337" s="18"/>
      <c r="CS1337" s="18"/>
      <c r="CU1337" s="18"/>
      <c r="CW1337" s="18"/>
      <c r="DH1337" s="18"/>
    </row>
    <row r="1338" spans="3:112" x14ac:dyDescent="0.3">
      <c r="C1338" s="25"/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P1338" s="8"/>
      <c r="AR1338" s="31"/>
      <c r="AU1338" s="31"/>
      <c r="AV1338" s="21"/>
      <c r="AW1338" s="23"/>
      <c r="BJ1338" s="18"/>
      <c r="BL1338" s="54"/>
      <c r="BN1338" s="54"/>
      <c r="BP1338" s="18"/>
      <c r="BR1338" s="18"/>
      <c r="BS1338" s="18"/>
      <c r="BZ1338" s="18"/>
      <c r="CC1338" s="18"/>
      <c r="CH1338" s="18"/>
      <c r="CM1338" s="18"/>
      <c r="CO1338" s="18"/>
      <c r="CS1338" s="18"/>
      <c r="CU1338" s="18"/>
      <c r="CW1338" s="18"/>
      <c r="DH1338" s="18"/>
    </row>
    <row r="1339" spans="3:112" x14ac:dyDescent="0.3">
      <c r="C1339" s="25"/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P1339" s="8"/>
      <c r="AR1339" s="31"/>
      <c r="AU1339" s="31"/>
      <c r="AV1339" s="21"/>
      <c r="AW1339" s="23"/>
      <c r="BJ1339" s="18"/>
      <c r="BL1339" s="54"/>
      <c r="BN1339" s="54"/>
      <c r="BP1339" s="18"/>
      <c r="BR1339" s="18"/>
      <c r="BS1339" s="18"/>
      <c r="BZ1339" s="18"/>
      <c r="CC1339" s="18"/>
      <c r="CH1339" s="18"/>
      <c r="CM1339" s="18"/>
      <c r="CO1339" s="18"/>
      <c r="CS1339" s="18"/>
      <c r="CU1339" s="18"/>
      <c r="CW1339" s="18"/>
      <c r="DH1339" s="18"/>
    </row>
    <row r="1340" spans="3:112" x14ac:dyDescent="0.3">
      <c r="C1340" s="25"/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P1340" s="8"/>
      <c r="AR1340" s="31"/>
      <c r="AU1340" s="31"/>
      <c r="AV1340" s="21"/>
      <c r="AW1340" s="23"/>
      <c r="BJ1340" s="18"/>
      <c r="BL1340" s="54"/>
      <c r="BN1340" s="54"/>
      <c r="BP1340" s="18"/>
      <c r="BR1340" s="18"/>
      <c r="BS1340" s="18"/>
      <c r="BZ1340" s="18"/>
      <c r="CC1340" s="18"/>
      <c r="CH1340" s="18"/>
      <c r="CM1340" s="18"/>
      <c r="CO1340" s="18"/>
      <c r="CS1340" s="18"/>
      <c r="CU1340" s="18"/>
      <c r="CW1340" s="18"/>
      <c r="DH1340" s="18"/>
    </row>
    <row r="1341" spans="3:112" x14ac:dyDescent="0.3">
      <c r="C1341" s="25"/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P1341" s="8"/>
      <c r="AR1341" s="31"/>
      <c r="AU1341" s="31"/>
      <c r="AV1341" s="21"/>
      <c r="AW1341" s="23"/>
      <c r="BJ1341" s="18"/>
      <c r="BL1341" s="54"/>
      <c r="BN1341" s="54"/>
      <c r="BP1341" s="18"/>
      <c r="BR1341" s="18"/>
      <c r="BS1341" s="18"/>
      <c r="BZ1341" s="18"/>
      <c r="CC1341" s="18"/>
      <c r="CH1341" s="18"/>
      <c r="CM1341" s="18"/>
      <c r="CO1341" s="18"/>
      <c r="CS1341" s="18"/>
      <c r="CU1341" s="18"/>
      <c r="CW1341" s="18"/>
      <c r="DH1341" s="18"/>
    </row>
    <row r="1342" spans="3:112" x14ac:dyDescent="0.3">
      <c r="C1342" s="25"/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P1342" s="8"/>
      <c r="AR1342" s="31"/>
      <c r="AU1342" s="31"/>
      <c r="AV1342" s="21"/>
      <c r="AW1342" s="23"/>
      <c r="BJ1342" s="18"/>
      <c r="BL1342" s="54"/>
      <c r="BN1342" s="54"/>
      <c r="BP1342" s="18"/>
      <c r="BR1342" s="18"/>
      <c r="BS1342" s="18"/>
      <c r="BZ1342" s="18"/>
      <c r="CC1342" s="18"/>
      <c r="CH1342" s="18"/>
      <c r="CM1342" s="18"/>
      <c r="CO1342" s="18"/>
      <c r="CS1342" s="18"/>
      <c r="CU1342" s="18"/>
      <c r="CW1342" s="18"/>
      <c r="DH1342" s="18"/>
    </row>
    <row r="1343" spans="3:112" x14ac:dyDescent="0.3">
      <c r="C1343" s="25"/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P1343" s="8"/>
      <c r="AR1343" s="31"/>
      <c r="AU1343" s="31"/>
      <c r="AV1343" s="21"/>
      <c r="AW1343" s="23"/>
      <c r="BJ1343" s="18"/>
      <c r="BL1343" s="54"/>
      <c r="BN1343" s="54"/>
      <c r="BP1343" s="18"/>
      <c r="BR1343" s="18"/>
      <c r="BS1343" s="18"/>
      <c r="BZ1343" s="18"/>
      <c r="CC1343" s="18"/>
      <c r="CH1343" s="18"/>
      <c r="CM1343" s="18"/>
      <c r="CO1343" s="18"/>
      <c r="CS1343" s="18"/>
      <c r="CU1343" s="18"/>
      <c r="CW1343" s="18"/>
      <c r="DH1343" s="18"/>
    </row>
    <row r="1344" spans="3:112" x14ac:dyDescent="0.3">
      <c r="C1344" s="25"/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P1344" s="8"/>
      <c r="AR1344" s="31"/>
      <c r="AU1344" s="31"/>
      <c r="AV1344" s="21"/>
      <c r="AW1344" s="23"/>
      <c r="BJ1344" s="18"/>
      <c r="BL1344" s="54"/>
      <c r="BN1344" s="54"/>
      <c r="BP1344" s="18"/>
      <c r="BR1344" s="18"/>
      <c r="BS1344" s="18"/>
      <c r="BZ1344" s="18"/>
      <c r="CC1344" s="18"/>
      <c r="CH1344" s="18"/>
      <c r="CM1344" s="18"/>
      <c r="CO1344" s="18"/>
      <c r="CS1344" s="18"/>
      <c r="CU1344" s="18"/>
      <c r="CW1344" s="18"/>
      <c r="DH1344" s="18"/>
    </row>
    <row r="1345" spans="3:112" x14ac:dyDescent="0.3">
      <c r="C1345" s="25"/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P1345" s="8"/>
      <c r="AR1345" s="31"/>
      <c r="AU1345" s="31"/>
      <c r="AV1345" s="21"/>
      <c r="AW1345" s="23"/>
      <c r="BJ1345" s="18"/>
      <c r="BL1345" s="54"/>
      <c r="BN1345" s="54"/>
      <c r="BP1345" s="18"/>
      <c r="BR1345" s="18"/>
      <c r="BS1345" s="18"/>
      <c r="BZ1345" s="18"/>
      <c r="CC1345" s="18"/>
      <c r="CH1345" s="18"/>
      <c r="CM1345" s="18"/>
      <c r="CO1345" s="18"/>
      <c r="CS1345" s="18"/>
      <c r="CU1345" s="18"/>
      <c r="CW1345" s="18"/>
      <c r="DH1345" s="18"/>
    </row>
    <row r="1346" spans="3:112" x14ac:dyDescent="0.3">
      <c r="C1346" s="25"/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P1346" s="8"/>
      <c r="AR1346" s="31"/>
      <c r="AU1346" s="31"/>
      <c r="AV1346" s="21"/>
      <c r="AW1346" s="23"/>
      <c r="BJ1346" s="18"/>
      <c r="BL1346" s="54"/>
      <c r="BN1346" s="54"/>
      <c r="BP1346" s="18"/>
      <c r="BR1346" s="18"/>
      <c r="BS1346" s="18"/>
      <c r="BZ1346" s="18"/>
      <c r="CC1346" s="18"/>
      <c r="CH1346" s="18"/>
      <c r="CM1346" s="18"/>
      <c r="CO1346" s="18"/>
      <c r="CS1346" s="18"/>
      <c r="CU1346" s="18"/>
      <c r="CW1346" s="18"/>
      <c r="DH1346" s="18"/>
    </row>
    <row r="1347" spans="3:112" x14ac:dyDescent="0.3">
      <c r="C1347" s="25"/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P1347" s="8"/>
      <c r="AR1347" s="31"/>
      <c r="AU1347" s="31"/>
      <c r="AV1347" s="21"/>
      <c r="AW1347" s="23"/>
      <c r="BJ1347" s="18"/>
      <c r="BL1347" s="54"/>
      <c r="BN1347" s="54"/>
      <c r="BP1347" s="18"/>
      <c r="BR1347" s="18"/>
      <c r="BS1347" s="18"/>
      <c r="BZ1347" s="18"/>
      <c r="CC1347" s="18"/>
      <c r="CH1347" s="18"/>
      <c r="CM1347" s="18"/>
      <c r="CO1347" s="18"/>
      <c r="CS1347" s="18"/>
      <c r="CU1347" s="18"/>
      <c r="CW1347" s="18"/>
      <c r="DH1347" s="18"/>
    </row>
    <row r="1348" spans="3:112" x14ac:dyDescent="0.3">
      <c r="C1348" s="25"/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P1348" s="8"/>
      <c r="AR1348" s="31"/>
      <c r="AU1348" s="31"/>
      <c r="AV1348" s="21"/>
      <c r="AW1348" s="23"/>
      <c r="BJ1348" s="18"/>
      <c r="BL1348" s="54"/>
      <c r="BN1348" s="54"/>
      <c r="BP1348" s="18"/>
      <c r="BR1348" s="18"/>
      <c r="BS1348" s="18"/>
      <c r="BZ1348" s="18"/>
      <c r="CC1348" s="18"/>
      <c r="CH1348" s="18"/>
      <c r="CM1348" s="18"/>
      <c r="CO1348" s="18"/>
      <c r="CS1348" s="18"/>
      <c r="CU1348" s="18"/>
      <c r="CW1348" s="18"/>
      <c r="DH1348" s="18"/>
    </row>
    <row r="1349" spans="3:112" x14ac:dyDescent="0.3">
      <c r="C1349" s="25"/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P1349" s="8"/>
      <c r="AR1349" s="31"/>
      <c r="AU1349" s="31"/>
      <c r="AV1349" s="21"/>
      <c r="AW1349" s="23"/>
      <c r="BJ1349" s="18"/>
      <c r="BL1349" s="54"/>
      <c r="BN1349" s="54"/>
      <c r="BP1349" s="18"/>
      <c r="BR1349" s="18"/>
      <c r="BS1349" s="18"/>
      <c r="BZ1349" s="18"/>
      <c r="CC1349" s="18"/>
      <c r="CH1349" s="18"/>
      <c r="CM1349" s="18"/>
      <c r="CO1349" s="18"/>
      <c r="CS1349" s="18"/>
      <c r="CU1349" s="18"/>
      <c r="CW1349" s="18"/>
      <c r="DH1349" s="18"/>
    </row>
    <row r="1350" spans="3:112" x14ac:dyDescent="0.3">
      <c r="C1350" s="25"/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P1350" s="8"/>
      <c r="AR1350" s="31"/>
      <c r="AU1350" s="31"/>
      <c r="AV1350" s="21"/>
      <c r="AW1350" s="23"/>
      <c r="BJ1350" s="18"/>
      <c r="BL1350" s="54"/>
      <c r="BN1350" s="54"/>
      <c r="BP1350" s="18"/>
      <c r="BR1350" s="18"/>
      <c r="BS1350" s="18"/>
      <c r="BZ1350" s="18"/>
      <c r="CC1350" s="18"/>
      <c r="CH1350" s="18"/>
      <c r="CM1350" s="18"/>
      <c r="CO1350" s="18"/>
      <c r="CS1350" s="18"/>
      <c r="CU1350" s="18"/>
      <c r="CW1350" s="18"/>
      <c r="DH1350" s="18"/>
    </row>
    <row r="1351" spans="3:112" x14ac:dyDescent="0.3">
      <c r="C1351" s="25"/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P1351" s="8"/>
      <c r="AR1351" s="31"/>
      <c r="AU1351" s="31"/>
      <c r="AV1351" s="21"/>
      <c r="AW1351" s="23"/>
      <c r="BJ1351" s="18"/>
      <c r="BL1351" s="54"/>
      <c r="BN1351" s="54"/>
      <c r="BP1351" s="18"/>
      <c r="BR1351" s="18"/>
      <c r="BS1351" s="18"/>
      <c r="BZ1351" s="18"/>
      <c r="CC1351" s="18"/>
      <c r="CH1351" s="18"/>
      <c r="CM1351" s="18"/>
      <c r="CO1351" s="18"/>
      <c r="CS1351" s="18"/>
      <c r="CU1351" s="18"/>
      <c r="CW1351" s="18"/>
      <c r="DH1351" s="18"/>
    </row>
    <row r="1352" spans="3:112" x14ac:dyDescent="0.3">
      <c r="C1352" s="25"/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P1352" s="8"/>
      <c r="AR1352" s="31"/>
      <c r="AU1352" s="31"/>
      <c r="AV1352" s="21"/>
      <c r="AW1352" s="23"/>
      <c r="BJ1352" s="18"/>
      <c r="BL1352" s="54"/>
      <c r="BN1352" s="54"/>
      <c r="BP1352" s="18"/>
      <c r="BR1352" s="18"/>
      <c r="BS1352" s="18"/>
      <c r="BZ1352" s="18"/>
      <c r="CC1352" s="18"/>
      <c r="CH1352" s="18"/>
      <c r="CM1352" s="18"/>
      <c r="CO1352" s="18"/>
      <c r="CS1352" s="18"/>
      <c r="CU1352" s="18"/>
      <c r="CW1352" s="18"/>
      <c r="DH1352" s="18"/>
    </row>
    <row r="1353" spans="3:112" x14ac:dyDescent="0.3">
      <c r="C1353" s="25"/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P1353" s="8"/>
      <c r="AR1353" s="31"/>
      <c r="AU1353" s="31"/>
      <c r="AV1353" s="21"/>
      <c r="AW1353" s="23"/>
      <c r="BJ1353" s="18"/>
      <c r="BL1353" s="54"/>
      <c r="BN1353" s="54"/>
      <c r="BP1353" s="18"/>
      <c r="BR1353" s="18"/>
      <c r="BS1353" s="18"/>
      <c r="BZ1353" s="18"/>
      <c r="CC1353" s="18"/>
      <c r="CH1353" s="18"/>
      <c r="CM1353" s="18"/>
      <c r="CO1353" s="18"/>
      <c r="CS1353" s="18"/>
      <c r="CU1353" s="18"/>
      <c r="CW1353" s="18"/>
      <c r="DH1353" s="18"/>
    </row>
    <row r="1354" spans="3:112" x14ac:dyDescent="0.3">
      <c r="C1354" s="25"/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P1354" s="8"/>
      <c r="AR1354" s="31"/>
      <c r="AU1354" s="31"/>
      <c r="AV1354" s="21"/>
      <c r="AW1354" s="23"/>
      <c r="BJ1354" s="18"/>
      <c r="BL1354" s="54"/>
      <c r="BN1354" s="54"/>
      <c r="BP1354" s="18"/>
      <c r="BR1354" s="18"/>
      <c r="BS1354" s="18"/>
      <c r="BZ1354" s="18"/>
      <c r="CC1354" s="18"/>
      <c r="CH1354" s="18"/>
      <c r="CM1354" s="18"/>
      <c r="CO1354" s="18"/>
      <c r="CS1354" s="18"/>
      <c r="CU1354" s="18"/>
      <c r="CW1354" s="18"/>
      <c r="DH1354" s="18"/>
    </row>
    <row r="1355" spans="3:112" x14ac:dyDescent="0.3">
      <c r="C1355" s="25"/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P1355" s="8"/>
      <c r="AR1355" s="31"/>
      <c r="AU1355" s="31"/>
      <c r="AV1355" s="21"/>
      <c r="AW1355" s="23"/>
      <c r="BJ1355" s="18"/>
      <c r="BL1355" s="54"/>
      <c r="BN1355" s="54"/>
      <c r="BP1355" s="18"/>
      <c r="BR1355" s="18"/>
      <c r="BS1355" s="18"/>
      <c r="BZ1355" s="18"/>
      <c r="CC1355" s="18"/>
      <c r="CH1355" s="18"/>
      <c r="CM1355" s="18"/>
      <c r="CO1355" s="18"/>
      <c r="CS1355" s="18"/>
      <c r="CU1355" s="18"/>
      <c r="CW1355" s="18"/>
      <c r="DH1355" s="18"/>
    </row>
    <row r="1356" spans="3:112" x14ac:dyDescent="0.3">
      <c r="C1356" s="25"/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P1356" s="8"/>
      <c r="AR1356" s="31"/>
      <c r="AU1356" s="31"/>
      <c r="AV1356" s="21"/>
      <c r="AW1356" s="23"/>
      <c r="BJ1356" s="18"/>
      <c r="BL1356" s="54"/>
      <c r="BN1356" s="54"/>
      <c r="BP1356" s="18"/>
      <c r="BR1356" s="18"/>
      <c r="BS1356" s="18"/>
      <c r="BZ1356" s="18"/>
      <c r="CC1356" s="18"/>
      <c r="CH1356" s="18"/>
      <c r="CM1356" s="18"/>
      <c r="CO1356" s="18"/>
      <c r="CS1356" s="18"/>
      <c r="CU1356" s="18"/>
      <c r="CW1356" s="18"/>
      <c r="DH1356" s="18"/>
    </row>
    <row r="1357" spans="3:112" x14ac:dyDescent="0.3">
      <c r="C1357" s="25"/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P1357" s="8"/>
      <c r="AR1357" s="31"/>
      <c r="AU1357" s="31"/>
      <c r="AV1357" s="21"/>
      <c r="AW1357" s="23"/>
      <c r="BJ1357" s="18"/>
      <c r="BL1357" s="54"/>
      <c r="BN1357" s="54"/>
      <c r="BP1357" s="18"/>
      <c r="BR1357" s="18"/>
      <c r="BS1357" s="18"/>
      <c r="BZ1357" s="18"/>
      <c r="CC1357" s="18"/>
      <c r="CH1357" s="18"/>
      <c r="CM1357" s="18"/>
      <c r="CO1357" s="18"/>
      <c r="CS1357" s="18"/>
      <c r="CU1357" s="18"/>
      <c r="CW1357" s="18"/>
      <c r="DH1357" s="18"/>
    </row>
    <row r="1358" spans="3:112" x14ac:dyDescent="0.3">
      <c r="C1358" s="25"/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P1358" s="8"/>
      <c r="AR1358" s="31"/>
      <c r="AU1358" s="31"/>
      <c r="AV1358" s="21"/>
      <c r="AW1358" s="23"/>
      <c r="BJ1358" s="18"/>
      <c r="BL1358" s="54"/>
      <c r="BN1358" s="54"/>
      <c r="BP1358" s="18"/>
      <c r="BR1358" s="18"/>
      <c r="BS1358" s="18"/>
      <c r="BZ1358" s="18"/>
      <c r="CC1358" s="18"/>
      <c r="CH1358" s="18"/>
      <c r="CM1358" s="18"/>
      <c r="CO1358" s="18"/>
      <c r="CS1358" s="18"/>
      <c r="CU1358" s="18"/>
      <c r="CW1358" s="18"/>
      <c r="DH1358" s="18"/>
    </row>
    <row r="1359" spans="3:112" x14ac:dyDescent="0.3">
      <c r="C1359" s="25"/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P1359" s="8"/>
      <c r="AR1359" s="31"/>
      <c r="AU1359" s="31"/>
      <c r="AV1359" s="21"/>
      <c r="AW1359" s="23"/>
      <c r="BJ1359" s="18"/>
      <c r="BL1359" s="54"/>
      <c r="BN1359" s="54"/>
      <c r="BP1359" s="18"/>
      <c r="BR1359" s="18"/>
      <c r="BS1359" s="18"/>
      <c r="BZ1359" s="18"/>
      <c r="CC1359" s="18"/>
      <c r="CH1359" s="18"/>
      <c r="CM1359" s="18"/>
      <c r="CO1359" s="18"/>
      <c r="CS1359" s="18"/>
      <c r="CU1359" s="18"/>
      <c r="CW1359" s="18"/>
      <c r="DH1359" s="18"/>
    </row>
    <row r="1360" spans="3:112" x14ac:dyDescent="0.3">
      <c r="C1360" s="25"/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P1360" s="8"/>
      <c r="AR1360" s="31"/>
      <c r="AU1360" s="31"/>
      <c r="AV1360" s="21"/>
      <c r="AW1360" s="23"/>
      <c r="BJ1360" s="18"/>
      <c r="BL1360" s="54"/>
      <c r="BN1360" s="54"/>
      <c r="BP1360" s="18"/>
      <c r="BR1360" s="18"/>
      <c r="BS1360" s="18"/>
      <c r="BZ1360" s="18"/>
      <c r="CC1360" s="18"/>
      <c r="CH1360" s="18"/>
      <c r="CM1360" s="18"/>
      <c r="CO1360" s="18"/>
      <c r="CS1360" s="18"/>
      <c r="CU1360" s="18"/>
      <c r="CW1360" s="18"/>
      <c r="DH1360" s="18"/>
    </row>
    <row r="1361" spans="3:112" x14ac:dyDescent="0.3">
      <c r="C1361" s="25"/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P1361" s="8"/>
      <c r="AR1361" s="31"/>
      <c r="AU1361" s="31"/>
      <c r="AV1361" s="21"/>
      <c r="AW1361" s="23"/>
      <c r="BJ1361" s="18"/>
      <c r="BL1361" s="54"/>
      <c r="BN1361" s="54"/>
      <c r="BP1361" s="18"/>
      <c r="BR1361" s="18"/>
      <c r="BS1361" s="18"/>
      <c r="BZ1361" s="18"/>
      <c r="CC1361" s="18"/>
      <c r="CH1361" s="18"/>
      <c r="CM1361" s="18"/>
      <c r="CO1361" s="18"/>
      <c r="CS1361" s="18"/>
      <c r="CU1361" s="18"/>
      <c r="CW1361" s="18"/>
      <c r="DH1361" s="18"/>
    </row>
    <row r="1362" spans="3:112" x14ac:dyDescent="0.3">
      <c r="C1362" s="25"/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P1362" s="8"/>
      <c r="AR1362" s="31"/>
      <c r="AU1362" s="31"/>
      <c r="AV1362" s="21"/>
      <c r="AW1362" s="23"/>
      <c r="BJ1362" s="18"/>
      <c r="BL1362" s="54"/>
      <c r="BN1362" s="54"/>
      <c r="BP1362" s="18"/>
      <c r="BR1362" s="18"/>
      <c r="BS1362" s="18"/>
      <c r="BZ1362" s="18"/>
      <c r="CC1362" s="18"/>
      <c r="CH1362" s="18"/>
      <c r="CM1362" s="18"/>
      <c r="CO1362" s="18"/>
      <c r="CS1362" s="18"/>
      <c r="CU1362" s="18"/>
      <c r="CW1362" s="18"/>
      <c r="DH1362" s="18"/>
    </row>
    <row r="1363" spans="3:112" x14ac:dyDescent="0.3">
      <c r="C1363" s="25"/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P1363" s="8"/>
      <c r="AR1363" s="31"/>
      <c r="AU1363" s="31"/>
      <c r="AV1363" s="21"/>
      <c r="AW1363" s="23"/>
      <c r="BJ1363" s="18"/>
      <c r="BL1363" s="54"/>
      <c r="BN1363" s="54"/>
      <c r="BP1363" s="18"/>
      <c r="BR1363" s="18"/>
      <c r="BS1363" s="18"/>
      <c r="BZ1363" s="18"/>
      <c r="CC1363" s="18"/>
      <c r="CH1363" s="18"/>
      <c r="CM1363" s="18"/>
      <c r="CO1363" s="18"/>
      <c r="CS1363" s="18"/>
      <c r="CU1363" s="18"/>
      <c r="CW1363" s="18"/>
      <c r="DH1363" s="18"/>
    </row>
    <row r="1364" spans="3:112" x14ac:dyDescent="0.3">
      <c r="C1364" s="25"/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P1364" s="8"/>
      <c r="AR1364" s="31"/>
      <c r="AU1364" s="31"/>
      <c r="AV1364" s="21"/>
      <c r="AW1364" s="23"/>
      <c r="BJ1364" s="18"/>
      <c r="BL1364" s="54"/>
      <c r="BN1364" s="54"/>
      <c r="BP1364" s="18"/>
      <c r="BR1364" s="18"/>
      <c r="BS1364" s="18"/>
      <c r="BZ1364" s="18"/>
      <c r="CC1364" s="18"/>
      <c r="CH1364" s="18"/>
      <c r="CM1364" s="18"/>
      <c r="CO1364" s="18"/>
      <c r="CS1364" s="18"/>
      <c r="CU1364" s="18"/>
      <c r="CW1364" s="18"/>
      <c r="DH1364" s="18"/>
    </row>
    <row r="1365" spans="3:112" x14ac:dyDescent="0.3">
      <c r="C1365" s="25"/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P1365" s="8"/>
      <c r="AR1365" s="31"/>
      <c r="AU1365" s="31"/>
      <c r="AV1365" s="21"/>
      <c r="AW1365" s="23"/>
      <c r="BJ1365" s="18"/>
      <c r="BL1365" s="54"/>
      <c r="BN1365" s="54"/>
      <c r="BP1365" s="18"/>
      <c r="BR1365" s="18"/>
      <c r="BS1365" s="18"/>
      <c r="BZ1365" s="18"/>
      <c r="CC1365" s="18"/>
      <c r="CH1365" s="18"/>
      <c r="CM1365" s="18"/>
      <c r="CO1365" s="18"/>
      <c r="CS1365" s="18"/>
      <c r="CU1365" s="18"/>
      <c r="CW1365" s="18"/>
      <c r="DH1365" s="18"/>
    </row>
    <row r="1366" spans="3:112" x14ac:dyDescent="0.3">
      <c r="C1366" s="25"/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P1366" s="8"/>
      <c r="AR1366" s="31"/>
      <c r="AU1366" s="31"/>
      <c r="AV1366" s="21"/>
      <c r="AW1366" s="23"/>
      <c r="BJ1366" s="18"/>
      <c r="BL1366" s="54"/>
      <c r="BN1366" s="54"/>
      <c r="BP1366" s="18"/>
      <c r="BR1366" s="18"/>
      <c r="BS1366" s="18"/>
      <c r="BZ1366" s="18"/>
      <c r="CC1366" s="18"/>
      <c r="CH1366" s="18"/>
      <c r="CM1366" s="18"/>
      <c r="CO1366" s="18"/>
      <c r="CS1366" s="18"/>
      <c r="CU1366" s="18"/>
      <c r="CW1366" s="18"/>
      <c r="DH1366" s="18"/>
    </row>
    <row r="1367" spans="3:112" x14ac:dyDescent="0.3">
      <c r="C1367" s="25"/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P1367" s="8"/>
      <c r="AR1367" s="31"/>
      <c r="AU1367" s="31"/>
      <c r="AV1367" s="21"/>
      <c r="AW1367" s="23"/>
      <c r="BJ1367" s="18"/>
      <c r="BL1367" s="54"/>
      <c r="BN1367" s="54"/>
      <c r="BP1367" s="18"/>
      <c r="BR1367" s="18"/>
      <c r="BS1367" s="18"/>
      <c r="BZ1367" s="18"/>
      <c r="CC1367" s="18"/>
      <c r="CH1367" s="18"/>
      <c r="CM1367" s="18"/>
      <c r="CO1367" s="18"/>
      <c r="CS1367" s="18"/>
      <c r="CU1367" s="18"/>
      <c r="CW1367" s="18"/>
      <c r="DH1367" s="18"/>
    </row>
    <row r="1368" spans="3:112" x14ac:dyDescent="0.3">
      <c r="C1368" s="25"/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P1368" s="8"/>
      <c r="AR1368" s="31"/>
      <c r="AU1368" s="31"/>
      <c r="AV1368" s="21"/>
      <c r="AW1368" s="23"/>
      <c r="BJ1368" s="18"/>
      <c r="BL1368" s="54"/>
      <c r="BN1368" s="54"/>
      <c r="BP1368" s="18"/>
      <c r="BR1368" s="18"/>
      <c r="BS1368" s="18"/>
      <c r="BZ1368" s="18"/>
      <c r="CC1368" s="18"/>
      <c r="CH1368" s="18"/>
      <c r="CM1368" s="18"/>
      <c r="CO1368" s="18"/>
      <c r="CS1368" s="18"/>
      <c r="CU1368" s="18"/>
      <c r="CW1368" s="18"/>
      <c r="DH1368" s="18"/>
    </row>
    <row r="1369" spans="3:112" x14ac:dyDescent="0.3">
      <c r="C1369" s="25"/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P1369" s="8"/>
      <c r="AR1369" s="31"/>
      <c r="AU1369" s="31"/>
      <c r="AV1369" s="21"/>
      <c r="AW1369" s="23"/>
      <c r="BJ1369" s="18"/>
      <c r="BL1369" s="54"/>
      <c r="BN1369" s="54"/>
      <c r="BP1369" s="18"/>
      <c r="BR1369" s="18"/>
      <c r="BS1369" s="18"/>
      <c r="BZ1369" s="18"/>
      <c r="CC1369" s="18"/>
      <c r="CH1369" s="18"/>
      <c r="CM1369" s="18"/>
      <c r="CO1369" s="18"/>
      <c r="CS1369" s="18"/>
      <c r="CU1369" s="18"/>
      <c r="CW1369" s="18"/>
      <c r="DH1369" s="18"/>
    </row>
    <row r="1370" spans="3:112" x14ac:dyDescent="0.3">
      <c r="C1370" s="25"/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P1370" s="8"/>
      <c r="AR1370" s="31"/>
      <c r="AU1370" s="31"/>
      <c r="AV1370" s="21"/>
      <c r="AW1370" s="23"/>
      <c r="BJ1370" s="18"/>
      <c r="BL1370" s="54"/>
      <c r="BN1370" s="54"/>
      <c r="BP1370" s="18"/>
      <c r="BR1370" s="18"/>
      <c r="BS1370" s="18"/>
      <c r="BZ1370" s="18"/>
      <c r="CC1370" s="18"/>
      <c r="CH1370" s="18"/>
      <c r="CM1370" s="18"/>
      <c r="CO1370" s="18"/>
      <c r="CS1370" s="18"/>
      <c r="CU1370" s="18"/>
      <c r="CW1370" s="18"/>
      <c r="DH1370" s="18"/>
    </row>
    <row r="1371" spans="3:112" x14ac:dyDescent="0.3">
      <c r="C1371" s="25"/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P1371" s="8"/>
      <c r="AR1371" s="31"/>
      <c r="AU1371" s="31"/>
      <c r="AV1371" s="21"/>
      <c r="AW1371" s="23"/>
      <c r="BJ1371" s="18"/>
      <c r="BL1371" s="54"/>
      <c r="BN1371" s="54"/>
      <c r="BP1371" s="18"/>
      <c r="BR1371" s="18"/>
      <c r="BS1371" s="18"/>
      <c r="BZ1371" s="18"/>
      <c r="CC1371" s="18"/>
      <c r="CH1371" s="18"/>
      <c r="CM1371" s="18"/>
      <c r="CO1371" s="18"/>
      <c r="CS1371" s="18"/>
      <c r="CU1371" s="18"/>
      <c r="CW1371" s="18"/>
      <c r="DH1371" s="18"/>
    </row>
    <row r="1372" spans="3:112" x14ac:dyDescent="0.3">
      <c r="C1372" s="25"/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P1372" s="8"/>
      <c r="AR1372" s="31"/>
      <c r="AU1372" s="31"/>
      <c r="AV1372" s="21"/>
      <c r="AW1372" s="23"/>
      <c r="BJ1372" s="18"/>
      <c r="BL1372" s="54"/>
      <c r="BN1372" s="54"/>
      <c r="BP1372" s="18"/>
      <c r="BR1372" s="18"/>
      <c r="BS1372" s="18"/>
      <c r="BZ1372" s="18"/>
      <c r="CC1372" s="18"/>
      <c r="CH1372" s="18"/>
      <c r="CM1372" s="18"/>
      <c r="CO1372" s="18"/>
      <c r="CS1372" s="18"/>
      <c r="CU1372" s="18"/>
      <c r="CW1372" s="18"/>
      <c r="DH1372" s="18"/>
    </row>
    <row r="1373" spans="3:112" x14ac:dyDescent="0.3">
      <c r="C1373" s="25"/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P1373" s="8"/>
      <c r="AR1373" s="31"/>
      <c r="AU1373" s="31"/>
      <c r="AV1373" s="21"/>
      <c r="AW1373" s="23"/>
      <c r="BJ1373" s="18"/>
      <c r="BL1373" s="54"/>
      <c r="BN1373" s="54"/>
      <c r="BP1373" s="18"/>
      <c r="BR1373" s="18"/>
      <c r="BS1373" s="18"/>
      <c r="BZ1373" s="18"/>
      <c r="CC1373" s="18"/>
      <c r="CH1373" s="18"/>
      <c r="CM1373" s="18"/>
      <c r="CO1373" s="18"/>
      <c r="CS1373" s="18"/>
      <c r="CU1373" s="18"/>
      <c r="CW1373" s="18"/>
      <c r="DH1373" s="18"/>
    </row>
    <row r="1374" spans="3:112" x14ac:dyDescent="0.3">
      <c r="C1374" s="25"/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P1374" s="8"/>
      <c r="AR1374" s="31"/>
      <c r="AU1374" s="31"/>
      <c r="AV1374" s="21"/>
      <c r="AW1374" s="23"/>
      <c r="BJ1374" s="18"/>
      <c r="BL1374" s="54"/>
      <c r="BN1374" s="54"/>
      <c r="BP1374" s="18"/>
      <c r="BR1374" s="18"/>
      <c r="BS1374" s="18"/>
      <c r="BZ1374" s="18"/>
      <c r="CC1374" s="18"/>
      <c r="CH1374" s="18"/>
      <c r="CM1374" s="18"/>
      <c r="CO1374" s="18"/>
      <c r="CS1374" s="18"/>
      <c r="CU1374" s="18"/>
      <c r="CW1374" s="18"/>
      <c r="DH1374" s="18"/>
    </row>
    <row r="1375" spans="3:112" x14ac:dyDescent="0.3">
      <c r="C1375" s="25"/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P1375" s="8"/>
      <c r="AR1375" s="31"/>
      <c r="AU1375" s="31"/>
      <c r="AV1375" s="21"/>
      <c r="AW1375" s="23"/>
      <c r="BJ1375" s="18"/>
      <c r="BL1375" s="54"/>
      <c r="BN1375" s="54"/>
      <c r="BP1375" s="18"/>
      <c r="BR1375" s="18"/>
      <c r="BS1375" s="18"/>
      <c r="BZ1375" s="18"/>
      <c r="CC1375" s="18"/>
      <c r="CH1375" s="18"/>
      <c r="CM1375" s="18"/>
      <c r="CO1375" s="18"/>
      <c r="CS1375" s="18"/>
      <c r="CU1375" s="18"/>
      <c r="CW1375" s="18"/>
      <c r="DH1375" s="18"/>
    </row>
    <row r="1376" spans="3:112" x14ac:dyDescent="0.3">
      <c r="C1376" s="25"/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P1376" s="8"/>
      <c r="AR1376" s="31"/>
      <c r="AU1376" s="31"/>
      <c r="AV1376" s="21"/>
      <c r="AW1376" s="23"/>
      <c r="BJ1376" s="18"/>
      <c r="BL1376" s="54"/>
      <c r="BN1376" s="54"/>
      <c r="BP1376" s="18"/>
      <c r="BR1376" s="18"/>
      <c r="BS1376" s="18"/>
      <c r="BZ1376" s="18"/>
      <c r="CC1376" s="18"/>
      <c r="CH1376" s="18"/>
      <c r="CM1376" s="18"/>
      <c r="CO1376" s="18"/>
      <c r="CS1376" s="18"/>
      <c r="CU1376" s="18"/>
      <c r="CW1376" s="18"/>
      <c r="DH1376" s="18"/>
    </row>
    <row r="1377" spans="3:112" x14ac:dyDescent="0.3">
      <c r="C1377" s="25"/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P1377" s="8"/>
      <c r="AR1377" s="31"/>
      <c r="AU1377" s="31"/>
      <c r="AV1377" s="21"/>
      <c r="AW1377" s="23"/>
      <c r="BJ1377" s="18"/>
      <c r="BL1377" s="54"/>
      <c r="BN1377" s="54"/>
      <c r="BP1377" s="18"/>
      <c r="BR1377" s="18"/>
      <c r="BS1377" s="18"/>
      <c r="BZ1377" s="18"/>
      <c r="CC1377" s="18"/>
      <c r="CH1377" s="18"/>
      <c r="CM1377" s="18"/>
      <c r="CO1377" s="18"/>
      <c r="CS1377" s="18"/>
      <c r="CU1377" s="18"/>
      <c r="CW1377" s="18"/>
      <c r="DH1377" s="18"/>
    </row>
    <row r="1378" spans="3:112" x14ac:dyDescent="0.3">
      <c r="C1378" s="25"/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P1378" s="8"/>
      <c r="AR1378" s="31"/>
      <c r="AU1378" s="31"/>
      <c r="AV1378" s="21"/>
      <c r="AW1378" s="23"/>
      <c r="BJ1378" s="18"/>
      <c r="BL1378" s="54"/>
      <c r="BN1378" s="54"/>
      <c r="BP1378" s="18"/>
      <c r="BR1378" s="18"/>
      <c r="BS1378" s="18"/>
      <c r="BZ1378" s="18"/>
      <c r="CC1378" s="18"/>
      <c r="CH1378" s="18"/>
      <c r="CM1378" s="18"/>
      <c r="CO1378" s="18"/>
      <c r="CS1378" s="18"/>
      <c r="CU1378" s="18"/>
      <c r="CW1378" s="18"/>
      <c r="DH1378" s="18"/>
    </row>
    <row r="1379" spans="3:112" x14ac:dyDescent="0.3">
      <c r="C1379" s="25"/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P1379" s="8"/>
      <c r="AR1379" s="31"/>
      <c r="AU1379" s="31"/>
      <c r="AV1379" s="21"/>
      <c r="AW1379" s="23"/>
      <c r="BJ1379" s="18"/>
      <c r="BL1379" s="54"/>
      <c r="BN1379" s="54"/>
      <c r="BP1379" s="18"/>
      <c r="BR1379" s="18"/>
      <c r="BS1379" s="18"/>
      <c r="BZ1379" s="18"/>
      <c r="CC1379" s="18"/>
      <c r="CH1379" s="18"/>
      <c r="CM1379" s="18"/>
      <c r="CO1379" s="18"/>
      <c r="CS1379" s="18"/>
      <c r="CU1379" s="18"/>
      <c r="CW1379" s="18"/>
      <c r="DH1379" s="18"/>
    </row>
    <row r="1380" spans="3:112" x14ac:dyDescent="0.3">
      <c r="C1380" s="25"/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P1380" s="8"/>
      <c r="AR1380" s="31"/>
      <c r="AU1380" s="31"/>
      <c r="AV1380" s="21"/>
      <c r="AW1380" s="23"/>
      <c r="BJ1380" s="18"/>
      <c r="BL1380" s="54"/>
      <c r="BN1380" s="54"/>
      <c r="BP1380" s="18"/>
      <c r="BR1380" s="18"/>
      <c r="BS1380" s="18"/>
      <c r="BZ1380" s="18"/>
      <c r="CC1380" s="18"/>
      <c r="CH1380" s="18"/>
      <c r="CM1380" s="18"/>
      <c r="CO1380" s="18"/>
      <c r="CS1380" s="18"/>
      <c r="CU1380" s="18"/>
      <c r="CW1380" s="18"/>
      <c r="DH1380" s="18"/>
    </row>
    <row r="1381" spans="3:112" x14ac:dyDescent="0.3">
      <c r="C1381" s="25"/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P1381" s="8"/>
      <c r="AR1381" s="31"/>
      <c r="AU1381" s="31"/>
      <c r="AV1381" s="21"/>
      <c r="AW1381" s="23"/>
      <c r="BJ1381" s="18"/>
      <c r="BL1381" s="54"/>
      <c r="BN1381" s="54"/>
      <c r="BP1381" s="18"/>
      <c r="BR1381" s="18"/>
      <c r="BS1381" s="18"/>
      <c r="BZ1381" s="18"/>
      <c r="CC1381" s="18"/>
      <c r="CH1381" s="18"/>
      <c r="CM1381" s="18"/>
      <c r="CO1381" s="18"/>
      <c r="CS1381" s="18"/>
      <c r="CU1381" s="18"/>
      <c r="CW1381" s="18"/>
      <c r="DH1381" s="18"/>
    </row>
    <row r="1382" spans="3:112" x14ac:dyDescent="0.3">
      <c r="C1382" s="25"/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P1382" s="8"/>
      <c r="AR1382" s="31"/>
      <c r="AU1382" s="31"/>
      <c r="AV1382" s="21"/>
      <c r="AW1382" s="23"/>
      <c r="BJ1382" s="18"/>
      <c r="BL1382" s="54"/>
      <c r="BN1382" s="54"/>
      <c r="BP1382" s="18"/>
      <c r="BR1382" s="18"/>
      <c r="BS1382" s="18"/>
      <c r="BZ1382" s="18"/>
      <c r="CC1382" s="18"/>
      <c r="CH1382" s="18"/>
      <c r="CM1382" s="18"/>
      <c r="CO1382" s="18"/>
      <c r="CS1382" s="18"/>
      <c r="CU1382" s="18"/>
      <c r="CW1382" s="18"/>
      <c r="DH1382" s="18"/>
    </row>
    <row r="1383" spans="3:112" x14ac:dyDescent="0.3">
      <c r="C1383" s="25"/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P1383" s="8"/>
      <c r="AR1383" s="31"/>
      <c r="AU1383" s="31"/>
      <c r="AV1383" s="21"/>
      <c r="AW1383" s="23"/>
      <c r="BJ1383" s="18"/>
      <c r="BL1383" s="54"/>
      <c r="BN1383" s="54"/>
      <c r="BP1383" s="18"/>
      <c r="BR1383" s="18"/>
      <c r="BS1383" s="18"/>
      <c r="BZ1383" s="18"/>
      <c r="CC1383" s="18"/>
      <c r="CH1383" s="18"/>
      <c r="CM1383" s="18"/>
      <c r="CO1383" s="18"/>
      <c r="CS1383" s="18"/>
      <c r="CU1383" s="18"/>
      <c r="CW1383" s="18"/>
      <c r="DH1383" s="18"/>
    </row>
    <row r="1384" spans="3:112" x14ac:dyDescent="0.3">
      <c r="C1384" s="25"/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P1384" s="8"/>
      <c r="AR1384" s="31"/>
      <c r="AU1384" s="31"/>
      <c r="AV1384" s="21"/>
      <c r="AW1384" s="23"/>
      <c r="BJ1384" s="18"/>
      <c r="BL1384" s="54"/>
      <c r="BN1384" s="54"/>
      <c r="BP1384" s="18"/>
      <c r="BR1384" s="18"/>
      <c r="BS1384" s="18"/>
      <c r="BZ1384" s="18"/>
      <c r="CC1384" s="18"/>
      <c r="CH1384" s="18"/>
      <c r="CM1384" s="18"/>
      <c r="CO1384" s="18"/>
      <c r="CS1384" s="18"/>
      <c r="CU1384" s="18"/>
      <c r="CW1384" s="18"/>
      <c r="DH1384" s="18"/>
    </row>
    <row r="1385" spans="3:112" x14ac:dyDescent="0.3">
      <c r="C1385" s="25"/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P1385" s="8"/>
      <c r="AR1385" s="31"/>
      <c r="AU1385" s="31"/>
      <c r="AV1385" s="21"/>
      <c r="AW1385" s="23"/>
      <c r="BJ1385" s="18"/>
      <c r="BL1385" s="54"/>
      <c r="BN1385" s="54"/>
      <c r="BP1385" s="18"/>
      <c r="BR1385" s="18"/>
      <c r="BS1385" s="18"/>
      <c r="BZ1385" s="18"/>
      <c r="CC1385" s="18"/>
      <c r="CH1385" s="18"/>
      <c r="CM1385" s="18"/>
      <c r="CO1385" s="18"/>
      <c r="CS1385" s="18"/>
      <c r="CU1385" s="18"/>
      <c r="CW1385" s="18"/>
      <c r="DH1385" s="18"/>
    </row>
    <row r="1386" spans="3:112" x14ac:dyDescent="0.3">
      <c r="C1386" s="25"/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P1386" s="8"/>
      <c r="AR1386" s="31"/>
      <c r="AU1386" s="31"/>
      <c r="AV1386" s="21"/>
      <c r="AW1386" s="23"/>
      <c r="BJ1386" s="18"/>
      <c r="BL1386" s="54"/>
      <c r="BN1386" s="54"/>
      <c r="BP1386" s="18"/>
      <c r="BR1386" s="18"/>
      <c r="BS1386" s="18"/>
      <c r="BZ1386" s="18"/>
      <c r="CC1386" s="18"/>
      <c r="CH1386" s="18"/>
      <c r="CM1386" s="18"/>
      <c r="CO1386" s="18"/>
      <c r="CS1386" s="18"/>
      <c r="CU1386" s="18"/>
      <c r="CW1386" s="18"/>
      <c r="DH1386" s="18"/>
    </row>
    <row r="1387" spans="3:112" x14ac:dyDescent="0.3">
      <c r="C1387" s="25"/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P1387" s="8"/>
      <c r="AR1387" s="31"/>
      <c r="AU1387" s="31"/>
      <c r="AV1387" s="21"/>
      <c r="AW1387" s="23"/>
      <c r="BJ1387" s="18"/>
      <c r="BL1387" s="54"/>
      <c r="BN1387" s="54"/>
      <c r="BP1387" s="18"/>
      <c r="BR1387" s="18"/>
      <c r="BS1387" s="18"/>
      <c r="BZ1387" s="18"/>
      <c r="CC1387" s="18"/>
      <c r="CH1387" s="18"/>
      <c r="CM1387" s="18"/>
      <c r="CO1387" s="18"/>
      <c r="CS1387" s="18"/>
      <c r="CU1387" s="18"/>
      <c r="CW1387" s="18"/>
      <c r="DH1387" s="18"/>
    </row>
    <row r="1388" spans="3:112" x14ac:dyDescent="0.3">
      <c r="C1388" s="25"/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P1388" s="8"/>
      <c r="AR1388" s="31"/>
      <c r="AU1388" s="31"/>
      <c r="AV1388" s="21"/>
      <c r="AW1388" s="23"/>
      <c r="BJ1388" s="18"/>
      <c r="BL1388" s="54"/>
      <c r="BN1388" s="54"/>
      <c r="BP1388" s="18"/>
      <c r="BR1388" s="18"/>
      <c r="BS1388" s="18"/>
      <c r="BZ1388" s="18"/>
      <c r="CC1388" s="18"/>
      <c r="CH1388" s="18"/>
      <c r="CM1388" s="18"/>
      <c r="CO1388" s="18"/>
      <c r="CS1388" s="18"/>
      <c r="CU1388" s="18"/>
      <c r="CW1388" s="18"/>
      <c r="DH1388" s="18"/>
    </row>
    <row r="1389" spans="3:112" x14ac:dyDescent="0.3">
      <c r="C1389" s="25"/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P1389" s="8"/>
      <c r="AR1389" s="31"/>
      <c r="AU1389" s="31"/>
      <c r="AV1389" s="21"/>
      <c r="AW1389" s="23"/>
      <c r="BJ1389" s="18"/>
      <c r="BL1389" s="54"/>
      <c r="BN1389" s="54"/>
      <c r="BP1389" s="18"/>
      <c r="BR1389" s="18"/>
      <c r="BS1389" s="18"/>
      <c r="BZ1389" s="18"/>
      <c r="CC1389" s="18"/>
      <c r="CH1389" s="18"/>
      <c r="CM1389" s="18"/>
      <c r="CO1389" s="18"/>
      <c r="CS1389" s="18"/>
      <c r="CU1389" s="18"/>
      <c r="CW1389" s="18"/>
      <c r="DH1389" s="18"/>
    </row>
    <row r="1390" spans="3:112" x14ac:dyDescent="0.3">
      <c r="C1390" s="25"/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P1390" s="8"/>
      <c r="AR1390" s="31"/>
      <c r="AU1390" s="31"/>
      <c r="AV1390" s="21"/>
      <c r="AW1390" s="23"/>
      <c r="BJ1390" s="18"/>
      <c r="BL1390" s="54"/>
      <c r="BN1390" s="54"/>
      <c r="BP1390" s="18"/>
      <c r="BR1390" s="18"/>
      <c r="BS1390" s="18"/>
      <c r="BZ1390" s="18"/>
      <c r="CC1390" s="18"/>
      <c r="CH1390" s="18"/>
      <c r="CM1390" s="18"/>
      <c r="CO1390" s="18"/>
      <c r="CS1390" s="18"/>
      <c r="CU1390" s="18"/>
      <c r="CW1390" s="18"/>
      <c r="DH1390" s="18"/>
    </row>
    <row r="1391" spans="3:112" x14ac:dyDescent="0.3">
      <c r="C1391" s="25"/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P1391" s="8"/>
      <c r="AR1391" s="31"/>
      <c r="AU1391" s="31"/>
      <c r="AV1391" s="21"/>
      <c r="AW1391" s="23"/>
      <c r="BJ1391" s="18"/>
      <c r="BL1391" s="54"/>
      <c r="BN1391" s="54"/>
      <c r="BP1391" s="18"/>
      <c r="BR1391" s="18"/>
      <c r="BS1391" s="18"/>
      <c r="BZ1391" s="18"/>
      <c r="CC1391" s="18"/>
      <c r="CH1391" s="18"/>
      <c r="CM1391" s="18"/>
      <c r="CO1391" s="18"/>
      <c r="CS1391" s="18"/>
      <c r="CU1391" s="18"/>
      <c r="CW1391" s="18"/>
      <c r="DH1391" s="18"/>
    </row>
    <row r="1392" spans="3:112" x14ac:dyDescent="0.3">
      <c r="C1392" s="25"/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P1392" s="8"/>
      <c r="AR1392" s="31"/>
      <c r="AU1392" s="31"/>
      <c r="AV1392" s="21"/>
      <c r="AW1392" s="23"/>
      <c r="BJ1392" s="18"/>
      <c r="BL1392" s="54"/>
      <c r="BN1392" s="54"/>
      <c r="BP1392" s="18"/>
      <c r="BR1392" s="18"/>
      <c r="BS1392" s="18"/>
      <c r="BZ1392" s="18"/>
      <c r="CC1392" s="18"/>
      <c r="CH1392" s="18"/>
      <c r="CM1392" s="18"/>
      <c r="CO1392" s="18"/>
      <c r="CS1392" s="18"/>
      <c r="CU1392" s="18"/>
      <c r="CW1392" s="18"/>
      <c r="DH1392" s="18"/>
    </row>
    <row r="1393" spans="3:112" x14ac:dyDescent="0.3">
      <c r="C1393" s="25"/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P1393" s="8"/>
      <c r="AR1393" s="31"/>
      <c r="AU1393" s="31"/>
      <c r="AV1393" s="21"/>
      <c r="AW1393" s="23"/>
      <c r="BJ1393" s="18"/>
      <c r="BL1393" s="54"/>
      <c r="BN1393" s="54"/>
      <c r="BP1393" s="18"/>
      <c r="BR1393" s="18"/>
      <c r="BS1393" s="18"/>
      <c r="BZ1393" s="18"/>
      <c r="CC1393" s="18"/>
      <c r="CH1393" s="18"/>
      <c r="CM1393" s="18"/>
      <c r="CO1393" s="18"/>
      <c r="CS1393" s="18"/>
      <c r="CU1393" s="18"/>
      <c r="CW1393" s="18"/>
      <c r="DH1393" s="18"/>
    </row>
    <row r="1394" spans="3:112" x14ac:dyDescent="0.3">
      <c r="C1394" s="25"/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P1394" s="8"/>
      <c r="AR1394" s="31"/>
      <c r="AU1394" s="31"/>
      <c r="AV1394" s="21"/>
      <c r="AW1394" s="23"/>
      <c r="BJ1394" s="18"/>
      <c r="BL1394" s="54"/>
      <c r="BN1394" s="54"/>
      <c r="BP1394" s="18"/>
      <c r="BR1394" s="18"/>
      <c r="BS1394" s="18"/>
      <c r="BZ1394" s="18"/>
      <c r="CC1394" s="18"/>
      <c r="CH1394" s="18"/>
      <c r="CM1394" s="18"/>
      <c r="CO1394" s="18"/>
      <c r="CS1394" s="18"/>
      <c r="CU1394" s="18"/>
      <c r="CW1394" s="18"/>
      <c r="DH1394" s="18"/>
    </row>
    <row r="1395" spans="3:112" x14ac:dyDescent="0.3">
      <c r="C1395" s="25"/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P1395" s="8"/>
      <c r="AR1395" s="31"/>
      <c r="AU1395" s="31"/>
      <c r="AV1395" s="21"/>
      <c r="AW1395" s="23"/>
      <c r="BJ1395" s="18"/>
      <c r="BL1395" s="54"/>
      <c r="BN1395" s="54"/>
      <c r="BP1395" s="18"/>
      <c r="BR1395" s="18"/>
      <c r="BS1395" s="18"/>
      <c r="BZ1395" s="18"/>
      <c r="CC1395" s="18"/>
      <c r="CH1395" s="18"/>
      <c r="CM1395" s="18"/>
      <c r="CO1395" s="18"/>
      <c r="CS1395" s="18"/>
      <c r="CU1395" s="18"/>
      <c r="CW1395" s="18"/>
      <c r="DH1395" s="18"/>
    </row>
    <row r="1396" spans="3:112" x14ac:dyDescent="0.3">
      <c r="C1396" s="25"/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P1396" s="8"/>
      <c r="AR1396" s="31"/>
      <c r="AU1396" s="31"/>
      <c r="AV1396" s="21"/>
      <c r="AW1396" s="23"/>
      <c r="BJ1396" s="18"/>
      <c r="BL1396" s="54"/>
      <c r="BN1396" s="54"/>
      <c r="BP1396" s="18"/>
      <c r="BR1396" s="18"/>
      <c r="BS1396" s="18"/>
      <c r="BZ1396" s="18"/>
      <c r="CC1396" s="18"/>
      <c r="CH1396" s="18"/>
      <c r="CM1396" s="18"/>
      <c r="CO1396" s="18"/>
      <c r="CS1396" s="18"/>
      <c r="CU1396" s="18"/>
      <c r="CW1396" s="18"/>
      <c r="DH1396" s="18"/>
    </row>
    <row r="1397" spans="3:112" x14ac:dyDescent="0.3">
      <c r="C1397" s="25"/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P1397" s="8"/>
      <c r="AR1397" s="31"/>
      <c r="AU1397" s="31"/>
      <c r="AV1397" s="21"/>
      <c r="AW1397" s="23"/>
      <c r="BJ1397" s="18"/>
      <c r="BL1397" s="54"/>
      <c r="BN1397" s="54"/>
      <c r="BP1397" s="18"/>
      <c r="BR1397" s="18"/>
      <c r="BS1397" s="18"/>
      <c r="BZ1397" s="18"/>
      <c r="CC1397" s="18"/>
      <c r="CH1397" s="18"/>
      <c r="CM1397" s="18"/>
      <c r="CO1397" s="18"/>
      <c r="CS1397" s="18"/>
      <c r="CU1397" s="18"/>
      <c r="CW1397" s="18"/>
      <c r="DH1397" s="18"/>
    </row>
    <row r="1398" spans="3:112" x14ac:dyDescent="0.3">
      <c r="C1398" s="25"/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P1398" s="8"/>
      <c r="AR1398" s="31"/>
      <c r="AU1398" s="31"/>
      <c r="AV1398" s="21"/>
      <c r="AW1398" s="23"/>
      <c r="BJ1398" s="18"/>
      <c r="BL1398" s="54"/>
      <c r="BN1398" s="54"/>
      <c r="BP1398" s="18"/>
      <c r="BR1398" s="18"/>
      <c r="BS1398" s="18"/>
      <c r="BZ1398" s="18"/>
      <c r="CC1398" s="18"/>
      <c r="CH1398" s="18"/>
      <c r="CM1398" s="18"/>
      <c r="CO1398" s="18"/>
      <c r="CS1398" s="18"/>
      <c r="CU1398" s="18"/>
      <c r="CW1398" s="18"/>
      <c r="DH1398" s="18"/>
    </row>
    <row r="1399" spans="3:112" x14ac:dyDescent="0.3">
      <c r="C1399" s="25"/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P1399" s="8"/>
      <c r="AR1399" s="31"/>
      <c r="AU1399" s="31"/>
      <c r="AV1399" s="21"/>
      <c r="AW1399" s="23"/>
      <c r="BJ1399" s="18"/>
      <c r="BL1399" s="54"/>
      <c r="BN1399" s="54"/>
      <c r="BP1399" s="18"/>
      <c r="BR1399" s="18"/>
      <c r="BS1399" s="18"/>
      <c r="BZ1399" s="18"/>
      <c r="CC1399" s="18"/>
      <c r="CH1399" s="18"/>
      <c r="CM1399" s="18"/>
      <c r="CO1399" s="18"/>
      <c r="CS1399" s="18"/>
      <c r="CU1399" s="18"/>
      <c r="CW1399" s="18"/>
      <c r="DH1399" s="18"/>
    </row>
    <row r="1400" spans="3:112" x14ac:dyDescent="0.3">
      <c r="C1400" s="25"/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P1400" s="8"/>
      <c r="AR1400" s="31"/>
      <c r="AU1400" s="31"/>
      <c r="AV1400" s="21"/>
      <c r="AW1400" s="23"/>
      <c r="BJ1400" s="18"/>
      <c r="BL1400" s="54"/>
      <c r="BN1400" s="54"/>
      <c r="BP1400" s="18"/>
      <c r="BR1400" s="18"/>
      <c r="BS1400" s="18"/>
      <c r="BZ1400" s="18"/>
      <c r="CC1400" s="18"/>
      <c r="CH1400" s="18"/>
      <c r="CM1400" s="18"/>
      <c r="CO1400" s="18"/>
      <c r="CS1400" s="18"/>
      <c r="CU1400" s="18"/>
      <c r="CW1400" s="18"/>
      <c r="DH1400" s="18"/>
    </row>
    <row r="1401" spans="3:112" x14ac:dyDescent="0.3">
      <c r="C1401" s="25"/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P1401" s="8"/>
      <c r="AR1401" s="31"/>
      <c r="AU1401" s="31"/>
      <c r="AV1401" s="21"/>
      <c r="AW1401" s="23"/>
      <c r="BJ1401" s="18"/>
      <c r="BL1401" s="54"/>
      <c r="BN1401" s="54"/>
      <c r="BP1401" s="18"/>
      <c r="BR1401" s="18"/>
      <c r="BS1401" s="18"/>
      <c r="BZ1401" s="18"/>
      <c r="CC1401" s="18"/>
      <c r="CH1401" s="18"/>
      <c r="CM1401" s="18"/>
      <c r="CO1401" s="18"/>
      <c r="CS1401" s="18"/>
      <c r="CU1401" s="18"/>
      <c r="CW1401" s="18"/>
      <c r="DH1401" s="18"/>
    </row>
    <row r="1402" spans="3:112" x14ac:dyDescent="0.3">
      <c r="C1402" s="25"/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P1402" s="8"/>
      <c r="AR1402" s="31"/>
      <c r="AU1402" s="31"/>
      <c r="AV1402" s="21"/>
      <c r="AW1402" s="23"/>
      <c r="BJ1402" s="18"/>
      <c r="BL1402" s="54"/>
      <c r="BN1402" s="54"/>
      <c r="BP1402" s="18"/>
      <c r="BR1402" s="18"/>
      <c r="BS1402" s="18"/>
      <c r="BZ1402" s="18"/>
      <c r="CC1402" s="18"/>
      <c r="CH1402" s="18"/>
      <c r="CM1402" s="18"/>
      <c r="CO1402" s="18"/>
      <c r="CS1402" s="18"/>
      <c r="CU1402" s="18"/>
      <c r="CW1402" s="18"/>
      <c r="DH1402" s="18"/>
    </row>
    <row r="1403" spans="3:112" x14ac:dyDescent="0.3">
      <c r="C1403" s="25"/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P1403" s="8"/>
      <c r="AR1403" s="31"/>
      <c r="AU1403" s="31"/>
      <c r="AV1403" s="21"/>
      <c r="AW1403" s="23"/>
      <c r="BJ1403" s="18"/>
      <c r="BL1403" s="54"/>
      <c r="BN1403" s="54"/>
      <c r="BP1403" s="18"/>
      <c r="BR1403" s="18"/>
      <c r="BS1403" s="18"/>
      <c r="BZ1403" s="18"/>
      <c r="CC1403" s="18"/>
      <c r="CH1403" s="18"/>
      <c r="CM1403" s="18"/>
      <c r="CO1403" s="18"/>
      <c r="CS1403" s="18"/>
      <c r="CU1403" s="18"/>
      <c r="CW1403" s="18"/>
      <c r="DH1403" s="18"/>
    </row>
    <row r="1404" spans="3:112" x14ac:dyDescent="0.3">
      <c r="C1404" s="25"/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P1404" s="8"/>
      <c r="AR1404" s="31"/>
      <c r="AU1404" s="31"/>
      <c r="AV1404" s="21"/>
      <c r="AW1404" s="23"/>
      <c r="BJ1404" s="18"/>
      <c r="BL1404" s="54"/>
      <c r="BN1404" s="54"/>
      <c r="BP1404" s="18"/>
      <c r="BR1404" s="18"/>
      <c r="BS1404" s="18"/>
      <c r="BZ1404" s="18"/>
      <c r="CC1404" s="18"/>
      <c r="CH1404" s="18"/>
      <c r="CM1404" s="18"/>
      <c r="CO1404" s="18"/>
      <c r="CS1404" s="18"/>
      <c r="CU1404" s="18"/>
      <c r="CW1404" s="18"/>
      <c r="DH1404" s="18"/>
    </row>
    <row r="1405" spans="3:112" x14ac:dyDescent="0.3">
      <c r="C1405" s="25"/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P1405" s="8"/>
      <c r="AR1405" s="31"/>
      <c r="AU1405" s="31"/>
      <c r="AV1405" s="21"/>
      <c r="AW1405" s="23"/>
      <c r="BJ1405" s="18"/>
      <c r="BL1405" s="54"/>
      <c r="BN1405" s="54"/>
      <c r="BP1405" s="18"/>
      <c r="BR1405" s="18"/>
      <c r="BS1405" s="18"/>
      <c r="BZ1405" s="18"/>
      <c r="CC1405" s="18"/>
      <c r="CH1405" s="18"/>
      <c r="CM1405" s="18"/>
      <c r="CO1405" s="18"/>
      <c r="CS1405" s="18"/>
      <c r="CU1405" s="18"/>
      <c r="CW1405" s="18"/>
      <c r="DH1405" s="18"/>
    </row>
    <row r="1406" spans="3:112" x14ac:dyDescent="0.3">
      <c r="C1406" s="25"/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P1406" s="8"/>
      <c r="AR1406" s="31"/>
      <c r="AU1406" s="31"/>
      <c r="AV1406" s="21"/>
      <c r="AW1406" s="23"/>
      <c r="BJ1406" s="18"/>
      <c r="BL1406" s="54"/>
      <c r="BN1406" s="54"/>
      <c r="BP1406" s="18"/>
      <c r="BR1406" s="18"/>
      <c r="BS1406" s="18"/>
      <c r="BZ1406" s="18"/>
      <c r="CC1406" s="18"/>
      <c r="CH1406" s="18"/>
      <c r="CM1406" s="18"/>
      <c r="CO1406" s="18"/>
      <c r="CS1406" s="18"/>
      <c r="CU1406" s="18"/>
      <c r="CW1406" s="18"/>
      <c r="DH1406" s="18"/>
    </row>
    <row r="1407" spans="3:112" x14ac:dyDescent="0.3">
      <c r="C1407" s="25"/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P1407" s="8"/>
      <c r="AR1407" s="31"/>
      <c r="AU1407" s="31"/>
      <c r="AV1407" s="21"/>
      <c r="AW1407" s="23"/>
      <c r="BJ1407" s="18"/>
      <c r="BL1407" s="54"/>
      <c r="BN1407" s="54"/>
      <c r="BP1407" s="18"/>
      <c r="BR1407" s="18"/>
      <c r="BS1407" s="18"/>
      <c r="BZ1407" s="18"/>
      <c r="CC1407" s="18"/>
      <c r="CH1407" s="18"/>
      <c r="CM1407" s="18"/>
      <c r="CO1407" s="18"/>
      <c r="CS1407" s="18"/>
      <c r="CU1407" s="18"/>
      <c r="CW1407" s="18"/>
      <c r="DH1407" s="18"/>
    </row>
    <row r="1408" spans="3:112" x14ac:dyDescent="0.3">
      <c r="C1408" s="25"/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P1408" s="8"/>
      <c r="AR1408" s="31"/>
      <c r="AU1408" s="31"/>
      <c r="AV1408" s="21"/>
      <c r="AW1408" s="23"/>
      <c r="BJ1408" s="18"/>
      <c r="BL1408" s="54"/>
      <c r="BN1408" s="54"/>
      <c r="BP1408" s="18"/>
      <c r="BR1408" s="18"/>
      <c r="BS1408" s="18"/>
      <c r="BZ1408" s="18"/>
      <c r="CC1408" s="18"/>
      <c r="CH1408" s="18"/>
      <c r="CM1408" s="18"/>
      <c r="CO1408" s="18"/>
      <c r="CS1408" s="18"/>
      <c r="CU1408" s="18"/>
      <c r="CW1408" s="18"/>
      <c r="DH1408" s="18"/>
    </row>
    <row r="1409" spans="3:112" x14ac:dyDescent="0.3">
      <c r="C1409" s="25"/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P1409" s="8"/>
      <c r="AR1409" s="31"/>
      <c r="AU1409" s="31"/>
      <c r="AV1409" s="21"/>
      <c r="AW1409" s="23"/>
      <c r="BJ1409" s="18"/>
      <c r="BL1409" s="54"/>
      <c r="BN1409" s="54"/>
      <c r="BP1409" s="18"/>
      <c r="BR1409" s="18"/>
      <c r="BS1409" s="18"/>
      <c r="BZ1409" s="18"/>
      <c r="CC1409" s="18"/>
      <c r="CH1409" s="18"/>
      <c r="CM1409" s="18"/>
      <c r="CO1409" s="18"/>
      <c r="CS1409" s="18"/>
      <c r="CU1409" s="18"/>
      <c r="CW1409" s="18"/>
      <c r="DH1409" s="18"/>
    </row>
    <row r="1410" spans="3:112" x14ac:dyDescent="0.3">
      <c r="C1410" s="25"/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P1410" s="8"/>
      <c r="AR1410" s="31"/>
      <c r="AU1410" s="31"/>
      <c r="AV1410" s="21"/>
      <c r="AW1410" s="23"/>
      <c r="BJ1410" s="18"/>
      <c r="BL1410" s="54"/>
      <c r="BN1410" s="54"/>
      <c r="BP1410" s="18"/>
      <c r="BR1410" s="18"/>
      <c r="BS1410" s="18"/>
      <c r="BZ1410" s="18"/>
      <c r="CC1410" s="18"/>
      <c r="CH1410" s="18"/>
      <c r="CM1410" s="18"/>
      <c r="CO1410" s="18"/>
      <c r="CS1410" s="18"/>
      <c r="CU1410" s="18"/>
      <c r="CW1410" s="18"/>
      <c r="DH1410" s="18"/>
    </row>
    <row r="1411" spans="3:112" x14ac:dyDescent="0.3">
      <c r="C1411" s="25"/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P1411" s="8"/>
      <c r="AR1411" s="31"/>
      <c r="AU1411" s="31"/>
      <c r="AV1411" s="21"/>
      <c r="AW1411" s="23"/>
      <c r="BJ1411" s="18"/>
      <c r="BL1411" s="54"/>
      <c r="BN1411" s="54"/>
      <c r="BP1411" s="18"/>
      <c r="BR1411" s="18"/>
      <c r="BS1411" s="18"/>
      <c r="BZ1411" s="18"/>
      <c r="CC1411" s="18"/>
      <c r="CH1411" s="18"/>
      <c r="CM1411" s="18"/>
      <c r="CO1411" s="18"/>
      <c r="CS1411" s="18"/>
      <c r="CU1411" s="18"/>
      <c r="CW1411" s="18"/>
      <c r="DH1411" s="18"/>
    </row>
    <row r="1412" spans="3:112" x14ac:dyDescent="0.3">
      <c r="C1412" s="25"/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P1412" s="8"/>
      <c r="AR1412" s="31"/>
      <c r="AU1412" s="31"/>
      <c r="AV1412" s="21"/>
      <c r="AW1412" s="23"/>
      <c r="BJ1412" s="18"/>
      <c r="BL1412" s="54"/>
      <c r="BN1412" s="54"/>
      <c r="BP1412" s="18"/>
      <c r="BR1412" s="18"/>
      <c r="BS1412" s="18"/>
      <c r="BZ1412" s="18"/>
      <c r="CC1412" s="18"/>
      <c r="CH1412" s="18"/>
      <c r="CM1412" s="18"/>
      <c r="CO1412" s="18"/>
      <c r="CS1412" s="18"/>
      <c r="CU1412" s="18"/>
      <c r="CW1412" s="18"/>
      <c r="DH1412" s="18"/>
    </row>
    <row r="1413" spans="3:112" x14ac:dyDescent="0.3">
      <c r="C1413" s="25"/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P1413" s="8"/>
      <c r="AR1413" s="31"/>
      <c r="AU1413" s="31"/>
      <c r="AV1413" s="21"/>
      <c r="AW1413" s="23"/>
      <c r="BJ1413" s="18"/>
      <c r="BL1413" s="54"/>
      <c r="BN1413" s="54"/>
      <c r="BP1413" s="18"/>
      <c r="BR1413" s="18"/>
      <c r="BS1413" s="18"/>
      <c r="BZ1413" s="18"/>
      <c r="CC1413" s="18"/>
      <c r="CH1413" s="18"/>
      <c r="CM1413" s="18"/>
      <c r="CO1413" s="18"/>
      <c r="CS1413" s="18"/>
      <c r="CU1413" s="18"/>
      <c r="CW1413" s="18"/>
      <c r="DH1413" s="18"/>
    </row>
    <row r="1414" spans="3:112" x14ac:dyDescent="0.3">
      <c r="C1414" s="25"/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P1414" s="8"/>
      <c r="AR1414" s="31"/>
      <c r="AU1414" s="31"/>
      <c r="AV1414" s="21"/>
      <c r="AW1414" s="23"/>
      <c r="BJ1414" s="18"/>
      <c r="BL1414" s="54"/>
      <c r="BN1414" s="54"/>
      <c r="BP1414" s="18"/>
      <c r="BR1414" s="18"/>
      <c r="BS1414" s="18"/>
      <c r="BZ1414" s="18"/>
      <c r="CC1414" s="18"/>
      <c r="CH1414" s="18"/>
      <c r="CM1414" s="18"/>
      <c r="CO1414" s="18"/>
      <c r="CS1414" s="18"/>
      <c r="CU1414" s="18"/>
      <c r="CW1414" s="18"/>
      <c r="DH1414" s="18"/>
    </row>
    <row r="1415" spans="3:112" x14ac:dyDescent="0.3">
      <c r="C1415" s="25"/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P1415" s="8"/>
      <c r="AR1415" s="31"/>
      <c r="AU1415" s="31"/>
      <c r="AV1415" s="21"/>
      <c r="AW1415" s="23"/>
      <c r="BJ1415" s="18"/>
      <c r="BL1415" s="54"/>
      <c r="BN1415" s="54"/>
      <c r="BP1415" s="18"/>
      <c r="BR1415" s="18"/>
      <c r="BS1415" s="18"/>
      <c r="BZ1415" s="18"/>
      <c r="CC1415" s="18"/>
      <c r="CH1415" s="18"/>
      <c r="CM1415" s="18"/>
      <c r="CO1415" s="18"/>
      <c r="CS1415" s="18"/>
      <c r="CU1415" s="18"/>
      <c r="CW1415" s="18"/>
      <c r="DH1415" s="18"/>
    </row>
    <row r="1416" spans="3:112" x14ac:dyDescent="0.3">
      <c r="C1416" s="25"/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P1416" s="8"/>
      <c r="AR1416" s="31"/>
      <c r="AU1416" s="31"/>
      <c r="AV1416" s="21"/>
      <c r="AW1416" s="23"/>
      <c r="BJ1416" s="18"/>
      <c r="BL1416" s="54"/>
      <c r="BN1416" s="54"/>
      <c r="BP1416" s="18"/>
      <c r="BR1416" s="18"/>
      <c r="BS1416" s="18"/>
      <c r="BZ1416" s="18"/>
      <c r="CC1416" s="18"/>
      <c r="CH1416" s="18"/>
      <c r="CM1416" s="18"/>
      <c r="CO1416" s="18"/>
      <c r="CS1416" s="18"/>
      <c r="CU1416" s="18"/>
      <c r="CW1416" s="18"/>
      <c r="DH1416" s="18"/>
    </row>
    <row r="1417" spans="3:112" x14ac:dyDescent="0.3">
      <c r="C1417" s="25"/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P1417" s="8"/>
      <c r="AR1417" s="31"/>
      <c r="AU1417" s="31"/>
      <c r="AV1417" s="21"/>
      <c r="AW1417" s="23"/>
      <c r="BJ1417" s="18"/>
      <c r="BL1417" s="54"/>
      <c r="BN1417" s="54"/>
      <c r="BP1417" s="18"/>
      <c r="BR1417" s="18"/>
      <c r="BS1417" s="18"/>
      <c r="BZ1417" s="18"/>
      <c r="CC1417" s="18"/>
      <c r="CH1417" s="18"/>
      <c r="CM1417" s="18"/>
      <c r="CO1417" s="18"/>
      <c r="CS1417" s="18"/>
      <c r="CU1417" s="18"/>
      <c r="CW1417" s="18"/>
      <c r="DH1417" s="18"/>
    </row>
    <row r="1418" spans="3:112" x14ac:dyDescent="0.3">
      <c r="C1418" s="25"/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P1418" s="8"/>
      <c r="AR1418" s="31"/>
      <c r="AU1418" s="31"/>
      <c r="AV1418" s="21"/>
      <c r="AW1418" s="23"/>
      <c r="BJ1418" s="18"/>
      <c r="BL1418" s="54"/>
      <c r="BN1418" s="54"/>
      <c r="BP1418" s="18"/>
      <c r="BR1418" s="18"/>
      <c r="BS1418" s="18"/>
      <c r="BZ1418" s="18"/>
      <c r="CC1418" s="18"/>
      <c r="CH1418" s="18"/>
      <c r="CM1418" s="18"/>
      <c r="CO1418" s="18"/>
      <c r="CS1418" s="18"/>
      <c r="CU1418" s="18"/>
      <c r="CW1418" s="18"/>
      <c r="DH1418" s="18"/>
    </row>
    <row r="1419" spans="3:112" x14ac:dyDescent="0.3">
      <c r="C1419" s="25"/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P1419" s="8"/>
      <c r="AR1419" s="31"/>
      <c r="AU1419" s="31"/>
      <c r="AV1419" s="21"/>
      <c r="AW1419" s="23"/>
      <c r="BJ1419" s="18"/>
      <c r="BL1419" s="54"/>
      <c r="BN1419" s="54"/>
      <c r="BP1419" s="18"/>
      <c r="BR1419" s="18"/>
      <c r="BS1419" s="18"/>
      <c r="BZ1419" s="18"/>
      <c r="CC1419" s="18"/>
      <c r="CH1419" s="18"/>
      <c r="CM1419" s="18"/>
      <c r="CO1419" s="18"/>
      <c r="CS1419" s="18"/>
      <c r="CU1419" s="18"/>
      <c r="CW1419" s="18"/>
      <c r="DH1419" s="18"/>
    </row>
    <row r="1420" spans="3:112" x14ac:dyDescent="0.3">
      <c r="C1420" s="25"/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P1420" s="8"/>
      <c r="AR1420" s="31"/>
      <c r="AU1420" s="31"/>
      <c r="AV1420" s="21"/>
      <c r="AW1420" s="23"/>
      <c r="BJ1420" s="18"/>
      <c r="BL1420" s="54"/>
      <c r="BN1420" s="54"/>
      <c r="BP1420" s="18"/>
      <c r="BR1420" s="18"/>
      <c r="BS1420" s="18"/>
      <c r="BZ1420" s="18"/>
      <c r="CC1420" s="18"/>
      <c r="CH1420" s="18"/>
      <c r="CM1420" s="18"/>
      <c r="CO1420" s="18"/>
      <c r="CS1420" s="18"/>
      <c r="CU1420" s="18"/>
      <c r="CW1420" s="18"/>
      <c r="DH1420" s="18"/>
    </row>
    <row r="1421" spans="3:112" x14ac:dyDescent="0.3">
      <c r="C1421" s="25"/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P1421" s="8"/>
      <c r="AR1421" s="31"/>
      <c r="AU1421" s="31"/>
      <c r="AV1421" s="21"/>
      <c r="AW1421" s="23"/>
      <c r="BJ1421" s="18"/>
      <c r="BL1421" s="54"/>
      <c r="BN1421" s="54"/>
      <c r="BP1421" s="18"/>
      <c r="BR1421" s="18"/>
      <c r="BS1421" s="18"/>
      <c r="BZ1421" s="18"/>
      <c r="CC1421" s="18"/>
      <c r="CH1421" s="18"/>
      <c r="CM1421" s="18"/>
      <c r="CO1421" s="18"/>
      <c r="CS1421" s="18"/>
      <c r="CU1421" s="18"/>
      <c r="CW1421" s="18"/>
      <c r="DH1421" s="18"/>
    </row>
    <row r="1422" spans="3:112" x14ac:dyDescent="0.3">
      <c r="C1422" s="25"/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P1422" s="8"/>
      <c r="AR1422" s="31"/>
      <c r="AU1422" s="31"/>
      <c r="AV1422" s="21"/>
      <c r="AW1422" s="23"/>
      <c r="BJ1422" s="18"/>
      <c r="BL1422" s="54"/>
      <c r="BN1422" s="54"/>
      <c r="BP1422" s="18"/>
      <c r="BR1422" s="18"/>
      <c r="BS1422" s="18"/>
      <c r="BZ1422" s="18"/>
      <c r="CC1422" s="18"/>
      <c r="CH1422" s="18"/>
      <c r="CM1422" s="18"/>
      <c r="CO1422" s="18"/>
      <c r="CS1422" s="18"/>
      <c r="CU1422" s="18"/>
      <c r="CW1422" s="18"/>
      <c r="DH1422" s="18"/>
    </row>
    <row r="1423" spans="3:112" x14ac:dyDescent="0.3">
      <c r="C1423" s="25"/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P1423" s="8"/>
      <c r="AR1423" s="31"/>
      <c r="AU1423" s="31"/>
      <c r="AV1423" s="21"/>
      <c r="AW1423" s="23"/>
      <c r="BJ1423" s="18"/>
      <c r="BL1423" s="54"/>
      <c r="BN1423" s="54"/>
      <c r="BP1423" s="18"/>
      <c r="BR1423" s="18"/>
      <c r="BS1423" s="18"/>
      <c r="BZ1423" s="18"/>
      <c r="CC1423" s="18"/>
      <c r="CH1423" s="18"/>
      <c r="CM1423" s="18"/>
      <c r="CO1423" s="18"/>
      <c r="CS1423" s="18"/>
      <c r="CU1423" s="18"/>
      <c r="CW1423" s="18"/>
      <c r="DH1423" s="18"/>
    </row>
    <row r="1424" spans="3:112" x14ac:dyDescent="0.3">
      <c r="C1424" s="25"/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P1424" s="8"/>
      <c r="AR1424" s="31"/>
      <c r="AU1424" s="31"/>
      <c r="AV1424" s="21"/>
      <c r="AW1424" s="23"/>
      <c r="BJ1424" s="18"/>
      <c r="BL1424" s="54"/>
      <c r="BN1424" s="54"/>
      <c r="BP1424" s="18"/>
      <c r="BR1424" s="18"/>
      <c r="BS1424" s="18"/>
      <c r="BZ1424" s="18"/>
      <c r="CC1424" s="18"/>
      <c r="CH1424" s="18"/>
      <c r="CM1424" s="18"/>
      <c r="CO1424" s="18"/>
      <c r="CS1424" s="18"/>
      <c r="CU1424" s="18"/>
      <c r="CW1424" s="18"/>
      <c r="DH1424" s="18"/>
    </row>
    <row r="1425" spans="3:112" x14ac:dyDescent="0.3">
      <c r="C1425" s="25"/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P1425" s="8"/>
      <c r="AR1425" s="31"/>
      <c r="AU1425" s="31"/>
      <c r="AV1425" s="21"/>
      <c r="AW1425" s="23"/>
      <c r="BJ1425" s="18"/>
      <c r="BL1425" s="54"/>
      <c r="BN1425" s="54"/>
      <c r="BP1425" s="18"/>
      <c r="BR1425" s="18"/>
      <c r="BS1425" s="18"/>
      <c r="BZ1425" s="18"/>
      <c r="CC1425" s="18"/>
      <c r="CH1425" s="18"/>
      <c r="CM1425" s="18"/>
      <c r="CO1425" s="18"/>
      <c r="CS1425" s="18"/>
      <c r="CU1425" s="18"/>
      <c r="CW1425" s="18"/>
      <c r="DH1425" s="18"/>
    </row>
    <row r="1426" spans="3:112" x14ac:dyDescent="0.3">
      <c r="C1426" s="25"/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P1426" s="8"/>
      <c r="AR1426" s="31"/>
      <c r="AU1426" s="31"/>
      <c r="AV1426" s="21"/>
      <c r="AW1426" s="23"/>
      <c r="BJ1426" s="18"/>
      <c r="BL1426" s="54"/>
      <c r="BN1426" s="54"/>
      <c r="BP1426" s="18"/>
      <c r="BR1426" s="18"/>
      <c r="BS1426" s="18"/>
      <c r="BZ1426" s="18"/>
      <c r="CC1426" s="18"/>
      <c r="CH1426" s="18"/>
      <c r="CM1426" s="18"/>
      <c r="CO1426" s="18"/>
      <c r="CS1426" s="18"/>
      <c r="CU1426" s="18"/>
      <c r="CW1426" s="18"/>
      <c r="DH1426" s="18"/>
    </row>
    <row r="1427" spans="3:112" x14ac:dyDescent="0.3">
      <c r="C1427" s="25"/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P1427" s="8"/>
      <c r="AR1427" s="31"/>
      <c r="AU1427" s="31"/>
      <c r="AV1427" s="21"/>
      <c r="AW1427" s="23"/>
      <c r="BJ1427" s="18"/>
      <c r="BL1427" s="54"/>
      <c r="BN1427" s="54"/>
      <c r="BP1427" s="18"/>
      <c r="BR1427" s="18"/>
      <c r="BS1427" s="18"/>
      <c r="BZ1427" s="18"/>
      <c r="CC1427" s="18"/>
      <c r="CH1427" s="18"/>
      <c r="CM1427" s="18"/>
      <c r="CO1427" s="18"/>
      <c r="CS1427" s="18"/>
      <c r="CU1427" s="18"/>
      <c r="CW1427" s="18"/>
      <c r="DH1427" s="18"/>
    </row>
    <row r="1428" spans="3:112" x14ac:dyDescent="0.3">
      <c r="C1428" s="25"/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P1428" s="8"/>
      <c r="AR1428" s="31"/>
      <c r="AU1428" s="31"/>
      <c r="AV1428" s="21"/>
      <c r="AW1428" s="23"/>
      <c r="BJ1428" s="18"/>
      <c r="BL1428" s="54"/>
      <c r="BN1428" s="54"/>
      <c r="BP1428" s="18"/>
      <c r="BR1428" s="18"/>
      <c r="BS1428" s="18"/>
      <c r="BZ1428" s="18"/>
      <c r="CC1428" s="18"/>
      <c r="CH1428" s="18"/>
      <c r="CM1428" s="18"/>
      <c r="CO1428" s="18"/>
      <c r="CS1428" s="18"/>
      <c r="CU1428" s="18"/>
      <c r="CW1428" s="18"/>
      <c r="DH1428" s="18"/>
    </row>
    <row r="1429" spans="3:112" x14ac:dyDescent="0.3">
      <c r="C1429" s="25"/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P1429" s="8"/>
      <c r="AR1429" s="31"/>
      <c r="AU1429" s="31"/>
      <c r="AV1429" s="21"/>
      <c r="AW1429" s="23"/>
      <c r="BJ1429" s="18"/>
      <c r="BL1429" s="54"/>
      <c r="BN1429" s="54"/>
      <c r="BP1429" s="18"/>
      <c r="BR1429" s="18"/>
      <c r="BS1429" s="18"/>
      <c r="BZ1429" s="18"/>
      <c r="CC1429" s="18"/>
      <c r="CH1429" s="18"/>
      <c r="CM1429" s="18"/>
      <c r="CO1429" s="18"/>
      <c r="CS1429" s="18"/>
      <c r="CU1429" s="18"/>
      <c r="CW1429" s="18"/>
      <c r="DH1429" s="18"/>
    </row>
    <row r="1430" spans="3:112" x14ac:dyDescent="0.3">
      <c r="C1430" s="25"/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P1430" s="8"/>
      <c r="AR1430" s="31"/>
      <c r="AU1430" s="31"/>
      <c r="AV1430" s="21"/>
      <c r="AW1430" s="23"/>
      <c r="BJ1430" s="18"/>
      <c r="BL1430" s="54"/>
      <c r="BN1430" s="54"/>
      <c r="BP1430" s="18"/>
      <c r="BR1430" s="18"/>
      <c r="BS1430" s="18"/>
      <c r="BZ1430" s="18"/>
      <c r="CC1430" s="18"/>
      <c r="CH1430" s="18"/>
      <c r="CM1430" s="18"/>
      <c r="CO1430" s="18"/>
      <c r="CS1430" s="18"/>
      <c r="CU1430" s="18"/>
      <c r="CW1430" s="18"/>
      <c r="DH1430" s="18"/>
    </row>
    <row r="1431" spans="3:112" x14ac:dyDescent="0.3">
      <c r="C1431" s="25"/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P1431" s="8"/>
      <c r="AR1431" s="31"/>
      <c r="AU1431" s="31"/>
      <c r="AV1431" s="21"/>
      <c r="AW1431" s="23"/>
      <c r="BJ1431" s="18"/>
      <c r="BL1431" s="54"/>
      <c r="BN1431" s="54"/>
      <c r="BP1431" s="18"/>
      <c r="BR1431" s="18"/>
      <c r="BS1431" s="18"/>
      <c r="BZ1431" s="18"/>
      <c r="CC1431" s="18"/>
      <c r="CH1431" s="18"/>
      <c r="CM1431" s="18"/>
      <c r="CO1431" s="18"/>
      <c r="CS1431" s="18"/>
      <c r="CU1431" s="18"/>
      <c r="CW1431" s="18"/>
      <c r="DH1431" s="18"/>
    </row>
    <row r="1432" spans="3:112" x14ac:dyDescent="0.3">
      <c r="C1432" s="25"/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P1432" s="8"/>
      <c r="AR1432" s="31"/>
      <c r="AU1432" s="31"/>
      <c r="AV1432" s="21"/>
      <c r="AW1432" s="23"/>
      <c r="BJ1432" s="18"/>
      <c r="BL1432" s="54"/>
      <c r="BN1432" s="54"/>
      <c r="BP1432" s="18"/>
      <c r="BR1432" s="18"/>
      <c r="BS1432" s="18"/>
      <c r="BZ1432" s="18"/>
      <c r="CC1432" s="18"/>
      <c r="CH1432" s="18"/>
      <c r="CM1432" s="18"/>
      <c r="CO1432" s="18"/>
      <c r="CS1432" s="18"/>
      <c r="CU1432" s="18"/>
      <c r="CW1432" s="18"/>
      <c r="DH1432" s="18"/>
    </row>
    <row r="1433" spans="3:112" x14ac:dyDescent="0.3">
      <c r="C1433" s="25"/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P1433" s="8"/>
      <c r="AR1433" s="31"/>
      <c r="AU1433" s="31"/>
      <c r="AV1433" s="21"/>
      <c r="AW1433" s="23"/>
      <c r="BJ1433" s="18"/>
      <c r="BL1433" s="54"/>
      <c r="BN1433" s="54"/>
      <c r="BP1433" s="18"/>
      <c r="BR1433" s="18"/>
      <c r="BS1433" s="18"/>
      <c r="BZ1433" s="18"/>
      <c r="CC1433" s="18"/>
      <c r="CH1433" s="18"/>
      <c r="CM1433" s="18"/>
      <c r="CO1433" s="18"/>
      <c r="CS1433" s="18"/>
      <c r="CU1433" s="18"/>
      <c r="CW1433" s="18"/>
      <c r="DH1433" s="18"/>
    </row>
    <row r="1434" spans="3:112" x14ac:dyDescent="0.3">
      <c r="C1434" s="25"/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P1434" s="8"/>
      <c r="AR1434" s="31"/>
      <c r="AU1434" s="31"/>
      <c r="AV1434" s="21"/>
      <c r="AW1434" s="23"/>
      <c r="BJ1434" s="18"/>
      <c r="BL1434" s="54"/>
      <c r="BN1434" s="54"/>
      <c r="BP1434" s="18"/>
      <c r="BR1434" s="18"/>
      <c r="BS1434" s="18"/>
      <c r="BZ1434" s="18"/>
      <c r="CC1434" s="18"/>
      <c r="CH1434" s="18"/>
      <c r="CM1434" s="18"/>
      <c r="CO1434" s="18"/>
      <c r="CS1434" s="18"/>
      <c r="CU1434" s="18"/>
      <c r="CW1434" s="18"/>
      <c r="DH1434" s="18"/>
    </row>
    <row r="1435" spans="3:112" x14ac:dyDescent="0.3">
      <c r="C1435" s="25"/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P1435" s="8"/>
      <c r="AR1435" s="31"/>
      <c r="AU1435" s="31"/>
      <c r="AV1435" s="21"/>
      <c r="AW1435" s="23"/>
      <c r="BJ1435" s="18"/>
      <c r="BL1435" s="54"/>
      <c r="BN1435" s="54"/>
      <c r="BP1435" s="18"/>
      <c r="BR1435" s="18"/>
      <c r="BS1435" s="18"/>
      <c r="BZ1435" s="18"/>
      <c r="CC1435" s="18"/>
      <c r="CH1435" s="18"/>
      <c r="CM1435" s="18"/>
      <c r="CO1435" s="18"/>
      <c r="CS1435" s="18"/>
      <c r="CU1435" s="18"/>
      <c r="CW1435" s="18"/>
      <c r="DH1435" s="18"/>
    </row>
    <row r="1436" spans="3:112" x14ac:dyDescent="0.3">
      <c r="C1436" s="25"/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P1436" s="8"/>
      <c r="AR1436" s="31"/>
      <c r="AU1436" s="31"/>
      <c r="AV1436" s="21"/>
      <c r="AW1436" s="23"/>
      <c r="BJ1436" s="18"/>
      <c r="BL1436" s="54"/>
      <c r="BN1436" s="54"/>
      <c r="BP1436" s="18"/>
      <c r="BR1436" s="18"/>
      <c r="BS1436" s="18"/>
      <c r="BZ1436" s="18"/>
      <c r="CC1436" s="18"/>
      <c r="CH1436" s="18"/>
      <c r="CM1436" s="18"/>
      <c r="CO1436" s="18"/>
      <c r="CS1436" s="18"/>
      <c r="CU1436" s="18"/>
      <c r="CW1436" s="18"/>
      <c r="DH1436" s="18"/>
    </row>
    <row r="1437" spans="3:112" x14ac:dyDescent="0.3">
      <c r="C1437" s="25"/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P1437" s="8"/>
      <c r="AR1437" s="31"/>
      <c r="AU1437" s="31"/>
      <c r="AV1437" s="21"/>
      <c r="AW1437" s="23"/>
      <c r="BJ1437" s="18"/>
      <c r="BL1437" s="54"/>
      <c r="BN1437" s="54"/>
      <c r="BP1437" s="18"/>
      <c r="BR1437" s="18"/>
      <c r="BS1437" s="18"/>
      <c r="BZ1437" s="18"/>
      <c r="CC1437" s="18"/>
      <c r="CH1437" s="18"/>
      <c r="CM1437" s="18"/>
      <c r="CO1437" s="18"/>
      <c r="CS1437" s="18"/>
      <c r="CU1437" s="18"/>
      <c r="CW1437" s="18"/>
      <c r="DH1437" s="18"/>
    </row>
    <row r="1438" spans="3:112" x14ac:dyDescent="0.3">
      <c r="C1438" s="25"/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P1438" s="8"/>
      <c r="AR1438" s="31"/>
      <c r="AU1438" s="31"/>
      <c r="AV1438" s="21"/>
      <c r="AW1438" s="23"/>
      <c r="BJ1438" s="18"/>
      <c r="BL1438" s="54"/>
      <c r="BN1438" s="54"/>
      <c r="BP1438" s="18"/>
      <c r="BR1438" s="18"/>
      <c r="BS1438" s="18"/>
      <c r="BZ1438" s="18"/>
      <c r="CC1438" s="18"/>
      <c r="CH1438" s="18"/>
      <c r="CM1438" s="18"/>
      <c r="CO1438" s="18"/>
      <c r="CS1438" s="18"/>
      <c r="CU1438" s="18"/>
      <c r="CW1438" s="18"/>
      <c r="DH1438" s="18"/>
    </row>
    <row r="1439" spans="3:112" x14ac:dyDescent="0.3">
      <c r="C1439" s="25"/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P1439" s="8"/>
      <c r="AR1439" s="31"/>
      <c r="AU1439" s="31"/>
      <c r="AV1439" s="21"/>
      <c r="AW1439" s="23"/>
      <c r="BJ1439" s="18"/>
      <c r="BL1439" s="54"/>
      <c r="BN1439" s="54"/>
      <c r="BP1439" s="18"/>
      <c r="BR1439" s="18"/>
      <c r="BS1439" s="18"/>
      <c r="BZ1439" s="18"/>
      <c r="CC1439" s="18"/>
      <c r="CH1439" s="18"/>
      <c r="CM1439" s="18"/>
      <c r="CO1439" s="18"/>
      <c r="CS1439" s="18"/>
      <c r="CU1439" s="18"/>
      <c r="CW1439" s="18"/>
      <c r="DH1439" s="18"/>
    </row>
    <row r="1440" spans="3:112" x14ac:dyDescent="0.3">
      <c r="C1440" s="25"/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P1440" s="8"/>
      <c r="AR1440" s="31"/>
      <c r="AU1440" s="31"/>
      <c r="AV1440" s="21"/>
      <c r="AW1440" s="23"/>
      <c r="BJ1440" s="18"/>
      <c r="BL1440" s="54"/>
      <c r="BN1440" s="54"/>
      <c r="BP1440" s="18"/>
      <c r="BR1440" s="18"/>
      <c r="BS1440" s="18"/>
      <c r="BZ1440" s="18"/>
      <c r="CC1440" s="18"/>
      <c r="CH1440" s="18"/>
      <c r="CM1440" s="18"/>
      <c r="CO1440" s="18"/>
      <c r="CS1440" s="18"/>
      <c r="CU1440" s="18"/>
      <c r="CW1440" s="18"/>
      <c r="DH1440" s="18"/>
    </row>
    <row r="1441" spans="3:112" x14ac:dyDescent="0.3">
      <c r="C1441" s="25"/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P1441" s="8"/>
      <c r="AR1441" s="31"/>
      <c r="AU1441" s="31"/>
      <c r="AV1441" s="21"/>
      <c r="AW1441" s="23"/>
      <c r="BJ1441" s="18"/>
      <c r="BL1441" s="54"/>
      <c r="BN1441" s="54"/>
      <c r="BP1441" s="18"/>
      <c r="BR1441" s="18"/>
      <c r="BS1441" s="18"/>
      <c r="BZ1441" s="18"/>
      <c r="CC1441" s="18"/>
      <c r="CH1441" s="18"/>
      <c r="CM1441" s="18"/>
      <c r="CO1441" s="18"/>
      <c r="CS1441" s="18"/>
      <c r="CU1441" s="18"/>
      <c r="CW1441" s="18"/>
      <c r="DH1441" s="18"/>
    </row>
    <row r="1442" spans="3:112" x14ac:dyDescent="0.3">
      <c r="C1442" s="25"/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P1442" s="8"/>
      <c r="AR1442" s="31"/>
      <c r="AU1442" s="31"/>
      <c r="AV1442" s="21"/>
      <c r="AW1442" s="23"/>
      <c r="BJ1442" s="18"/>
      <c r="BL1442" s="54"/>
      <c r="BN1442" s="54"/>
      <c r="BP1442" s="18"/>
      <c r="BR1442" s="18"/>
      <c r="BS1442" s="18"/>
      <c r="BZ1442" s="18"/>
      <c r="CC1442" s="18"/>
      <c r="CH1442" s="18"/>
      <c r="CM1442" s="18"/>
      <c r="CO1442" s="18"/>
      <c r="CS1442" s="18"/>
      <c r="CU1442" s="18"/>
      <c r="CW1442" s="18"/>
      <c r="DH1442" s="18"/>
    </row>
    <row r="1443" spans="3:112" x14ac:dyDescent="0.3">
      <c r="C1443" s="25"/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P1443" s="8"/>
      <c r="AR1443" s="31"/>
      <c r="AU1443" s="31"/>
      <c r="AV1443" s="21"/>
      <c r="AW1443" s="23"/>
      <c r="BJ1443" s="18"/>
      <c r="BL1443" s="54"/>
      <c r="BN1443" s="54"/>
      <c r="BP1443" s="18"/>
      <c r="BR1443" s="18"/>
      <c r="BS1443" s="18"/>
      <c r="BZ1443" s="18"/>
      <c r="CC1443" s="18"/>
      <c r="CH1443" s="18"/>
      <c r="CM1443" s="18"/>
      <c r="CO1443" s="18"/>
      <c r="CS1443" s="18"/>
      <c r="CU1443" s="18"/>
      <c r="CW1443" s="18"/>
      <c r="DH1443" s="18"/>
    </row>
    <row r="1444" spans="3:112" x14ac:dyDescent="0.3">
      <c r="C1444" s="25"/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P1444" s="8"/>
      <c r="AR1444" s="31"/>
      <c r="AU1444" s="31"/>
      <c r="AV1444" s="21"/>
      <c r="AW1444" s="23"/>
      <c r="BJ1444" s="18"/>
      <c r="BL1444" s="54"/>
      <c r="BN1444" s="54"/>
      <c r="BP1444" s="18"/>
      <c r="BR1444" s="18"/>
      <c r="BS1444" s="18"/>
      <c r="BZ1444" s="18"/>
      <c r="CC1444" s="18"/>
      <c r="CH1444" s="18"/>
      <c r="CM1444" s="18"/>
      <c r="CO1444" s="18"/>
      <c r="CS1444" s="18"/>
      <c r="CU1444" s="18"/>
      <c r="CW1444" s="18"/>
      <c r="DH1444" s="18"/>
    </row>
    <row r="1445" spans="3:112" x14ac:dyDescent="0.3">
      <c r="C1445" s="25"/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P1445" s="8"/>
      <c r="AR1445" s="31"/>
      <c r="AU1445" s="31"/>
      <c r="AV1445" s="21"/>
      <c r="AW1445" s="23"/>
      <c r="BJ1445" s="18"/>
      <c r="BL1445" s="54"/>
      <c r="BN1445" s="54"/>
      <c r="BP1445" s="18"/>
      <c r="BR1445" s="18"/>
      <c r="BS1445" s="18"/>
      <c r="BZ1445" s="18"/>
      <c r="CC1445" s="18"/>
      <c r="CH1445" s="18"/>
      <c r="CM1445" s="18"/>
      <c r="CO1445" s="18"/>
      <c r="CS1445" s="18"/>
      <c r="CU1445" s="18"/>
      <c r="CW1445" s="18"/>
      <c r="DH1445" s="18"/>
    </row>
    <row r="1446" spans="3:112" x14ac:dyDescent="0.3">
      <c r="C1446" s="25"/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P1446" s="8"/>
      <c r="AR1446" s="31"/>
      <c r="AU1446" s="31"/>
      <c r="AV1446" s="21"/>
      <c r="AW1446" s="23"/>
      <c r="BJ1446" s="18"/>
      <c r="BL1446" s="54"/>
      <c r="BN1446" s="54"/>
      <c r="BP1446" s="18"/>
      <c r="BR1446" s="18"/>
      <c r="BS1446" s="18"/>
      <c r="BZ1446" s="18"/>
      <c r="CC1446" s="18"/>
      <c r="CH1446" s="18"/>
      <c r="CM1446" s="18"/>
      <c r="CO1446" s="18"/>
      <c r="CS1446" s="18"/>
      <c r="CU1446" s="18"/>
      <c r="CW1446" s="18"/>
      <c r="DH1446" s="18"/>
    </row>
    <row r="1447" spans="3:112" x14ac:dyDescent="0.3">
      <c r="C1447" s="25"/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P1447" s="8"/>
      <c r="AR1447" s="31"/>
      <c r="AU1447" s="31"/>
      <c r="AV1447" s="21"/>
      <c r="AW1447" s="23"/>
      <c r="BJ1447" s="18"/>
      <c r="BL1447" s="54"/>
      <c r="BN1447" s="54"/>
      <c r="BP1447" s="18"/>
      <c r="BR1447" s="18"/>
      <c r="BS1447" s="18"/>
      <c r="BZ1447" s="18"/>
      <c r="CC1447" s="18"/>
      <c r="CH1447" s="18"/>
      <c r="CM1447" s="18"/>
      <c r="CO1447" s="18"/>
      <c r="CS1447" s="18"/>
      <c r="CU1447" s="18"/>
      <c r="CW1447" s="18"/>
      <c r="DH1447" s="18"/>
    </row>
    <row r="1448" spans="3:112" x14ac:dyDescent="0.3">
      <c r="C1448" s="25"/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P1448" s="8"/>
      <c r="AR1448" s="31"/>
      <c r="AU1448" s="31"/>
      <c r="AV1448" s="21"/>
      <c r="AW1448" s="23"/>
      <c r="BJ1448" s="18"/>
      <c r="BL1448" s="54"/>
      <c r="BN1448" s="54"/>
      <c r="BP1448" s="18"/>
      <c r="BR1448" s="18"/>
      <c r="BS1448" s="18"/>
      <c r="BZ1448" s="18"/>
      <c r="CC1448" s="18"/>
      <c r="CH1448" s="18"/>
      <c r="CM1448" s="18"/>
      <c r="CO1448" s="18"/>
      <c r="CS1448" s="18"/>
      <c r="CU1448" s="18"/>
      <c r="CW1448" s="18"/>
      <c r="DH1448" s="18"/>
    </row>
    <row r="1449" spans="3:112" x14ac:dyDescent="0.3">
      <c r="C1449" s="25"/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P1449" s="8"/>
      <c r="AR1449" s="31"/>
      <c r="AU1449" s="31"/>
      <c r="AV1449" s="21"/>
      <c r="AW1449" s="23"/>
      <c r="BJ1449" s="18"/>
      <c r="BL1449" s="54"/>
      <c r="BN1449" s="54"/>
      <c r="BP1449" s="18"/>
      <c r="BR1449" s="18"/>
      <c r="BS1449" s="18"/>
      <c r="BZ1449" s="18"/>
      <c r="CC1449" s="18"/>
      <c r="CH1449" s="18"/>
      <c r="CM1449" s="18"/>
      <c r="CO1449" s="18"/>
      <c r="CS1449" s="18"/>
      <c r="CU1449" s="18"/>
      <c r="CW1449" s="18"/>
      <c r="DH1449" s="18"/>
    </row>
    <row r="1450" spans="3:112" x14ac:dyDescent="0.3">
      <c r="C1450" s="25"/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P1450" s="8"/>
      <c r="AR1450" s="31"/>
      <c r="AU1450" s="31"/>
      <c r="AV1450" s="21"/>
      <c r="AW1450" s="23"/>
      <c r="BJ1450" s="18"/>
      <c r="BL1450" s="54"/>
      <c r="BN1450" s="54"/>
      <c r="BP1450" s="18"/>
      <c r="BR1450" s="18"/>
      <c r="BS1450" s="18"/>
      <c r="BZ1450" s="18"/>
      <c r="CC1450" s="18"/>
      <c r="CH1450" s="18"/>
      <c r="CM1450" s="18"/>
      <c r="CO1450" s="18"/>
      <c r="CS1450" s="18"/>
      <c r="CU1450" s="18"/>
      <c r="CW1450" s="18"/>
      <c r="DH1450" s="18"/>
    </row>
    <row r="1451" spans="3:112" x14ac:dyDescent="0.3">
      <c r="C1451" s="25"/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P1451" s="8"/>
      <c r="AR1451" s="31"/>
      <c r="AU1451" s="31"/>
      <c r="AV1451" s="21"/>
      <c r="AW1451" s="23"/>
      <c r="BJ1451" s="18"/>
      <c r="BL1451" s="54"/>
      <c r="BN1451" s="54"/>
      <c r="BP1451" s="18"/>
      <c r="BR1451" s="18"/>
      <c r="BS1451" s="18"/>
      <c r="BZ1451" s="18"/>
      <c r="CC1451" s="18"/>
      <c r="CH1451" s="18"/>
      <c r="CM1451" s="18"/>
      <c r="CO1451" s="18"/>
      <c r="CS1451" s="18"/>
      <c r="CU1451" s="18"/>
      <c r="CW1451" s="18"/>
      <c r="DH1451" s="18"/>
    </row>
    <row r="1452" spans="3:112" x14ac:dyDescent="0.3">
      <c r="C1452" s="25"/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P1452" s="8"/>
      <c r="AR1452" s="31"/>
      <c r="AU1452" s="31"/>
      <c r="AV1452" s="21"/>
      <c r="AW1452" s="23"/>
      <c r="BJ1452" s="18"/>
      <c r="BL1452" s="54"/>
      <c r="BN1452" s="54"/>
      <c r="BP1452" s="18"/>
      <c r="BR1452" s="18"/>
      <c r="BS1452" s="18"/>
      <c r="BZ1452" s="18"/>
      <c r="CC1452" s="18"/>
      <c r="CH1452" s="18"/>
      <c r="CM1452" s="18"/>
      <c r="CO1452" s="18"/>
      <c r="CS1452" s="18"/>
      <c r="CU1452" s="18"/>
      <c r="CW1452" s="18"/>
      <c r="DH1452" s="18"/>
    </row>
    <row r="1453" spans="3:112" x14ac:dyDescent="0.3">
      <c r="C1453" s="25"/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P1453" s="8"/>
      <c r="AR1453" s="31"/>
      <c r="AU1453" s="31"/>
      <c r="AV1453" s="21"/>
      <c r="AW1453" s="23"/>
      <c r="BJ1453" s="18"/>
      <c r="BL1453" s="54"/>
      <c r="BN1453" s="54"/>
      <c r="BP1453" s="18"/>
      <c r="BR1453" s="18"/>
      <c r="BS1453" s="18"/>
      <c r="BZ1453" s="18"/>
      <c r="CC1453" s="18"/>
      <c r="CH1453" s="18"/>
      <c r="CM1453" s="18"/>
      <c r="CO1453" s="18"/>
      <c r="CS1453" s="18"/>
      <c r="CU1453" s="18"/>
      <c r="CW1453" s="18"/>
      <c r="DH1453" s="18"/>
    </row>
    <row r="1454" spans="3:112" x14ac:dyDescent="0.3">
      <c r="C1454" s="25"/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P1454" s="8"/>
      <c r="AR1454" s="31"/>
      <c r="AU1454" s="31"/>
      <c r="AV1454" s="21"/>
      <c r="AW1454" s="23"/>
      <c r="BJ1454" s="18"/>
      <c r="BL1454" s="54"/>
      <c r="BN1454" s="54"/>
      <c r="BP1454" s="18"/>
      <c r="BR1454" s="18"/>
      <c r="BS1454" s="18"/>
      <c r="BZ1454" s="18"/>
      <c r="CC1454" s="18"/>
      <c r="CH1454" s="18"/>
      <c r="CM1454" s="18"/>
      <c r="CO1454" s="18"/>
      <c r="CS1454" s="18"/>
      <c r="CU1454" s="18"/>
      <c r="CW1454" s="18"/>
      <c r="DH1454" s="18"/>
    </row>
    <row r="1455" spans="3:112" x14ac:dyDescent="0.3">
      <c r="C1455" s="25"/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P1455" s="8"/>
      <c r="AR1455" s="31"/>
      <c r="AU1455" s="31"/>
      <c r="AV1455" s="21"/>
      <c r="AW1455" s="23"/>
      <c r="BJ1455" s="18"/>
      <c r="BL1455" s="54"/>
      <c r="BN1455" s="54"/>
      <c r="BP1455" s="18"/>
      <c r="BR1455" s="18"/>
      <c r="BS1455" s="18"/>
      <c r="BZ1455" s="18"/>
      <c r="CC1455" s="18"/>
      <c r="CH1455" s="18"/>
      <c r="CM1455" s="18"/>
      <c r="CO1455" s="18"/>
      <c r="CS1455" s="18"/>
      <c r="CU1455" s="18"/>
      <c r="CW1455" s="18"/>
      <c r="DH1455" s="18"/>
    </row>
    <row r="1456" spans="3:112" x14ac:dyDescent="0.3">
      <c r="C1456" s="25"/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P1456" s="8"/>
      <c r="AR1456" s="31"/>
      <c r="AU1456" s="31"/>
      <c r="AV1456" s="21"/>
      <c r="AW1456" s="23"/>
      <c r="BJ1456" s="18"/>
      <c r="BL1456" s="54"/>
      <c r="BN1456" s="54"/>
      <c r="BP1456" s="18"/>
      <c r="BR1456" s="18"/>
      <c r="BS1456" s="18"/>
      <c r="BZ1456" s="18"/>
      <c r="CC1456" s="18"/>
      <c r="CH1456" s="18"/>
      <c r="CM1456" s="18"/>
      <c r="CO1456" s="18"/>
      <c r="CS1456" s="18"/>
      <c r="CU1456" s="18"/>
      <c r="CW1456" s="18"/>
      <c r="DH1456" s="18"/>
    </row>
    <row r="1457" spans="3:112" x14ac:dyDescent="0.3">
      <c r="C1457" s="25"/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P1457" s="8"/>
      <c r="AR1457" s="31"/>
      <c r="AU1457" s="31"/>
      <c r="AV1457" s="21"/>
      <c r="AW1457" s="23"/>
      <c r="BJ1457" s="18"/>
      <c r="BL1457" s="54"/>
      <c r="BN1457" s="54"/>
      <c r="BP1457" s="18"/>
      <c r="BR1457" s="18"/>
      <c r="BS1457" s="18"/>
      <c r="BZ1457" s="18"/>
      <c r="CC1457" s="18"/>
      <c r="CH1457" s="18"/>
      <c r="CM1457" s="18"/>
      <c r="CO1457" s="18"/>
      <c r="CS1457" s="18"/>
      <c r="CU1457" s="18"/>
      <c r="CW1457" s="18"/>
      <c r="DH1457" s="18"/>
    </row>
    <row r="1458" spans="3:112" x14ac:dyDescent="0.3">
      <c r="C1458" s="25"/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P1458" s="8"/>
      <c r="AR1458" s="31"/>
      <c r="AU1458" s="31"/>
      <c r="AV1458" s="21"/>
      <c r="AW1458" s="23"/>
      <c r="BJ1458" s="18"/>
      <c r="BL1458" s="54"/>
      <c r="BN1458" s="54"/>
      <c r="BP1458" s="18"/>
      <c r="BR1458" s="18"/>
      <c r="BS1458" s="18"/>
      <c r="BZ1458" s="18"/>
      <c r="CC1458" s="18"/>
      <c r="CH1458" s="18"/>
      <c r="CM1458" s="18"/>
      <c r="CO1458" s="18"/>
      <c r="CS1458" s="18"/>
      <c r="CU1458" s="18"/>
      <c r="CW1458" s="18"/>
      <c r="DH1458" s="18"/>
    </row>
    <row r="1459" spans="3:112" x14ac:dyDescent="0.3">
      <c r="C1459" s="25"/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P1459" s="8"/>
      <c r="AR1459" s="31"/>
      <c r="AU1459" s="31"/>
      <c r="AV1459" s="21"/>
      <c r="AW1459" s="23"/>
      <c r="BJ1459" s="18"/>
      <c r="BL1459" s="54"/>
      <c r="BN1459" s="54"/>
      <c r="BP1459" s="18"/>
      <c r="BR1459" s="18"/>
      <c r="BS1459" s="18"/>
      <c r="BZ1459" s="18"/>
      <c r="CC1459" s="18"/>
      <c r="CH1459" s="18"/>
      <c r="CM1459" s="18"/>
      <c r="CO1459" s="18"/>
      <c r="CS1459" s="18"/>
      <c r="CU1459" s="18"/>
      <c r="CW1459" s="18"/>
      <c r="DH1459" s="18"/>
    </row>
    <row r="1460" spans="3:112" x14ac:dyDescent="0.3">
      <c r="C1460" s="25"/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P1460" s="8"/>
      <c r="AR1460" s="31"/>
      <c r="AU1460" s="31"/>
      <c r="AV1460" s="21"/>
      <c r="AW1460" s="23"/>
      <c r="BJ1460" s="18"/>
      <c r="BL1460" s="54"/>
      <c r="BN1460" s="54"/>
      <c r="BP1460" s="18"/>
      <c r="BR1460" s="18"/>
      <c r="BS1460" s="18"/>
      <c r="BZ1460" s="18"/>
      <c r="CC1460" s="18"/>
      <c r="CH1460" s="18"/>
      <c r="CM1460" s="18"/>
      <c r="CO1460" s="18"/>
      <c r="CS1460" s="18"/>
      <c r="CU1460" s="18"/>
      <c r="CW1460" s="18"/>
      <c r="DH1460" s="18"/>
    </row>
    <row r="1461" spans="3:112" x14ac:dyDescent="0.3">
      <c r="C1461" s="25"/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P1461" s="8"/>
      <c r="AR1461" s="31"/>
      <c r="AU1461" s="31"/>
      <c r="AV1461" s="21"/>
      <c r="AW1461" s="23"/>
      <c r="BJ1461" s="18"/>
      <c r="BL1461" s="54"/>
      <c r="BN1461" s="54"/>
      <c r="BP1461" s="18"/>
      <c r="BR1461" s="18"/>
      <c r="BS1461" s="18"/>
      <c r="BZ1461" s="18"/>
      <c r="CC1461" s="18"/>
      <c r="CH1461" s="18"/>
      <c r="CM1461" s="18"/>
      <c r="CO1461" s="18"/>
      <c r="CS1461" s="18"/>
      <c r="CU1461" s="18"/>
      <c r="CW1461" s="18"/>
      <c r="DH1461" s="18"/>
    </row>
    <row r="1462" spans="3:112" x14ac:dyDescent="0.3">
      <c r="C1462" s="25"/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P1462" s="8"/>
      <c r="AR1462" s="31"/>
      <c r="AU1462" s="31"/>
      <c r="AV1462" s="21"/>
      <c r="AW1462" s="23"/>
      <c r="BJ1462" s="18"/>
      <c r="BL1462" s="54"/>
      <c r="BN1462" s="54"/>
      <c r="BP1462" s="18"/>
      <c r="BR1462" s="18"/>
      <c r="BS1462" s="18"/>
      <c r="BZ1462" s="18"/>
      <c r="CC1462" s="18"/>
      <c r="CH1462" s="18"/>
      <c r="CM1462" s="18"/>
      <c r="CO1462" s="18"/>
      <c r="CS1462" s="18"/>
      <c r="CU1462" s="18"/>
      <c r="CW1462" s="18"/>
      <c r="DH1462" s="18"/>
    </row>
    <row r="1463" spans="3:112" x14ac:dyDescent="0.3">
      <c r="C1463" s="25"/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P1463" s="8"/>
      <c r="AR1463" s="31"/>
      <c r="AU1463" s="31"/>
      <c r="AV1463" s="21"/>
      <c r="AW1463" s="23"/>
      <c r="BJ1463" s="18"/>
      <c r="BL1463" s="54"/>
      <c r="BN1463" s="54"/>
      <c r="BP1463" s="18"/>
      <c r="BR1463" s="18"/>
      <c r="BS1463" s="18"/>
      <c r="BZ1463" s="18"/>
      <c r="CC1463" s="18"/>
      <c r="CH1463" s="18"/>
      <c r="CM1463" s="18"/>
      <c r="CO1463" s="18"/>
      <c r="CS1463" s="18"/>
      <c r="CU1463" s="18"/>
      <c r="CW1463" s="18"/>
      <c r="DH1463" s="18"/>
    </row>
    <row r="1464" spans="3:112" x14ac:dyDescent="0.3">
      <c r="C1464" s="25"/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P1464" s="8"/>
      <c r="AR1464" s="31"/>
      <c r="AU1464" s="31"/>
      <c r="AV1464" s="21"/>
      <c r="AW1464" s="23"/>
      <c r="BJ1464" s="18"/>
      <c r="BL1464" s="54"/>
      <c r="BN1464" s="54"/>
      <c r="BP1464" s="18"/>
      <c r="BR1464" s="18"/>
      <c r="BS1464" s="18"/>
      <c r="BZ1464" s="18"/>
      <c r="CC1464" s="18"/>
      <c r="CH1464" s="18"/>
      <c r="CM1464" s="18"/>
      <c r="CO1464" s="18"/>
      <c r="CS1464" s="18"/>
      <c r="CU1464" s="18"/>
      <c r="CW1464" s="18"/>
      <c r="DH1464" s="18"/>
    </row>
    <row r="1465" spans="3:112" x14ac:dyDescent="0.3">
      <c r="C1465" s="25"/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P1465" s="8"/>
      <c r="AR1465" s="31"/>
      <c r="AU1465" s="31"/>
      <c r="AV1465" s="21"/>
      <c r="AW1465" s="23"/>
      <c r="BJ1465" s="18"/>
      <c r="BL1465" s="54"/>
      <c r="BN1465" s="54"/>
      <c r="BP1465" s="18"/>
      <c r="BR1465" s="18"/>
      <c r="BS1465" s="18"/>
      <c r="BZ1465" s="18"/>
      <c r="CC1465" s="18"/>
      <c r="CH1465" s="18"/>
      <c r="CM1465" s="18"/>
      <c r="CO1465" s="18"/>
      <c r="CS1465" s="18"/>
      <c r="CU1465" s="18"/>
      <c r="CW1465" s="18"/>
      <c r="DH1465" s="18"/>
    </row>
    <row r="1466" spans="3:112" x14ac:dyDescent="0.3">
      <c r="C1466" s="25"/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P1466" s="8"/>
      <c r="AR1466" s="31"/>
      <c r="AU1466" s="31"/>
      <c r="AV1466" s="21"/>
      <c r="AW1466" s="23"/>
      <c r="BJ1466" s="18"/>
      <c r="BL1466" s="54"/>
      <c r="BN1466" s="54"/>
      <c r="BP1466" s="18"/>
      <c r="BR1466" s="18"/>
      <c r="BS1466" s="18"/>
      <c r="BZ1466" s="18"/>
      <c r="CC1466" s="18"/>
      <c r="CH1466" s="18"/>
      <c r="CM1466" s="18"/>
      <c r="CO1466" s="18"/>
      <c r="CS1466" s="18"/>
      <c r="CU1466" s="18"/>
      <c r="CW1466" s="18"/>
      <c r="DH1466" s="18"/>
    </row>
    <row r="1467" spans="3:112" x14ac:dyDescent="0.3">
      <c r="C1467" s="25"/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P1467" s="8"/>
      <c r="AR1467" s="31"/>
      <c r="AU1467" s="31"/>
      <c r="AV1467" s="21"/>
      <c r="AW1467" s="23"/>
      <c r="BJ1467" s="18"/>
      <c r="BL1467" s="54"/>
      <c r="BN1467" s="54"/>
      <c r="BP1467" s="18"/>
      <c r="BR1467" s="18"/>
      <c r="BS1467" s="18"/>
      <c r="BZ1467" s="18"/>
      <c r="CC1467" s="18"/>
      <c r="CH1467" s="18"/>
      <c r="CM1467" s="18"/>
      <c r="CO1467" s="18"/>
      <c r="CS1467" s="18"/>
      <c r="CU1467" s="18"/>
      <c r="CW1467" s="18"/>
      <c r="DH1467" s="18"/>
    </row>
    <row r="1468" spans="3:112" x14ac:dyDescent="0.3">
      <c r="C1468" s="25"/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P1468" s="8"/>
      <c r="AR1468" s="31"/>
      <c r="AU1468" s="31"/>
      <c r="AV1468" s="21"/>
      <c r="AW1468" s="23"/>
      <c r="BJ1468" s="18"/>
      <c r="BL1468" s="54"/>
      <c r="BN1468" s="54"/>
      <c r="BP1468" s="18"/>
      <c r="BR1468" s="18"/>
      <c r="BS1468" s="18"/>
      <c r="BZ1468" s="18"/>
      <c r="CC1468" s="18"/>
      <c r="CH1468" s="18"/>
      <c r="CM1468" s="18"/>
      <c r="CO1468" s="18"/>
      <c r="CS1468" s="18"/>
      <c r="CU1468" s="18"/>
      <c r="CW1468" s="18"/>
      <c r="DH1468" s="18"/>
    </row>
    <row r="1469" spans="3:112" x14ac:dyDescent="0.3">
      <c r="C1469" s="25"/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P1469" s="8"/>
      <c r="AR1469" s="31"/>
      <c r="AU1469" s="31"/>
      <c r="AV1469" s="21"/>
      <c r="AW1469" s="23"/>
      <c r="BJ1469" s="18"/>
      <c r="BL1469" s="54"/>
      <c r="BN1469" s="54"/>
      <c r="BP1469" s="18"/>
      <c r="BR1469" s="18"/>
      <c r="BS1469" s="18"/>
      <c r="BZ1469" s="18"/>
      <c r="CC1469" s="18"/>
      <c r="CH1469" s="18"/>
      <c r="CM1469" s="18"/>
      <c r="CO1469" s="18"/>
      <c r="CS1469" s="18"/>
      <c r="CU1469" s="18"/>
      <c r="CW1469" s="18"/>
      <c r="DH1469" s="18"/>
    </row>
    <row r="1470" spans="3:112" x14ac:dyDescent="0.3">
      <c r="C1470" s="25"/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P1470" s="8"/>
      <c r="AR1470" s="31"/>
      <c r="AU1470" s="31"/>
      <c r="AV1470" s="21"/>
      <c r="AW1470" s="23"/>
      <c r="BJ1470" s="18"/>
      <c r="BL1470" s="54"/>
      <c r="BN1470" s="54"/>
      <c r="BP1470" s="18"/>
      <c r="BR1470" s="18"/>
      <c r="BS1470" s="18"/>
      <c r="BZ1470" s="18"/>
      <c r="CC1470" s="18"/>
      <c r="CH1470" s="18"/>
      <c r="CM1470" s="18"/>
      <c r="CO1470" s="18"/>
      <c r="CS1470" s="18"/>
      <c r="CU1470" s="18"/>
      <c r="CW1470" s="18"/>
      <c r="DH1470" s="18"/>
    </row>
    <row r="1471" spans="3:112" x14ac:dyDescent="0.3">
      <c r="C1471" s="25"/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P1471" s="8"/>
      <c r="AR1471" s="31"/>
      <c r="AU1471" s="31"/>
      <c r="AV1471" s="21"/>
      <c r="AW1471" s="23"/>
      <c r="BJ1471" s="18"/>
      <c r="BL1471" s="54"/>
      <c r="BN1471" s="54"/>
      <c r="BP1471" s="18"/>
      <c r="BR1471" s="18"/>
      <c r="BS1471" s="18"/>
      <c r="BZ1471" s="18"/>
      <c r="CC1471" s="18"/>
      <c r="CH1471" s="18"/>
      <c r="CM1471" s="18"/>
      <c r="CO1471" s="18"/>
      <c r="CS1471" s="18"/>
      <c r="CU1471" s="18"/>
      <c r="CW1471" s="18"/>
      <c r="DH1471" s="18"/>
    </row>
    <row r="1472" spans="3:112" x14ac:dyDescent="0.3">
      <c r="C1472" s="25"/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P1472" s="8"/>
      <c r="AR1472" s="31"/>
      <c r="AU1472" s="31"/>
      <c r="AV1472" s="21"/>
      <c r="AW1472" s="23"/>
      <c r="BJ1472" s="18"/>
      <c r="BL1472" s="54"/>
      <c r="BN1472" s="54"/>
      <c r="BP1472" s="18"/>
      <c r="BR1472" s="18"/>
      <c r="BS1472" s="18"/>
      <c r="BZ1472" s="18"/>
      <c r="CC1472" s="18"/>
      <c r="CH1472" s="18"/>
      <c r="CM1472" s="18"/>
      <c r="CO1472" s="18"/>
      <c r="CS1472" s="18"/>
      <c r="CU1472" s="18"/>
      <c r="CW1472" s="18"/>
      <c r="DH1472" s="18"/>
    </row>
    <row r="1473" spans="3:112" x14ac:dyDescent="0.3">
      <c r="C1473" s="25"/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P1473" s="8"/>
      <c r="AR1473" s="31"/>
      <c r="AU1473" s="31"/>
      <c r="AV1473" s="21"/>
      <c r="AW1473" s="23"/>
      <c r="BJ1473" s="18"/>
      <c r="BL1473" s="54"/>
      <c r="BN1473" s="54"/>
      <c r="BP1473" s="18"/>
      <c r="BR1473" s="18"/>
      <c r="BS1473" s="18"/>
      <c r="BZ1473" s="18"/>
      <c r="CC1473" s="18"/>
      <c r="CH1473" s="18"/>
      <c r="CM1473" s="18"/>
      <c r="CO1473" s="18"/>
      <c r="CS1473" s="18"/>
      <c r="CU1473" s="18"/>
      <c r="CW1473" s="18"/>
      <c r="DH1473" s="18"/>
    </row>
    <row r="1474" spans="3:112" x14ac:dyDescent="0.3">
      <c r="C1474" s="25"/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P1474" s="8"/>
      <c r="AR1474" s="31"/>
      <c r="AU1474" s="31"/>
      <c r="AV1474" s="21"/>
      <c r="AW1474" s="23"/>
      <c r="BJ1474" s="18"/>
      <c r="BL1474" s="54"/>
      <c r="BN1474" s="54"/>
      <c r="BP1474" s="18"/>
      <c r="BR1474" s="18"/>
      <c r="BS1474" s="18"/>
      <c r="BZ1474" s="18"/>
      <c r="CC1474" s="18"/>
      <c r="CH1474" s="18"/>
      <c r="CM1474" s="18"/>
      <c r="CO1474" s="18"/>
      <c r="CS1474" s="18"/>
      <c r="CU1474" s="18"/>
      <c r="CW1474" s="18"/>
      <c r="DH1474" s="18"/>
    </row>
    <row r="1475" spans="3:112" x14ac:dyDescent="0.3">
      <c r="C1475" s="25"/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P1475" s="8"/>
      <c r="AR1475" s="31"/>
      <c r="AU1475" s="31"/>
      <c r="AV1475" s="21"/>
      <c r="AW1475" s="23"/>
      <c r="BJ1475" s="18"/>
      <c r="BL1475" s="54"/>
      <c r="BN1475" s="54"/>
      <c r="BP1475" s="18"/>
      <c r="BR1475" s="18"/>
      <c r="BS1475" s="18"/>
      <c r="BZ1475" s="18"/>
      <c r="CC1475" s="18"/>
      <c r="CH1475" s="18"/>
      <c r="CM1475" s="18"/>
      <c r="CO1475" s="18"/>
      <c r="CS1475" s="18"/>
      <c r="CU1475" s="18"/>
      <c r="CW1475" s="18"/>
      <c r="DH1475" s="18"/>
    </row>
    <row r="1476" spans="3:112" x14ac:dyDescent="0.3">
      <c r="C1476" s="25"/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P1476" s="8"/>
      <c r="AR1476" s="31"/>
      <c r="AU1476" s="31"/>
      <c r="AV1476" s="21"/>
      <c r="AW1476" s="23"/>
      <c r="BJ1476" s="18"/>
      <c r="BL1476" s="54"/>
      <c r="BN1476" s="54"/>
      <c r="BP1476" s="18"/>
      <c r="BR1476" s="18"/>
      <c r="BS1476" s="18"/>
      <c r="BZ1476" s="18"/>
      <c r="CC1476" s="18"/>
      <c r="CH1476" s="18"/>
      <c r="CM1476" s="18"/>
      <c r="CO1476" s="18"/>
      <c r="CS1476" s="18"/>
      <c r="CU1476" s="18"/>
      <c r="CW1476" s="18"/>
      <c r="DH1476" s="18"/>
    </row>
    <row r="1477" spans="3:112" x14ac:dyDescent="0.3">
      <c r="C1477" s="25"/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P1477" s="8"/>
      <c r="AR1477" s="31"/>
      <c r="AU1477" s="31"/>
      <c r="AV1477" s="21"/>
      <c r="AW1477" s="23"/>
      <c r="BJ1477" s="18"/>
      <c r="BL1477" s="54"/>
      <c r="BN1477" s="54"/>
      <c r="BP1477" s="18"/>
      <c r="BR1477" s="18"/>
      <c r="BS1477" s="18"/>
      <c r="BZ1477" s="18"/>
      <c r="CC1477" s="18"/>
      <c r="CH1477" s="18"/>
      <c r="CM1477" s="18"/>
      <c r="CO1477" s="18"/>
      <c r="CS1477" s="18"/>
      <c r="CU1477" s="18"/>
      <c r="CW1477" s="18"/>
      <c r="DH1477" s="18"/>
    </row>
    <row r="1478" spans="3:112" x14ac:dyDescent="0.3">
      <c r="C1478" s="25"/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P1478" s="8"/>
      <c r="AR1478" s="31"/>
      <c r="AU1478" s="31"/>
      <c r="AV1478" s="21"/>
      <c r="AW1478" s="23"/>
      <c r="BJ1478" s="18"/>
      <c r="BL1478" s="54"/>
      <c r="BN1478" s="54"/>
      <c r="BP1478" s="18"/>
      <c r="BR1478" s="18"/>
      <c r="BS1478" s="18"/>
      <c r="BZ1478" s="18"/>
      <c r="CC1478" s="18"/>
      <c r="CH1478" s="18"/>
      <c r="CM1478" s="18"/>
      <c r="CO1478" s="18"/>
      <c r="CS1478" s="18"/>
      <c r="CU1478" s="18"/>
      <c r="CW1478" s="18"/>
      <c r="DH1478" s="18"/>
    </row>
    <row r="1479" spans="3:112" x14ac:dyDescent="0.3">
      <c r="C1479" s="25"/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P1479" s="8"/>
      <c r="AR1479" s="31"/>
      <c r="AU1479" s="31"/>
      <c r="AV1479" s="21"/>
      <c r="AW1479" s="23"/>
      <c r="BJ1479" s="18"/>
      <c r="BL1479" s="54"/>
      <c r="BN1479" s="54"/>
      <c r="BP1479" s="18"/>
      <c r="BR1479" s="18"/>
      <c r="BS1479" s="18"/>
      <c r="BZ1479" s="18"/>
      <c r="CC1479" s="18"/>
      <c r="CH1479" s="18"/>
      <c r="CM1479" s="18"/>
      <c r="CO1479" s="18"/>
      <c r="CS1479" s="18"/>
      <c r="CU1479" s="18"/>
      <c r="CW1479" s="18"/>
      <c r="DH1479" s="18"/>
    </row>
    <row r="1480" spans="3:112" x14ac:dyDescent="0.3">
      <c r="C1480" s="25"/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P1480" s="8"/>
      <c r="AR1480" s="31"/>
      <c r="AU1480" s="31"/>
      <c r="AV1480" s="21"/>
      <c r="AW1480" s="23"/>
      <c r="BJ1480" s="18"/>
      <c r="BL1480" s="54"/>
      <c r="BN1480" s="54"/>
      <c r="BP1480" s="18"/>
      <c r="BR1480" s="18"/>
      <c r="BS1480" s="18"/>
      <c r="BZ1480" s="18"/>
      <c r="CC1480" s="18"/>
      <c r="CH1480" s="18"/>
      <c r="CM1480" s="18"/>
      <c r="CO1480" s="18"/>
      <c r="CS1480" s="18"/>
      <c r="CU1480" s="18"/>
      <c r="CW1480" s="18"/>
      <c r="DH1480" s="18"/>
    </row>
    <row r="1481" spans="3:112" x14ac:dyDescent="0.3">
      <c r="C1481" s="25"/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P1481" s="8"/>
      <c r="AR1481" s="31"/>
      <c r="AU1481" s="31"/>
      <c r="AV1481" s="21"/>
      <c r="AW1481" s="23"/>
      <c r="BJ1481" s="18"/>
      <c r="BL1481" s="54"/>
      <c r="BN1481" s="54"/>
      <c r="BP1481" s="18"/>
      <c r="BR1481" s="18"/>
      <c r="BS1481" s="18"/>
      <c r="BZ1481" s="18"/>
      <c r="CC1481" s="18"/>
      <c r="CH1481" s="18"/>
      <c r="CM1481" s="18"/>
      <c r="CO1481" s="18"/>
      <c r="CS1481" s="18"/>
      <c r="CU1481" s="18"/>
      <c r="CW1481" s="18"/>
      <c r="DH1481" s="18"/>
    </row>
    <row r="1482" spans="3:112" x14ac:dyDescent="0.3">
      <c r="C1482" s="25"/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P1482" s="8"/>
      <c r="AR1482" s="31"/>
      <c r="AU1482" s="31"/>
      <c r="AV1482" s="21"/>
      <c r="AW1482" s="23"/>
      <c r="BJ1482" s="18"/>
      <c r="BL1482" s="54"/>
      <c r="BN1482" s="54"/>
      <c r="BP1482" s="18"/>
      <c r="BR1482" s="18"/>
      <c r="BS1482" s="18"/>
      <c r="BZ1482" s="18"/>
      <c r="CC1482" s="18"/>
      <c r="CH1482" s="18"/>
      <c r="CM1482" s="18"/>
      <c r="CO1482" s="18"/>
      <c r="CS1482" s="18"/>
      <c r="CU1482" s="18"/>
      <c r="CW1482" s="18"/>
      <c r="DH1482" s="18"/>
    </row>
    <row r="1483" spans="3:112" x14ac:dyDescent="0.3">
      <c r="C1483" s="25"/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P1483" s="8"/>
      <c r="AR1483" s="31"/>
      <c r="AU1483" s="31"/>
      <c r="AV1483" s="21"/>
      <c r="AW1483" s="23"/>
      <c r="BJ1483" s="18"/>
      <c r="BL1483" s="54"/>
      <c r="BN1483" s="54"/>
      <c r="BP1483" s="18"/>
      <c r="BR1483" s="18"/>
      <c r="BS1483" s="18"/>
      <c r="BZ1483" s="18"/>
      <c r="CC1483" s="18"/>
      <c r="CH1483" s="18"/>
      <c r="CM1483" s="18"/>
      <c r="CO1483" s="18"/>
      <c r="CS1483" s="18"/>
      <c r="CU1483" s="18"/>
      <c r="CW1483" s="18"/>
      <c r="DH1483" s="18"/>
    </row>
    <row r="1484" spans="3:112" x14ac:dyDescent="0.3">
      <c r="C1484" s="25"/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P1484" s="8"/>
      <c r="AR1484" s="31"/>
      <c r="AU1484" s="31"/>
      <c r="AV1484" s="21"/>
      <c r="AW1484" s="23"/>
      <c r="BJ1484" s="18"/>
      <c r="BL1484" s="54"/>
      <c r="BN1484" s="54"/>
      <c r="BP1484" s="18"/>
      <c r="BR1484" s="18"/>
      <c r="BS1484" s="18"/>
      <c r="BZ1484" s="18"/>
      <c r="CC1484" s="18"/>
      <c r="CH1484" s="18"/>
      <c r="CM1484" s="18"/>
      <c r="CO1484" s="18"/>
      <c r="CS1484" s="18"/>
      <c r="CU1484" s="18"/>
      <c r="CW1484" s="18"/>
      <c r="DH1484" s="18"/>
    </row>
    <row r="1485" spans="3:112" x14ac:dyDescent="0.3">
      <c r="C1485" s="25"/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P1485" s="8"/>
      <c r="AR1485" s="31"/>
      <c r="AU1485" s="31"/>
      <c r="AV1485" s="21"/>
      <c r="AW1485" s="23"/>
      <c r="BJ1485" s="18"/>
      <c r="BL1485" s="54"/>
      <c r="BN1485" s="54"/>
      <c r="BP1485" s="18"/>
      <c r="BR1485" s="18"/>
      <c r="BS1485" s="18"/>
      <c r="BZ1485" s="18"/>
      <c r="CC1485" s="18"/>
      <c r="CH1485" s="18"/>
      <c r="CM1485" s="18"/>
      <c r="CO1485" s="18"/>
      <c r="CS1485" s="18"/>
      <c r="CU1485" s="18"/>
      <c r="CW1485" s="18"/>
      <c r="DH1485" s="18"/>
    </row>
    <row r="1486" spans="3:112" x14ac:dyDescent="0.3">
      <c r="C1486" s="25"/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P1486" s="8"/>
      <c r="AR1486" s="31"/>
      <c r="AU1486" s="31"/>
      <c r="AV1486" s="21"/>
      <c r="AW1486" s="23"/>
      <c r="BJ1486" s="18"/>
      <c r="BL1486" s="54"/>
      <c r="BN1486" s="54"/>
      <c r="BP1486" s="18"/>
      <c r="BR1486" s="18"/>
      <c r="BS1486" s="18"/>
      <c r="BZ1486" s="18"/>
      <c r="CC1486" s="18"/>
      <c r="CH1486" s="18"/>
      <c r="CM1486" s="18"/>
      <c r="CO1486" s="18"/>
      <c r="CS1486" s="18"/>
      <c r="CU1486" s="18"/>
      <c r="CW1486" s="18"/>
      <c r="DH1486" s="18"/>
    </row>
    <row r="1487" spans="3:112" x14ac:dyDescent="0.3">
      <c r="C1487" s="25"/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P1487" s="8"/>
      <c r="AR1487" s="31"/>
      <c r="AU1487" s="31"/>
      <c r="AV1487" s="21"/>
      <c r="AW1487" s="23"/>
      <c r="BJ1487" s="18"/>
      <c r="BL1487" s="54"/>
      <c r="BN1487" s="54"/>
      <c r="BP1487" s="18"/>
      <c r="BR1487" s="18"/>
      <c r="BS1487" s="18"/>
      <c r="BZ1487" s="18"/>
      <c r="CC1487" s="18"/>
      <c r="CH1487" s="18"/>
      <c r="CM1487" s="18"/>
      <c r="CO1487" s="18"/>
      <c r="CS1487" s="18"/>
      <c r="CU1487" s="18"/>
      <c r="CW1487" s="18"/>
      <c r="DH1487" s="18"/>
    </row>
    <row r="1488" spans="3:112" x14ac:dyDescent="0.3">
      <c r="C1488" s="25"/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P1488" s="8"/>
      <c r="AR1488" s="31"/>
      <c r="AU1488" s="31"/>
      <c r="AV1488" s="21"/>
      <c r="AW1488" s="23"/>
      <c r="BJ1488" s="18"/>
      <c r="BL1488" s="54"/>
      <c r="BN1488" s="54"/>
      <c r="BP1488" s="18"/>
      <c r="BR1488" s="18"/>
      <c r="BS1488" s="18"/>
      <c r="BZ1488" s="18"/>
      <c r="CC1488" s="18"/>
      <c r="CH1488" s="18"/>
      <c r="CM1488" s="18"/>
      <c r="CO1488" s="18"/>
      <c r="CS1488" s="18"/>
      <c r="CU1488" s="18"/>
      <c r="CW1488" s="18"/>
      <c r="DH1488" s="18"/>
    </row>
    <row r="1489" spans="3:112" x14ac:dyDescent="0.3">
      <c r="C1489" s="25"/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P1489" s="8"/>
      <c r="AR1489" s="31"/>
      <c r="AU1489" s="31"/>
      <c r="AV1489" s="21"/>
      <c r="AW1489" s="23"/>
      <c r="BJ1489" s="18"/>
      <c r="BL1489" s="54"/>
      <c r="BN1489" s="54"/>
      <c r="BP1489" s="18"/>
      <c r="BR1489" s="18"/>
      <c r="BS1489" s="18"/>
      <c r="BZ1489" s="18"/>
      <c r="CC1489" s="18"/>
      <c r="CH1489" s="18"/>
      <c r="CM1489" s="18"/>
      <c r="CO1489" s="18"/>
      <c r="CS1489" s="18"/>
      <c r="CU1489" s="18"/>
      <c r="CW1489" s="18"/>
      <c r="DH1489" s="18"/>
    </row>
    <row r="1490" spans="3:112" x14ac:dyDescent="0.3">
      <c r="C1490" s="25"/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P1490" s="8"/>
      <c r="AR1490" s="31"/>
      <c r="AU1490" s="31"/>
      <c r="AV1490" s="21"/>
      <c r="AW1490" s="23"/>
      <c r="BJ1490" s="18"/>
      <c r="BL1490" s="54"/>
      <c r="BN1490" s="54"/>
      <c r="BP1490" s="18"/>
      <c r="BR1490" s="18"/>
      <c r="BS1490" s="18"/>
      <c r="BZ1490" s="18"/>
      <c r="CC1490" s="18"/>
      <c r="CH1490" s="18"/>
      <c r="CM1490" s="18"/>
      <c r="CO1490" s="18"/>
      <c r="CS1490" s="18"/>
      <c r="CU1490" s="18"/>
      <c r="CW1490" s="18"/>
      <c r="DH1490" s="18"/>
    </row>
    <row r="1491" spans="3:112" x14ac:dyDescent="0.3">
      <c r="C1491" s="25"/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P1491" s="8"/>
      <c r="AR1491" s="31"/>
      <c r="AU1491" s="31"/>
      <c r="AV1491" s="21"/>
      <c r="AW1491" s="23"/>
      <c r="BJ1491" s="18"/>
      <c r="BL1491" s="54"/>
      <c r="BN1491" s="54"/>
      <c r="BP1491" s="18"/>
      <c r="BR1491" s="18"/>
      <c r="BS1491" s="18"/>
      <c r="BZ1491" s="18"/>
      <c r="CC1491" s="18"/>
      <c r="CH1491" s="18"/>
      <c r="CM1491" s="18"/>
      <c r="CO1491" s="18"/>
      <c r="CS1491" s="18"/>
      <c r="CU1491" s="18"/>
      <c r="CW1491" s="18"/>
      <c r="DH1491" s="18"/>
    </row>
    <row r="1492" spans="3:112" x14ac:dyDescent="0.3">
      <c r="C1492" s="25"/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P1492" s="8"/>
      <c r="AR1492" s="31"/>
      <c r="AU1492" s="31"/>
      <c r="AV1492" s="21"/>
      <c r="AW1492" s="23"/>
      <c r="BJ1492" s="18"/>
      <c r="BL1492" s="54"/>
      <c r="BN1492" s="54"/>
      <c r="BP1492" s="18"/>
      <c r="BR1492" s="18"/>
      <c r="BS1492" s="18"/>
      <c r="BZ1492" s="18"/>
      <c r="CC1492" s="18"/>
      <c r="CH1492" s="18"/>
      <c r="CM1492" s="18"/>
      <c r="CO1492" s="18"/>
      <c r="CS1492" s="18"/>
      <c r="CU1492" s="18"/>
      <c r="CW1492" s="18"/>
      <c r="DH1492" s="18"/>
    </row>
    <row r="1493" spans="3:112" x14ac:dyDescent="0.3">
      <c r="C1493" s="25"/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P1493" s="8"/>
      <c r="AR1493" s="31"/>
      <c r="AU1493" s="31"/>
      <c r="AV1493" s="21"/>
      <c r="AW1493" s="23"/>
      <c r="BJ1493" s="18"/>
      <c r="BL1493" s="54"/>
      <c r="BN1493" s="54"/>
      <c r="BP1493" s="18"/>
      <c r="BR1493" s="18"/>
      <c r="BS1493" s="18"/>
      <c r="BZ1493" s="18"/>
      <c r="CC1493" s="18"/>
      <c r="CH1493" s="18"/>
      <c r="CM1493" s="18"/>
      <c r="CO1493" s="18"/>
      <c r="CS1493" s="18"/>
      <c r="CU1493" s="18"/>
      <c r="CW1493" s="18"/>
      <c r="DH1493" s="18"/>
    </row>
    <row r="1494" spans="3:112" x14ac:dyDescent="0.3">
      <c r="C1494" s="25"/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P1494" s="8"/>
      <c r="AR1494" s="31"/>
      <c r="AU1494" s="31"/>
      <c r="AV1494" s="21"/>
      <c r="AW1494" s="23"/>
      <c r="BJ1494" s="18"/>
      <c r="BL1494" s="54"/>
      <c r="BN1494" s="54"/>
      <c r="BP1494" s="18"/>
      <c r="BR1494" s="18"/>
      <c r="BS1494" s="18"/>
      <c r="BZ1494" s="18"/>
      <c r="CC1494" s="18"/>
      <c r="CH1494" s="18"/>
      <c r="CM1494" s="18"/>
      <c r="CO1494" s="18"/>
      <c r="CS1494" s="18"/>
      <c r="CU1494" s="18"/>
      <c r="CW1494" s="18"/>
      <c r="DH1494" s="18"/>
    </row>
    <row r="1495" spans="3:112" x14ac:dyDescent="0.3">
      <c r="C1495" s="25"/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P1495" s="8"/>
      <c r="AR1495" s="31"/>
      <c r="AU1495" s="31"/>
      <c r="AV1495" s="21"/>
      <c r="AW1495" s="23"/>
      <c r="BJ1495" s="18"/>
      <c r="BL1495" s="54"/>
      <c r="BN1495" s="54"/>
      <c r="BP1495" s="18"/>
      <c r="BR1495" s="18"/>
      <c r="BS1495" s="18"/>
      <c r="BZ1495" s="18"/>
      <c r="CC1495" s="18"/>
      <c r="CH1495" s="18"/>
      <c r="CM1495" s="18"/>
      <c r="CO1495" s="18"/>
      <c r="CS1495" s="18"/>
      <c r="CU1495" s="18"/>
      <c r="CW1495" s="18"/>
      <c r="DH1495" s="18"/>
    </row>
    <row r="1496" spans="3:112" x14ac:dyDescent="0.3">
      <c r="C1496" s="25"/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P1496" s="8"/>
      <c r="AR1496" s="31"/>
      <c r="AU1496" s="31"/>
      <c r="AV1496" s="21"/>
      <c r="AW1496" s="23"/>
      <c r="BJ1496" s="18"/>
      <c r="BL1496" s="54"/>
      <c r="BN1496" s="54"/>
      <c r="BP1496" s="18"/>
      <c r="BR1496" s="18"/>
      <c r="BS1496" s="18"/>
      <c r="BZ1496" s="18"/>
      <c r="CC1496" s="18"/>
      <c r="CH1496" s="18"/>
      <c r="CM1496" s="18"/>
      <c r="CO1496" s="18"/>
      <c r="CS1496" s="18"/>
      <c r="CU1496" s="18"/>
      <c r="CW1496" s="18"/>
      <c r="DH1496" s="18"/>
    </row>
    <row r="1497" spans="3:112" x14ac:dyDescent="0.3">
      <c r="C1497" s="25"/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P1497" s="8"/>
      <c r="AR1497" s="31"/>
      <c r="AU1497" s="31"/>
      <c r="AV1497" s="21"/>
      <c r="AW1497" s="23"/>
      <c r="BJ1497" s="18"/>
      <c r="BL1497" s="54"/>
      <c r="BN1497" s="54"/>
      <c r="BP1497" s="18"/>
      <c r="BR1497" s="18"/>
      <c r="BS1497" s="18"/>
      <c r="BZ1497" s="18"/>
      <c r="CC1497" s="18"/>
      <c r="CH1497" s="18"/>
      <c r="CM1497" s="18"/>
      <c r="CO1497" s="18"/>
      <c r="CS1497" s="18"/>
      <c r="CU1497" s="18"/>
      <c r="CW1497" s="18"/>
      <c r="DH1497" s="18"/>
    </row>
    <row r="1498" spans="3:112" x14ac:dyDescent="0.3">
      <c r="C1498" s="25"/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P1498" s="8"/>
      <c r="AR1498" s="31"/>
      <c r="AU1498" s="31"/>
      <c r="AV1498" s="21"/>
      <c r="AW1498" s="23"/>
      <c r="BJ1498" s="18"/>
      <c r="BL1498" s="54"/>
      <c r="BN1498" s="54"/>
      <c r="BP1498" s="18"/>
      <c r="BR1498" s="18"/>
      <c r="BS1498" s="18"/>
      <c r="BZ1498" s="18"/>
      <c r="CC1498" s="18"/>
      <c r="CH1498" s="18"/>
      <c r="CM1498" s="18"/>
      <c r="CO1498" s="18"/>
      <c r="CS1498" s="18"/>
      <c r="CU1498" s="18"/>
      <c r="CW1498" s="18"/>
      <c r="DH1498" s="18"/>
    </row>
    <row r="1499" spans="3:112" x14ac:dyDescent="0.3">
      <c r="C1499" s="25"/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P1499" s="8"/>
      <c r="AR1499" s="31"/>
      <c r="AU1499" s="31"/>
      <c r="AV1499" s="21"/>
      <c r="AW1499" s="23"/>
      <c r="BJ1499" s="18"/>
      <c r="BL1499" s="54"/>
      <c r="BN1499" s="54"/>
      <c r="BP1499" s="18"/>
      <c r="BR1499" s="18"/>
      <c r="BS1499" s="18"/>
      <c r="BZ1499" s="18"/>
      <c r="CC1499" s="18"/>
      <c r="CH1499" s="18"/>
      <c r="CM1499" s="18"/>
      <c r="CO1499" s="18"/>
      <c r="CS1499" s="18"/>
      <c r="CU1499" s="18"/>
      <c r="CW1499" s="18"/>
      <c r="DH1499" s="18"/>
    </row>
    <row r="1500" spans="3:112" x14ac:dyDescent="0.3">
      <c r="C1500" s="25"/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P1500" s="8"/>
      <c r="AR1500" s="31"/>
      <c r="AU1500" s="31"/>
      <c r="AV1500" s="21"/>
      <c r="AW1500" s="23"/>
      <c r="BJ1500" s="18"/>
      <c r="BL1500" s="54"/>
      <c r="BN1500" s="54"/>
      <c r="BP1500" s="18"/>
      <c r="BR1500" s="18"/>
      <c r="BS1500" s="18"/>
      <c r="BZ1500" s="18"/>
      <c r="CC1500" s="18"/>
      <c r="CH1500" s="18"/>
      <c r="CM1500" s="18"/>
      <c r="CO1500" s="18"/>
      <c r="CS1500" s="18"/>
      <c r="CU1500" s="18"/>
      <c r="CW1500" s="18"/>
      <c r="DH1500" s="18"/>
    </row>
    <row r="1501" spans="3:112" x14ac:dyDescent="0.3">
      <c r="C1501" s="25"/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P1501" s="8"/>
      <c r="AR1501" s="31"/>
      <c r="AU1501" s="31"/>
      <c r="AV1501" s="21"/>
      <c r="AW1501" s="23"/>
      <c r="BJ1501" s="18"/>
      <c r="BL1501" s="54"/>
      <c r="BN1501" s="54"/>
      <c r="BP1501" s="18"/>
      <c r="BR1501" s="18"/>
      <c r="BS1501" s="18"/>
      <c r="BZ1501" s="18"/>
      <c r="CC1501" s="18"/>
      <c r="CH1501" s="18"/>
      <c r="CM1501" s="18"/>
      <c r="CO1501" s="18"/>
      <c r="CS1501" s="18"/>
      <c r="CU1501" s="18"/>
      <c r="CW1501" s="18"/>
      <c r="DH1501" s="18"/>
    </row>
    <row r="1502" spans="3:112" x14ac:dyDescent="0.3">
      <c r="C1502" s="25"/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P1502" s="8"/>
      <c r="AR1502" s="31"/>
      <c r="AU1502" s="31"/>
      <c r="AV1502" s="21"/>
      <c r="AW1502" s="23"/>
      <c r="BJ1502" s="18"/>
      <c r="BL1502" s="54"/>
      <c r="BN1502" s="54"/>
      <c r="BP1502" s="18"/>
      <c r="BR1502" s="18"/>
      <c r="BS1502" s="18"/>
      <c r="BZ1502" s="18"/>
      <c r="CC1502" s="18"/>
      <c r="CH1502" s="18"/>
      <c r="CM1502" s="18"/>
      <c r="CO1502" s="18"/>
      <c r="CS1502" s="18"/>
      <c r="CU1502" s="18"/>
      <c r="CW1502" s="18"/>
      <c r="DH1502" s="18"/>
    </row>
    <row r="1503" spans="3:112" x14ac:dyDescent="0.3">
      <c r="C1503" s="25"/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P1503" s="8"/>
      <c r="AR1503" s="31"/>
      <c r="AU1503" s="31"/>
      <c r="AV1503" s="21"/>
      <c r="AW1503" s="23"/>
      <c r="BJ1503" s="18"/>
      <c r="BL1503" s="54"/>
      <c r="BN1503" s="54"/>
      <c r="BP1503" s="18"/>
      <c r="BR1503" s="18"/>
      <c r="BS1503" s="18"/>
      <c r="BZ1503" s="18"/>
      <c r="CC1503" s="18"/>
      <c r="CH1503" s="18"/>
      <c r="CM1503" s="18"/>
      <c r="CO1503" s="18"/>
      <c r="CS1503" s="18"/>
      <c r="CU1503" s="18"/>
      <c r="CW1503" s="18"/>
      <c r="DH1503" s="18"/>
    </row>
    <row r="1504" spans="3:112" x14ac:dyDescent="0.3">
      <c r="C1504" s="25"/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P1504" s="8"/>
      <c r="AR1504" s="31"/>
      <c r="AU1504" s="31"/>
      <c r="AV1504" s="21"/>
      <c r="AW1504" s="23"/>
      <c r="BJ1504" s="18"/>
      <c r="BL1504" s="54"/>
      <c r="BN1504" s="54"/>
      <c r="BP1504" s="18"/>
      <c r="BR1504" s="18"/>
      <c r="BS1504" s="18"/>
      <c r="BZ1504" s="18"/>
      <c r="CC1504" s="18"/>
      <c r="CH1504" s="18"/>
      <c r="CM1504" s="18"/>
      <c r="CO1504" s="18"/>
      <c r="CS1504" s="18"/>
      <c r="CU1504" s="18"/>
      <c r="CW1504" s="18"/>
      <c r="DH1504" s="18"/>
    </row>
    <row r="1505" spans="3:112" x14ac:dyDescent="0.3">
      <c r="C1505" s="25"/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P1505" s="8"/>
      <c r="AR1505" s="31"/>
      <c r="AU1505" s="31"/>
      <c r="AV1505" s="21"/>
      <c r="AW1505" s="23"/>
      <c r="BJ1505" s="18"/>
      <c r="BL1505" s="54"/>
      <c r="BN1505" s="54"/>
      <c r="BP1505" s="18"/>
      <c r="BR1505" s="18"/>
      <c r="BS1505" s="18"/>
      <c r="BZ1505" s="18"/>
      <c r="CC1505" s="18"/>
      <c r="CH1505" s="18"/>
      <c r="CM1505" s="18"/>
      <c r="CO1505" s="18"/>
      <c r="CS1505" s="18"/>
      <c r="CU1505" s="18"/>
      <c r="CW1505" s="18"/>
      <c r="DH1505" s="18"/>
    </row>
    <row r="1506" spans="3:112" x14ac:dyDescent="0.3">
      <c r="C1506" s="25"/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P1506" s="8"/>
      <c r="AR1506" s="31"/>
      <c r="AU1506" s="31"/>
      <c r="AV1506" s="21"/>
      <c r="AW1506" s="23"/>
      <c r="BJ1506" s="18"/>
      <c r="BL1506" s="54"/>
      <c r="BN1506" s="54"/>
      <c r="BP1506" s="18"/>
      <c r="BR1506" s="18"/>
      <c r="BS1506" s="18"/>
      <c r="BZ1506" s="18"/>
      <c r="CC1506" s="18"/>
      <c r="CH1506" s="18"/>
      <c r="CM1506" s="18"/>
      <c r="CO1506" s="18"/>
      <c r="CS1506" s="18"/>
      <c r="CU1506" s="18"/>
      <c r="CW1506" s="18"/>
      <c r="DH1506" s="18"/>
    </row>
    <row r="1507" spans="3:112" x14ac:dyDescent="0.3">
      <c r="C1507" s="25"/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P1507" s="8"/>
      <c r="AR1507" s="31"/>
      <c r="AU1507" s="31"/>
      <c r="AV1507" s="21"/>
      <c r="AW1507" s="23"/>
      <c r="BJ1507" s="18"/>
      <c r="BL1507" s="54"/>
      <c r="BN1507" s="54"/>
      <c r="BP1507" s="18"/>
      <c r="BR1507" s="18"/>
      <c r="BS1507" s="18"/>
      <c r="BZ1507" s="18"/>
      <c r="CC1507" s="18"/>
      <c r="CH1507" s="18"/>
      <c r="CM1507" s="18"/>
      <c r="CO1507" s="18"/>
      <c r="CS1507" s="18"/>
      <c r="CU1507" s="18"/>
      <c r="CW1507" s="18"/>
      <c r="DH1507" s="18"/>
    </row>
    <row r="1508" spans="3:112" x14ac:dyDescent="0.3">
      <c r="C1508" s="25"/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P1508" s="8"/>
      <c r="AR1508" s="31"/>
      <c r="AU1508" s="31"/>
      <c r="AV1508" s="21"/>
      <c r="AW1508" s="23"/>
      <c r="BJ1508" s="18"/>
      <c r="BL1508" s="54"/>
      <c r="BN1508" s="54"/>
      <c r="BP1508" s="18"/>
      <c r="BR1508" s="18"/>
      <c r="BS1508" s="18"/>
      <c r="BZ1508" s="18"/>
      <c r="CC1508" s="18"/>
      <c r="CH1508" s="18"/>
      <c r="CM1508" s="18"/>
      <c r="CO1508" s="18"/>
      <c r="CS1508" s="18"/>
      <c r="CU1508" s="18"/>
      <c r="CW1508" s="18"/>
      <c r="DH1508" s="18"/>
    </row>
    <row r="1509" spans="3:112" x14ac:dyDescent="0.3">
      <c r="C1509" s="25"/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P1509" s="8"/>
      <c r="AR1509" s="31"/>
      <c r="AU1509" s="31"/>
      <c r="AV1509" s="21"/>
      <c r="AW1509" s="23"/>
      <c r="BJ1509" s="18"/>
      <c r="BL1509" s="54"/>
      <c r="BN1509" s="54"/>
      <c r="BP1509" s="18"/>
      <c r="BR1509" s="18"/>
      <c r="BS1509" s="18"/>
      <c r="BZ1509" s="18"/>
      <c r="CC1509" s="18"/>
      <c r="CH1509" s="18"/>
      <c r="CM1509" s="18"/>
      <c r="CO1509" s="18"/>
      <c r="CS1509" s="18"/>
      <c r="CU1509" s="18"/>
      <c r="CW1509" s="18"/>
      <c r="DH1509" s="18"/>
    </row>
    <row r="1510" spans="3:112" x14ac:dyDescent="0.3">
      <c r="C1510" s="25"/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P1510" s="8"/>
      <c r="AR1510" s="31"/>
      <c r="AU1510" s="31"/>
      <c r="AV1510" s="21"/>
      <c r="AW1510" s="23"/>
      <c r="BJ1510" s="18"/>
      <c r="BL1510" s="54"/>
      <c r="BN1510" s="54"/>
      <c r="BP1510" s="18"/>
      <c r="BR1510" s="18"/>
      <c r="BS1510" s="18"/>
      <c r="BZ1510" s="18"/>
      <c r="CC1510" s="18"/>
      <c r="CH1510" s="18"/>
      <c r="CM1510" s="18"/>
      <c r="CO1510" s="18"/>
      <c r="CS1510" s="18"/>
      <c r="CU1510" s="18"/>
      <c r="CW1510" s="18"/>
      <c r="DH1510" s="18"/>
    </row>
    <row r="1511" spans="3:112" x14ac:dyDescent="0.3">
      <c r="C1511" s="25"/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P1511" s="8"/>
      <c r="AR1511" s="31"/>
      <c r="AU1511" s="31"/>
      <c r="AV1511" s="21"/>
      <c r="AW1511" s="23"/>
      <c r="BJ1511" s="18"/>
      <c r="BL1511" s="54"/>
      <c r="BN1511" s="54"/>
      <c r="BP1511" s="18"/>
      <c r="BR1511" s="18"/>
      <c r="BS1511" s="18"/>
      <c r="BZ1511" s="18"/>
      <c r="CC1511" s="18"/>
      <c r="CH1511" s="18"/>
      <c r="CM1511" s="18"/>
      <c r="CO1511" s="18"/>
      <c r="CS1511" s="18"/>
      <c r="CU1511" s="18"/>
      <c r="CW1511" s="18"/>
      <c r="DH1511" s="18"/>
    </row>
    <row r="1512" spans="3:112" x14ac:dyDescent="0.3">
      <c r="C1512" s="25"/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P1512" s="8"/>
      <c r="AR1512" s="31"/>
      <c r="AU1512" s="31"/>
      <c r="AV1512" s="21"/>
      <c r="AW1512" s="23"/>
      <c r="BJ1512" s="18"/>
      <c r="BL1512" s="54"/>
      <c r="BN1512" s="54"/>
      <c r="BP1512" s="18"/>
      <c r="BR1512" s="18"/>
      <c r="BS1512" s="18"/>
      <c r="BZ1512" s="18"/>
      <c r="CC1512" s="18"/>
      <c r="CH1512" s="18"/>
      <c r="CM1512" s="18"/>
      <c r="CO1512" s="18"/>
      <c r="CS1512" s="18"/>
      <c r="CU1512" s="18"/>
      <c r="CW1512" s="18"/>
      <c r="DH1512" s="18"/>
    </row>
    <row r="1513" spans="3:112" x14ac:dyDescent="0.3">
      <c r="C1513" s="25"/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P1513" s="8"/>
      <c r="AR1513" s="31"/>
      <c r="AU1513" s="31"/>
      <c r="AV1513" s="21"/>
      <c r="AW1513" s="23"/>
      <c r="BJ1513" s="18"/>
      <c r="BL1513" s="54"/>
      <c r="BN1513" s="54"/>
      <c r="BP1513" s="18"/>
      <c r="BR1513" s="18"/>
      <c r="BS1513" s="18"/>
      <c r="BZ1513" s="18"/>
      <c r="CC1513" s="18"/>
      <c r="CH1513" s="18"/>
      <c r="CM1513" s="18"/>
      <c r="CO1513" s="18"/>
      <c r="CS1513" s="18"/>
      <c r="CU1513" s="18"/>
      <c r="CW1513" s="18"/>
      <c r="DH1513" s="18"/>
    </row>
    <row r="1514" spans="3:112" x14ac:dyDescent="0.3">
      <c r="C1514" s="25"/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P1514" s="8"/>
      <c r="AR1514" s="31"/>
      <c r="AU1514" s="31"/>
      <c r="AV1514" s="21"/>
      <c r="AW1514" s="23"/>
      <c r="BJ1514" s="18"/>
      <c r="BL1514" s="54"/>
      <c r="BN1514" s="54"/>
      <c r="BP1514" s="18"/>
      <c r="BR1514" s="18"/>
      <c r="BS1514" s="18"/>
      <c r="BZ1514" s="18"/>
      <c r="CC1514" s="18"/>
      <c r="CH1514" s="18"/>
      <c r="CM1514" s="18"/>
      <c r="CO1514" s="18"/>
      <c r="CS1514" s="18"/>
      <c r="CU1514" s="18"/>
      <c r="CW1514" s="18"/>
      <c r="DH1514" s="18"/>
    </row>
    <row r="1515" spans="3:112" x14ac:dyDescent="0.3">
      <c r="C1515" s="25"/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P1515" s="8"/>
      <c r="AR1515" s="31"/>
      <c r="AU1515" s="31"/>
      <c r="AV1515" s="21"/>
      <c r="AW1515" s="23"/>
      <c r="BJ1515" s="18"/>
      <c r="BL1515" s="54"/>
      <c r="BN1515" s="54"/>
      <c r="BP1515" s="18"/>
      <c r="BR1515" s="18"/>
      <c r="BS1515" s="18"/>
      <c r="BZ1515" s="18"/>
      <c r="CC1515" s="18"/>
      <c r="CH1515" s="18"/>
      <c r="CM1515" s="18"/>
      <c r="CO1515" s="18"/>
      <c r="CS1515" s="18"/>
      <c r="CU1515" s="18"/>
      <c r="CW1515" s="18"/>
      <c r="DH1515" s="18"/>
    </row>
    <row r="1516" spans="3:112" x14ac:dyDescent="0.3">
      <c r="C1516" s="25"/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P1516" s="8"/>
      <c r="AR1516" s="31"/>
      <c r="AU1516" s="31"/>
      <c r="AV1516" s="21"/>
      <c r="AW1516" s="23"/>
      <c r="BJ1516" s="18"/>
      <c r="BL1516" s="54"/>
      <c r="BN1516" s="54"/>
      <c r="BP1516" s="18"/>
      <c r="BR1516" s="18"/>
      <c r="BS1516" s="18"/>
      <c r="BZ1516" s="18"/>
      <c r="CC1516" s="18"/>
      <c r="CH1516" s="18"/>
      <c r="CM1516" s="18"/>
      <c r="CO1516" s="18"/>
      <c r="CS1516" s="18"/>
      <c r="CU1516" s="18"/>
      <c r="CW1516" s="18"/>
      <c r="DH1516" s="18"/>
    </row>
    <row r="1517" spans="3:112" x14ac:dyDescent="0.3">
      <c r="C1517" s="25"/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P1517" s="8"/>
      <c r="AR1517" s="31"/>
      <c r="AU1517" s="31"/>
      <c r="AV1517" s="21"/>
      <c r="AW1517" s="23"/>
      <c r="BJ1517" s="18"/>
      <c r="BL1517" s="54"/>
      <c r="BN1517" s="54"/>
      <c r="BP1517" s="18"/>
      <c r="BR1517" s="18"/>
      <c r="BS1517" s="18"/>
      <c r="BZ1517" s="18"/>
      <c r="CC1517" s="18"/>
      <c r="CH1517" s="18"/>
      <c r="CM1517" s="18"/>
      <c r="CO1517" s="18"/>
      <c r="CS1517" s="18"/>
      <c r="CU1517" s="18"/>
      <c r="CW1517" s="18"/>
      <c r="DH1517" s="18"/>
    </row>
    <row r="1518" spans="3:112" x14ac:dyDescent="0.3">
      <c r="C1518" s="25"/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P1518" s="8"/>
      <c r="AR1518" s="31"/>
      <c r="AU1518" s="31"/>
      <c r="AV1518" s="21"/>
      <c r="AW1518" s="23"/>
      <c r="BJ1518" s="18"/>
      <c r="BL1518" s="54"/>
      <c r="BN1518" s="54"/>
      <c r="BP1518" s="18"/>
      <c r="BR1518" s="18"/>
      <c r="BS1518" s="18"/>
      <c r="BZ1518" s="18"/>
      <c r="CC1518" s="18"/>
      <c r="CH1518" s="18"/>
      <c r="CM1518" s="18"/>
      <c r="CO1518" s="18"/>
      <c r="CS1518" s="18"/>
      <c r="CU1518" s="18"/>
      <c r="CW1518" s="18"/>
      <c r="DH1518" s="18"/>
    </row>
    <row r="1519" spans="3:112" x14ac:dyDescent="0.3">
      <c r="C1519" s="25"/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P1519" s="8"/>
      <c r="AR1519" s="31"/>
      <c r="AU1519" s="31"/>
      <c r="AV1519" s="21"/>
      <c r="AW1519" s="23"/>
      <c r="BJ1519" s="18"/>
      <c r="BL1519" s="54"/>
      <c r="BN1519" s="54"/>
      <c r="BP1519" s="18"/>
      <c r="BR1519" s="18"/>
      <c r="BS1519" s="18"/>
      <c r="BZ1519" s="18"/>
      <c r="CC1519" s="18"/>
      <c r="CH1519" s="18"/>
      <c r="CM1519" s="18"/>
      <c r="CO1519" s="18"/>
      <c r="CS1519" s="18"/>
      <c r="CU1519" s="18"/>
      <c r="CW1519" s="18"/>
      <c r="DH1519" s="18"/>
    </row>
    <row r="1520" spans="3:112" x14ac:dyDescent="0.3">
      <c r="C1520" s="25"/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P1520" s="8"/>
      <c r="AR1520" s="31"/>
      <c r="AU1520" s="31"/>
      <c r="AV1520" s="21"/>
      <c r="AW1520" s="23"/>
      <c r="BJ1520" s="18"/>
      <c r="BL1520" s="54"/>
      <c r="BN1520" s="54"/>
      <c r="BP1520" s="18"/>
      <c r="BR1520" s="18"/>
      <c r="BS1520" s="18"/>
      <c r="BZ1520" s="18"/>
      <c r="CC1520" s="18"/>
      <c r="CH1520" s="18"/>
      <c r="CM1520" s="18"/>
      <c r="CO1520" s="18"/>
      <c r="CS1520" s="18"/>
      <c r="CU1520" s="18"/>
      <c r="CW1520" s="18"/>
      <c r="DH1520" s="18"/>
    </row>
    <row r="1521" spans="3:112" x14ac:dyDescent="0.3">
      <c r="C1521" s="25"/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P1521" s="8"/>
      <c r="AR1521" s="31"/>
      <c r="AU1521" s="31"/>
      <c r="AV1521" s="21"/>
      <c r="AW1521" s="23"/>
      <c r="BJ1521" s="18"/>
      <c r="BL1521" s="54"/>
      <c r="BN1521" s="54"/>
      <c r="BP1521" s="18"/>
      <c r="BR1521" s="18"/>
      <c r="BS1521" s="18"/>
      <c r="BZ1521" s="18"/>
      <c r="CC1521" s="18"/>
      <c r="CH1521" s="18"/>
      <c r="CM1521" s="18"/>
      <c r="CO1521" s="18"/>
      <c r="CS1521" s="18"/>
      <c r="CU1521" s="18"/>
      <c r="CW1521" s="18"/>
      <c r="DH1521" s="18"/>
    </row>
    <row r="1522" spans="3:112" x14ac:dyDescent="0.3">
      <c r="C1522" s="25"/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P1522" s="8"/>
      <c r="AR1522" s="31"/>
      <c r="AU1522" s="31"/>
      <c r="AV1522" s="21"/>
      <c r="AW1522" s="23"/>
      <c r="BJ1522" s="18"/>
      <c r="BL1522" s="54"/>
      <c r="BN1522" s="54"/>
      <c r="BP1522" s="18"/>
      <c r="BR1522" s="18"/>
      <c r="BS1522" s="18"/>
      <c r="BZ1522" s="18"/>
      <c r="CC1522" s="18"/>
      <c r="CH1522" s="18"/>
      <c r="CM1522" s="18"/>
      <c r="CO1522" s="18"/>
      <c r="CS1522" s="18"/>
      <c r="CU1522" s="18"/>
      <c r="CW1522" s="18"/>
      <c r="DH1522" s="18"/>
    </row>
    <row r="1523" spans="3:112" x14ac:dyDescent="0.3">
      <c r="C1523" s="25"/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P1523" s="8"/>
      <c r="AR1523" s="31"/>
      <c r="AU1523" s="31"/>
      <c r="AV1523" s="21"/>
      <c r="AW1523" s="23"/>
      <c r="BJ1523" s="18"/>
      <c r="BL1523" s="54"/>
      <c r="BN1523" s="54"/>
      <c r="BP1523" s="18"/>
      <c r="BR1523" s="18"/>
      <c r="BS1523" s="18"/>
      <c r="BZ1523" s="18"/>
      <c r="CC1523" s="18"/>
      <c r="CH1523" s="18"/>
      <c r="CM1523" s="18"/>
      <c r="CO1523" s="18"/>
      <c r="CS1523" s="18"/>
      <c r="CU1523" s="18"/>
      <c r="CW1523" s="18"/>
      <c r="DH1523" s="18"/>
    </row>
    <row r="1524" spans="3:112" x14ac:dyDescent="0.3">
      <c r="C1524" s="25"/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P1524" s="8"/>
      <c r="AR1524" s="31"/>
      <c r="AU1524" s="31"/>
      <c r="AV1524" s="21"/>
      <c r="AW1524" s="23"/>
      <c r="BJ1524" s="18"/>
      <c r="BL1524" s="54"/>
      <c r="BN1524" s="54"/>
      <c r="BP1524" s="18"/>
      <c r="BR1524" s="18"/>
      <c r="BS1524" s="18"/>
      <c r="BZ1524" s="18"/>
      <c r="CC1524" s="18"/>
      <c r="CH1524" s="18"/>
      <c r="CM1524" s="18"/>
      <c r="CO1524" s="18"/>
      <c r="CS1524" s="18"/>
      <c r="CU1524" s="18"/>
      <c r="CW1524" s="18"/>
      <c r="DH1524" s="18"/>
    </row>
    <row r="1525" spans="3:112" x14ac:dyDescent="0.3">
      <c r="C1525" s="25"/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P1525" s="8"/>
      <c r="AR1525" s="31"/>
      <c r="AU1525" s="31"/>
      <c r="AV1525" s="21"/>
      <c r="AW1525" s="23"/>
      <c r="BJ1525" s="18"/>
      <c r="BL1525" s="54"/>
      <c r="BN1525" s="54"/>
      <c r="BP1525" s="18"/>
      <c r="BR1525" s="18"/>
      <c r="BS1525" s="18"/>
      <c r="BZ1525" s="18"/>
      <c r="CC1525" s="18"/>
      <c r="CH1525" s="18"/>
      <c r="CM1525" s="18"/>
      <c r="CO1525" s="18"/>
      <c r="CS1525" s="18"/>
      <c r="CU1525" s="18"/>
      <c r="CW1525" s="18"/>
      <c r="DH1525" s="18"/>
    </row>
    <row r="1526" spans="3:112" x14ac:dyDescent="0.3">
      <c r="C1526" s="25"/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P1526" s="8"/>
      <c r="AR1526" s="31"/>
      <c r="AU1526" s="31"/>
      <c r="AV1526" s="21"/>
      <c r="AW1526" s="23"/>
      <c r="BJ1526" s="18"/>
      <c r="BL1526" s="54"/>
      <c r="BN1526" s="54"/>
      <c r="BP1526" s="18"/>
      <c r="BR1526" s="18"/>
      <c r="BS1526" s="18"/>
      <c r="BZ1526" s="18"/>
      <c r="CC1526" s="18"/>
      <c r="CH1526" s="18"/>
      <c r="CM1526" s="18"/>
      <c r="CO1526" s="18"/>
      <c r="CS1526" s="18"/>
      <c r="CU1526" s="18"/>
      <c r="CW1526" s="18"/>
      <c r="DH1526" s="18"/>
    </row>
    <row r="1527" spans="3:112" x14ac:dyDescent="0.3">
      <c r="C1527" s="25"/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P1527" s="8"/>
      <c r="AR1527" s="31"/>
      <c r="AU1527" s="31"/>
      <c r="AV1527" s="21"/>
      <c r="AW1527" s="23"/>
      <c r="BJ1527" s="18"/>
      <c r="BL1527" s="54"/>
      <c r="BN1527" s="54"/>
      <c r="BP1527" s="18"/>
      <c r="BR1527" s="18"/>
      <c r="BS1527" s="18"/>
      <c r="BZ1527" s="18"/>
      <c r="CC1527" s="18"/>
      <c r="CH1527" s="18"/>
      <c r="CM1527" s="18"/>
      <c r="CO1527" s="18"/>
      <c r="CS1527" s="18"/>
      <c r="CU1527" s="18"/>
      <c r="CW1527" s="18"/>
      <c r="DH1527" s="18"/>
    </row>
    <row r="1528" spans="3:112" x14ac:dyDescent="0.3">
      <c r="C1528" s="25"/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P1528" s="8"/>
      <c r="AR1528" s="31"/>
      <c r="AU1528" s="31"/>
      <c r="AV1528" s="21"/>
      <c r="AW1528" s="23"/>
      <c r="BJ1528" s="18"/>
      <c r="BL1528" s="54"/>
      <c r="BN1528" s="54"/>
      <c r="BP1528" s="18"/>
      <c r="BR1528" s="18"/>
      <c r="BS1528" s="18"/>
      <c r="BZ1528" s="18"/>
      <c r="CC1528" s="18"/>
      <c r="CH1528" s="18"/>
      <c r="CM1528" s="18"/>
      <c r="CO1528" s="18"/>
      <c r="CS1528" s="18"/>
      <c r="CU1528" s="18"/>
      <c r="CW1528" s="18"/>
      <c r="DH1528" s="18"/>
    </row>
    <row r="1529" spans="3:112" x14ac:dyDescent="0.3">
      <c r="C1529" s="25"/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P1529" s="8"/>
      <c r="AR1529" s="31"/>
      <c r="AU1529" s="31"/>
      <c r="AV1529" s="21"/>
      <c r="AW1529" s="23"/>
      <c r="BJ1529" s="18"/>
      <c r="BL1529" s="54"/>
      <c r="BN1529" s="54"/>
      <c r="BP1529" s="18"/>
      <c r="BR1529" s="18"/>
      <c r="BS1529" s="18"/>
      <c r="BZ1529" s="18"/>
      <c r="CC1529" s="18"/>
      <c r="CH1529" s="18"/>
      <c r="CM1529" s="18"/>
      <c r="CO1529" s="18"/>
      <c r="CS1529" s="18"/>
      <c r="CU1529" s="18"/>
      <c r="CW1529" s="18"/>
      <c r="DH1529" s="18"/>
    </row>
    <row r="1530" spans="3:112" x14ac:dyDescent="0.3">
      <c r="C1530" s="25"/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P1530" s="8"/>
      <c r="AR1530" s="31"/>
      <c r="AU1530" s="31"/>
      <c r="AV1530" s="21"/>
      <c r="AW1530" s="23"/>
      <c r="BJ1530" s="18"/>
      <c r="BL1530" s="54"/>
      <c r="BN1530" s="54"/>
      <c r="BP1530" s="18"/>
      <c r="BR1530" s="18"/>
      <c r="BS1530" s="18"/>
      <c r="BZ1530" s="18"/>
      <c r="CC1530" s="18"/>
      <c r="CH1530" s="18"/>
      <c r="CM1530" s="18"/>
      <c r="CO1530" s="18"/>
      <c r="CS1530" s="18"/>
      <c r="CU1530" s="18"/>
      <c r="CW1530" s="18"/>
      <c r="DH1530" s="18"/>
    </row>
    <row r="1531" spans="3:112" x14ac:dyDescent="0.3">
      <c r="C1531" s="25"/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P1531" s="8"/>
      <c r="AR1531" s="31"/>
      <c r="AU1531" s="31"/>
      <c r="AV1531" s="21"/>
      <c r="AW1531" s="23"/>
      <c r="BJ1531" s="18"/>
      <c r="BL1531" s="54"/>
      <c r="BN1531" s="54"/>
      <c r="BP1531" s="18"/>
      <c r="BR1531" s="18"/>
      <c r="BS1531" s="18"/>
      <c r="BZ1531" s="18"/>
      <c r="CC1531" s="18"/>
      <c r="CH1531" s="18"/>
      <c r="CM1531" s="18"/>
      <c r="CO1531" s="18"/>
      <c r="CS1531" s="18"/>
      <c r="CU1531" s="18"/>
      <c r="CW1531" s="18"/>
      <c r="DH1531" s="18"/>
    </row>
    <row r="1532" spans="3:112" x14ac:dyDescent="0.3">
      <c r="C1532" s="25"/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P1532" s="8"/>
      <c r="AR1532" s="31"/>
      <c r="AU1532" s="31"/>
      <c r="AV1532" s="21"/>
      <c r="AW1532" s="23"/>
      <c r="BJ1532" s="18"/>
      <c r="BL1532" s="54"/>
      <c r="BN1532" s="54"/>
      <c r="BP1532" s="18"/>
      <c r="BR1532" s="18"/>
      <c r="BS1532" s="18"/>
      <c r="BZ1532" s="18"/>
      <c r="CC1532" s="18"/>
      <c r="CH1532" s="18"/>
      <c r="CM1532" s="18"/>
      <c r="CO1532" s="18"/>
      <c r="CS1532" s="18"/>
      <c r="CU1532" s="18"/>
      <c r="CW1532" s="18"/>
      <c r="DH1532" s="18"/>
    </row>
    <row r="1533" spans="3:112" x14ac:dyDescent="0.3">
      <c r="C1533" s="25"/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P1533" s="8"/>
      <c r="AR1533" s="31"/>
      <c r="AU1533" s="31"/>
      <c r="AV1533" s="21"/>
      <c r="AW1533" s="23"/>
      <c r="BJ1533" s="18"/>
      <c r="BL1533" s="54"/>
      <c r="BN1533" s="54"/>
      <c r="BP1533" s="18"/>
      <c r="BR1533" s="18"/>
      <c r="BS1533" s="18"/>
      <c r="BZ1533" s="18"/>
      <c r="CC1533" s="18"/>
      <c r="CH1533" s="18"/>
      <c r="CM1533" s="18"/>
      <c r="CO1533" s="18"/>
      <c r="CS1533" s="18"/>
      <c r="CU1533" s="18"/>
      <c r="CW1533" s="18"/>
      <c r="DH1533" s="18"/>
    </row>
    <row r="1534" spans="3:112" x14ac:dyDescent="0.3">
      <c r="C1534" s="25"/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P1534" s="8"/>
      <c r="AR1534" s="31"/>
      <c r="AU1534" s="31"/>
      <c r="AV1534" s="21"/>
      <c r="AW1534" s="23"/>
      <c r="BJ1534" s="18"/>
      <c r="BL1534" s="54"/>
      <c r="BN1534" s="54"/>
      <c r="BP1534" s="18"/>
      <c r="BR1534" s="18"/>
      <c r="BS1534" s="18"/>
      <c r="BZ1534" s="18"/>
      <c r="CC1534" s="18"/>
      <c r="CH1534" s="18"/>
      <c r="CM1534" s="18"/>
      <c r="CO1534" s="18"/>
      <c r="CS1534" s="18"/>
      <c r="CU1534" s="18"/>
      <c r="CW1534" s="18"/>
      <c r="DH1534" s="18"/>
    </row>
    <row r="1535" spans="3:112" x14ac:dyDescent="0.3">
      <c r="C1535" s="25"/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P1535" s="8"/>
      <c r="AR1535" s="31"/>
      <c r="AU1535" s="31"/>
      <c r="AV1535" s="21"/>
      <c r="AW1535" s="23"/>
      <c r="BJ1535" s="18"/>
      <c r="BL1535" s="54"/>
      <c r="BN1535" s="54"/>
      <c r="BP1535" s="18"/>
      <c r="BR1535" s="18"/>
      <c r="BS1535" s="18"/>
      <c r="BZ1535" s="18"/>
      <c r="CC1535" s="18"/>
      <c r="CH1535" s="18"/>
      <c r="CM1535" s="18"/>
      <c r="CO1535" s="18"/>
      <c r="CS1535" s="18"/>
      <c r="CU1535" s="18"/>
      <c r="CW1535" s="18"/>
      <c r="DH1535" s="18"/>
    </row>
    <row r="1536" spans="3:112" x14ac:dyDescent="0.3">
      <c r="C1536" s="25"/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P1536" s="8"/>
      <c r="AR1536" s="31"/>
      <c r="AU1536" s="31"/>
      <c r="AV1536" s="21"/>
      <c r="AW1536" s="23"/>
      <c r="BJ1536" s="18"/>
      <c r="BL1536" s="54"/>
      <c r="BN1536" s="54"/>
      <c r="BP1536" s="18"/>
      <c r="BR1536" s="18"/>
      <c r="BS1536" s="18"/>
      <c r="BZ1536" s="18"/>
      <c r="CC1536" s="18"/>
      <c r="CH1536" s="18"/>
      <c r="CM1536" s="18"/>
      <c r="CO1536" s="18"/>
      <c r="CS1536" s="18"/>
      <c r="CU1536" s="18"/>
      <c r="CW1536" s="18"/>
      <c r="DH1536" s="18"/>
    </row>
    <row r="1537" spans="3:112" x14ac:dyDescent="0.3">
      <c r="C1537" s="25"/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P1537" s="8"/>
      <c r="AR1537" s="31"/>
      <c r="AU1537" s="31"/>
      <c r="AV1537" s="21"/>
      <c r="AW1537" s="23"/>
      <c r="BJ1537" s="18"/>
      <c r="BL1537" s="54"/>
      <c r="BN1537" s="54"/>
      <c r="BP1537" s="18"/>
      <c r="BR1537" s="18"/>
      <c r="BS1537" s="18"/>
      <c r="BZ1537" s="18"/>
      <c r="CC1537" s="18"/>
      <c r="CH1537" s="18"/>
      <c r="CM1537" s="18"/>
      <c r="CO1537" s="18"/>
      <c r="CS1537" s="18"/>
      <c r="CU1537" s="18"/>
      <c r="CW1537" s="18"/>
      <c r="DH1537" s="18"/>
    </row>
    <row r="1538" spans="3:112" x14ac:dyDescent="0.3">
      <c r="C1538" s="25"/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P1538" s="8"/>
      <c r="AR1538" s="31"/>
      <c r="AU1538" s="31"/>
      <c r="AV1538" s="21"/>
      <c r="AW1538" s="23"/>
      <c r="BJ1538" s="18"/>
      <c r="BL1538" s="54"/>
      <c r="BN1538" s="54"/>
      <c r="BP1538" s="18"/>
      <c r="BR1538" s="18"/>
      <c r="BS1538" s="18"/>
      <c r="BZ1538" s="18"/>
      <c r="CC1538" s="18"/>
      <c r="CH1538" s="18"/>
      <c r="CM1538" s="18"/>
      <c r="CO1538" s="18"/>
      <c r="CS1538" s="18"/>
      <c r="CU1538" s="18"/>
      <c r="CW1538" s="18"/>
      <c r="DH1538" s="18"/>
    </row>
    <row r="1539" spans="3:112" x14ac:dyDescent="0.3">
      <c r="C1539" s="25"/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P1539" s="8"/>
      <c r="AR1539" s="31"/>
      <c r="AU1539" s="31"/>
      <c r="AV1539" s="21"/>
      <c r="AW1539" s="23"/>
      <c r="BJ1539" s="18"/>
      <c r="BL1539" s="54"/>
      <c r="BN1539" s="54"/>
      <c r="BP1539" s="18"/>
      <c r="BR1539" s="18"/>
      <c r="BS1539" s="18"/>
      <c r="BZ1539" s="18"/>
      <c r="CC1539" s="18"/>
      <c r="CH1539" s="18"/>
      <c r="CM1539" s="18"/>
      <c r="CO1539" s="18"/>
      <c r="CS1539" s="18"/>
      <c r="CU1539" s="18"/>
      <c r="CW1539" s="18"/>
      <c r="DH1539" s="18"/>
    </row>
    <row r="1540" spans="3:112" x14ac:dyDescent="0.3">
      <c r="C1540" s="25"/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P1540" s="8"/>
      <c r="AR1540" s="31"/>
      <c r="AU1540" s="31"/>
      <c r="AV1540" s="21"/>
      <c r="AW1540" s="23"/>
      <c r="BJ1540" s="18"/>
      <c r="BL1540" s="54"/>
      <c r="BN1540" s="54"/>
      <c r="BP1540" s="18"/>
      <c r="BR1540" s="18"/>
      <c r="BS1540" s="18"/>
      <c r="BZ1540" s="18"/>
      <c r="CC1540" s="18"/>
      <c r="CH1540" s="18"/>
      <c r="CM1540" s="18"/>
      <c r="CO1540" s="18"/>
      <c r="CS1540" s="18"/>
      <c r="CU1540" s="18"/>
      <c r="CW1540" s="18"/>
      <c r="DH1540" s="18"/>
    </row>
    <row r="1541" spans="3:112" x14ac:dyDescent="0.3">
      <c r="C1541" s="25"/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P1541" s="8"/>
      <c r="AR1541" s="31"/>
      <c r="AU1541" s="31"/>
      <c r="AV1541" s="21"/>
      <c r="AW1541" s="23"/>
      <c r="BJ1541" s="18"/>
      <c r="BL1541" s="54"/>
      <c r="BN1541" s="54"/>
      <c r="BP1541" s="18"/>
      <c r="BR1541" s="18"/>
      <c r="BS1541" s="18"/>
      <c r="BZ1541" s="18"/>
      <c r="CC1541" s="18"/>
      <c r="CH1541" s="18"/>
      <c r="CM1541" s="18"/>
      <c r="CO1541" s="18"/>
      <c r="CS1541" s="18"/>
      <c r="CU1541" s="18"/>
      <c r="CW1541" s="18"/>
      <c r="DH1541" s="18"/>
    </row>
    <row r="1542" spans="3:112" x14ac:dyDescent="0.3">
      <c r="C1542" s="25"/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P1542" s="8"/>
      <c r="AR1542" s="31"/>
      <c r="AU1542" s="31"/>
      <c r="AV1542" s="21"/>
      <c r="AW1542" s="23"/>
      <c r="BJ1542" s="18"/>
      <c r="BL1542" s="54"/>
      <c r="BN1542" s="54"/>
      <c r="BP1542" s="18"/>
      <c r="BR1542" s="18"/>
      <c r="BS1542" s="18"/>
      <c r="BZ1542" s="18"/>
      <c r="CC1542" s="18"/>
      <c r="CH1542" s="18"/>
      <c r="CM1542" s="18"/>
      <c r="CO1542" s="18"/>
      <c r="CS1542" s="18"/>
      <c r="CU1542" s="18"/>
      <c r="CW1542" s="18"/>
      <c r="DH1542" s="18"/>
    </row>
    <row r="1543" spans="3:112" x14ac:dyDescent="0.3">
      <c r="C1543" s="25"/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P1543" s="8"/>
      <c r="AR1543" s="31"/>
      <c r="AU1543" s="31"/>
      <c r="AV1543" s="21"/>
      <c r="AW1543" s="23"/>
      <c r="BJ1543" s="18"/>
      <c r="BL1543" s="54"/>
      <c r="BN1543" s="54"/>
      <c r="BP1543" s="18"/>
      <c r="BR1543" s="18"/>
      <c r="BS1543" s="18"/>
      <c r="BZ1543" s="18"/>
      <c r="CC1543" s="18"/>
      <c r="CH1543" s="18"/>
      <c r="CM1543" s="18"/>
      <c r="CO1543" s="18"/>
      <c r="CS1543" s="18"/>
      <c r="CU1543" s="18"/>
      <c r="CW1543" s="18"/>
      <c r="DH1543" s="18"/>
    </row>
    <row r="1544" spans="3:112" x14ac:dyDescent="0.3">
      <c r="C1544" s="25"/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P1544" s="8"/>
      <c r="AR1544" s="31"/>
      <c r="AU1544" s="31"/>
      <c r="AV1544" s="21"/>
      <c r="AW1544" s="23"/>
      <c r="BJ1544" s="18"/>
      <c r="BL1544" s="54"/>
      <c r="BN1544" s="54"/>
      <c r="BP1544" s="18"/>
      <c r="BR1544" s="18"/>
      <c r="BS1544" s="18"/>
      <c r="BZ1544" s="18"/>
      <c r="CC1544" s="18"/>
      <c r="CH1544" s="18"/>
      <c r="CM1544" s="18"/>
      <c r="CO1544" s="18"/>
      <c r="CS1544" s="18"/>
      <c r="CU1544" s="18"/>
      <c r="CW1544" s="18"/>
      <c r="DH1544" s="18"/>
    </row>
    <row r="1545" spans="3:112" x14ac:dyDescent="0.3">
      <c r="C1545" s="25"/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P1545" s="8"/>
      <c r="AR1545" s="31"/>
      <c r="AU1545" s="31"/>
      <c r="AV1545" s="21"/>
      <c r="AW1545" s="23"/>
      <c r="BJ1545" s="18"/>
      <c r="BL1545" s="54"/>
      <c r="BN1545" s="54"/>
      <c r="BP1545" s="18"/>
      <c r="BR1545" s="18"/>
      <c r="BS1545" s="18"/>
      <c r="BZ1545" s="18"/>
      <c r="CC1545" s="18"/>
      <c r="CH1545" s="18"/>
      <c r="CM1545" s="18"/>
      <c r="CO1545" s="18"/>
      <c r="CS1545" s="18"/>
      <c r="CU1545" s="18"/>
      <c r="CW1545" s="18"/>
      <c r="DH1545" s="18"/>
    </row>
    <row r="1546" spans="3:112" x14ac:dyDescent="0.3">
      <c r="C1546" s="25"/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P1546" s="8"/>
      <c r="AR1546" s="31"/>
      <c r="AU1546" s="31"/>
      <c r="AV1546" s="21"/>
      <c r="AW1546" s="23"/>
      <c r="BJ1546" s="18"/>
      <c r="BL1546" s="54"/>
      <c r="BN1546" s="54"/>
      <c r="BP1546" s="18"/>
      <c r="BR1546" s="18"/>
      <c r="BS1546" s="18"/>
      <c r="BZ1546" s="18"/>
      <c r="CC1546" s="18"/>
      <c r="CH1546" s="18"/>
      <c r="CM1546" s="18"/>
      <c r="CO1546" s="18"/>
      <c r="CS1546" s="18"/>
      <c r="CU1546" s="18"/>
      <c r="CW1546" s="18"/>
      <c r="DH1546" s="18"/>
    </row>
    <row r="1547" spans="3:112" x14ac:dyDescent="0.3">
      <c r="C1547" s="25"/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P1547" s="8"/>
      <c r="AR1547" s="31"/>
      <c r="AU1547" s="31"/>
      <c r="AV1547" s="21"/>
      <c r="AW1547" s="23"/>
      <c r="BJ1547" s="18"/>
      <c r="BL1547" s="54"/>
      <c r="BN1547" s="54"/>
      <c r="BP1547" s="18"/>
      <c r="BR1547" s="18"/>
      <c r="BS1547" s="18"/>
      <c r="BZ1547" s="18"/>
      <c r="CC1547" s="18"/>
      <c r="CH1547" s="18"/>
      <c r="CM1547" s="18"/>
      <c r="CO1547" s="18"/>
      <c r="CS1547" s="18"/>
      <c r="CU1547" s="18"/>
      <c r="CW1547" s="18"/>
      <c r="DH1547" s="18"/>
    </row>
    <row r="1548" spans="3:112" x14ac:dyDescent="0.3">
      <c r="C1548" s="25"/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P1548" s="8"/>
      <c r="AR1548" s="31"/>
      <c r="AU1548" s="31"/>
      <c r="AV1548" s="21"/>
      <c r="AW1548" s="23"/>
      <c r="BJ1548" s="18"/>
      <c r="BL1548" s="54"/>
      <c r="BN1548" s="54"/>
      <c r="BP1548" s="18"/>
      <c r="BR1548" s="18"/>
      <c r="BS1548" s="18"/>
      <c r="BZ1548" s="18"/>
      <c r="CC1548" s="18"/>
      <c r="CH1548" s="18"/>
      <c r="CM1548" s="18"/>
      <c r="CO1548" s="18"/>
      <c r="CS1548" s="18"/>
      <c r="CU1548" s="18"/>
      <c r="CW1548" s="18"/>
      <c r="DH1548" s="18"/>
    </row>
    <row r="1549" spans="3:112" x14ac:dyDescent="0.3">
      <c r="C1549" s="25"/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P1549" s="8"/>
      <c r="AR1549" s="31"/>
      <c r="AU1549" s="31"/>
      <c r="AV1549" s="21"/>
      <c r="AW1549" s="23"/>
      <c r="BJ1549" s="18"/>
      <c r="BL1549" s="54"/>
      <c r="BN1549" s="54"/>
      <c r="BP1549" s="18"/>
      <c r="BR1549" s="18"/>
      <c r="BS1549" s="18"/>
      <c r="BZ1549" s="18"/>
      <c r="CC1549" s="18"/>
      <c r="CH1549" s="18"/>
      <c r="CM1549" s="18"/>
      <c r="CO1549" s="18"/>
      <c r="CS1549" s="18"/>
      <c r="CU1549" s="18"/>
      <c r="CW1549" s="18"/>
      <c r="DH1549" s="18"/>
    </row>
    <row r="1550" spans="3:112" x14ac:dyDescent="0.3">
      <c r="C1550" s="25"/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P1550" s="8"/>
      <c r="AR1550" s="31"/>
      <c r="AU1550" s="31"/>
      <c r="AV1550" s="21"/>
      <c r="AW1550" s="23"/>
      <c r="BJ1550" s="18"/>
      <c r="BL1550" s="54"/>
      <c r="BN1550" s="54"/>
      <c r="BP1550" s="18"/>
      <c r="BR1550" s="18"/>
      <c r="BS1550" s="18"/>
      <c r="BZ1550" s="18"/>
      <c r="CC1550" s="18"/>
      <c r="CH1550" s="18"/>
      <c r="CM1550" s="18"/>
      <c r="CO1550" s="18"/>
      <c r="CS1550" s="18"/>
      <c r="CU1550" s="18"/>
      <c r="CW1550" s="18"/>
      <c r="DH1550" s="18"/>
    </row>
    <row r="1551" spans="3:112" x14ac:dyDescent="0.3">
      <c r="C1551" s="25"/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P1551" s="8"/>
      <c r="AR1551" s="31"/>
      <c r="AU1551" s="31"/>
      <c r="AV1551" s="21"/>
      <c r="AW1551" s="23"/>
      <c r="BJ1551" s="18"/>
      <c r="BL1551" s="54"/>
      <c r="BN1551" s="54"/>
      <c r="BP1551" s="18"/>
      <c r="BR1551" s="18"/>
      <c r="BS1551" s="18"/>
      <c r="BZ1551" s="18"/>
      <c r="CC1551" s="18"/>
      <c r="CH1551" s="18"/>
      <c r="CM1551" s="18"/>
      <c r="CO1551" s="18"/>
      <c r="CS1551" s="18"/>
      <c r="CU1551" s="18"/>
      <c r="CW1551" s="18"/>
      <c r="DH1551" s="18"/>
    </row>
    <row r="1552" spans="3:112" x14ac:dyDescent="0.3">
      <c r="C1552" s="25"/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P1552" s="8"/>
      <c r="AR1552" s="31"/>
      <c r="AU1552" s="31"/>
      <c r="AV1552" s="21"/>
      <c r="AW1552" s="23"/>
      <c r="BJ1552" s="18"/>
      <c r="BL1552" s="54"/>
      <c r="BN1552" s="54"/>
      <c r="BP1552" s="18"/>
      <c r="BR1552" s="18"/>
      <c r="BS1552" s="18"/>
      <c r="BZ1552" s="18"/>
      <c r="CC1552" s="18"/>
      <c r="CH1552" s="18"/>
      <c r="CM1552" s="18"/>
      <c r="CO1552" s="18"/>
      <c r="CS1552" s="18"/>
      <c r="CU1552" s="18"/>
      <c r="CW1552" s="18"/>
      <c r="DH1552" s="18"/>
    </row>
    <row r="1553" spans="3:112" x14ac:dyDescent="0.3">
      <c r="C1553" s="25"/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P1553" s="8"/>
      <c r="AR1553" s="31"/>
      <c r="AU1553" s="31"/>
      <c r="AV1553" s="21"/>
      <c r="AW1553" s="23"/>
      <c r="BJ1553" s="18"/>
      <c r="BL1553" s="54"/>
      <c r="BN1553" s="54"/>
      <c r="BP1553" s="18"/>
      <c r="BR1553" s="18"/>
      <c r="BS1553" s="18"/>
      <c r="BZ1553" s="18"/>
      <c r="CC1553" s="18"/>
      <c r="CH1553" s="18"/>
      <c r="CM1553" s="18"/>
      <c r="CO1553" s="18"/>
      <c r="CS1553" s="18"/>
      <c r="CU1553" s="18"/>
      <c r="CW1553" s="18"/>
      <c r="DH1553" s="18"/>
    </row>
    <row r="1554" spans="3:112" x14ac:dyDescent="0.3">
      <c r="C1554" s="25"/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P1554" s="8"/>
      <c r="AR1554" s="31"/>
      <c r="AU1554" s="31"/>
      <c r="AV1554" s="21"/>
      <c r="AW1554" s="23"/>
      <c r="BJ1554" s="18"/>
      <c r="BL1554" s="54"/>
      <c r="BN1554" s="54"/>
      <c r="BP1554" s="18"/>
      <c r="BR1554" s="18"/>
      <c r="BS1554" s="18"/>
      <c r="BZ1554" s="18"/>
      <c r="CC1554" s="18"/>
      <c r="CH1554" s="18"/>
      <c r="CM1554" s="18"/>
      <c r="CO1554" s="18"/>
      <c r="CS1554" s="18"/>
      <c r="CU1554" s="18"/>
      <c r="CW1554" s="18"/>
      <c r="DH1554" s="18"/>
    </row>
    <row r="1555" spans="3:112" x14ac:dyDescent="0.3">
      <c r="C1555" s="25"/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P1555" s="8"/>
      <c r="AR1555" s="31"/>
      <c r="AU1555" s="31"/>
      <c r="AV1555" s="21"/>
      <c r="AW1555" s="23"/>
      <c r="BJ1555" s="18"/>
      <c r="BL1555" s="54"/>
      <c r="BN1555" s="54"/>
      <c r="BP1555" s="18"/>
      <c r="BR1555" s="18"/>
      <c r="BS1555" s="18"/>
      <c r="BZ1555" s="18"/>
      <c r="CC1555" s="18"/>
      <c r="CH1555" s="18"/>
      <c r="CM1555" s="18"/>
      <c r="CO1555" s="18"/>
      <c r="CS1555" s="18"/>
      <c r="CU1555" s="18"/>
      <c r="CW1555" s="18"/>
      <c r="DH1555" s="18"/>
    </row>
    <row r="1556" spans="3:112" x14ac:dyDescent="0.3">
      <c r="C1556" s="25"/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P1556" s="8"/>
      <c r="AR1556" s="31"/>
      <c r="AU1556" s="31"/>
      <c r="AV1556" s="21"/>
      <c r="AW1556" s="23"/>
      <c r="BJ1556" s="18"/>
      <c r="BL1556" s="54"/>
      <c r="BN1556" s="54"/>
      <c r="BP1556" s="18"/>
      <c r="BR1556" s="18"/>
      <c r="BS1556" s="18"/>
      <c r="BZ1556" s="18"/>
      <c r="CC1556" s="18"/>
      <c r="CH1556" s="18"/>
      <c r="CM1556" s="18"/>
      <c r="CO1556" s="18"/>
      <c r="CS1556" s="18"/>
      <c r="CU1556" s="18"/>
      <c r="CW1556" s="18"/>
      <c r="DH1556" s="18"/>
    </row>
    <row r="1557" spans="3:112" x14ac:dyDescent="0.3">
      <c r="C1557" s="25"/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P1557" s="8"/>
      <c r="AR1557" s="31"/>
      <c r="AU1557" s="31"/>
      <c r="AV1557" s="21"/>
      <c r="AW1557" s="23"/>
      <c r="BJ1557" s="18"/>
      <c r="BL1557" s="54"/>
      <c r="BN1557" s="54"/>
      <c r="BP1557" s="18"/>
      <c r="BR1557" s="18"/>
      <c r="BS1557" s="18"/>
      <c r="BZ1557" s="18"/>
      <c r="CC1557" s="18"/>
      <c r="CH1557" s="18"/>
      <c r="CM1557" s="18"/>
      <c r="CO1557" s="18"/>
      <c r="CS1557" s="18"/>
      <c r="CU1557" s="18"/>
      <c r="CW1557" s="18"/>
      <c r="DH1557" s="18"/>
    </row>
    <row r="1558" spans="3:112" x14ac:dyDescent="0.3">
      <c r="C1558" s="25"/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P1558" s="8"/>
      <c r="AR1558" s="31"/>
      <c r="AU1558" s="31"/>
      <c r="AV1558" s="21"/>
      <c r="AW1558" s="23"/>
      <c r="BJ1558" s="18"/>
      <c r="BL1558" s="54"/>
      <c r="BN1558" s="54"/>
      <c r="BP1558" s="18"/>
      <c r="BR1558" s="18"/>
      <c r="BS1558" s="18"/>
      <c r="BZ1558" s="18"/>
      <c r="CC1558" s="18"/>
      <c r="CH1558" s="18"/>
      <c r="CM1558" s="18"/>
      <c r="CO1558" s="18"/>
      <c r="CS1558" s="18"/>
      <c r="CU1558" s="18"/>
      <c r="CW1558" s="18"/>
      <c r="DH1558" s="18"/>
    </row>
    <row r="1559" spans="3:112" x14ac:dyDescent="0.3">
      <c r="C1559" s="25"/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P1559" s="8"/>
      <c r="AR1559" s="31"/>
      <c r="AU1559" s="31"/>
      <c r="AV1559" s="21"/>
      <c r="AW1559" s="23"/>
      <c r="BJ1559" s="18"/>
      <c r="BL1559" s="54"/>
      <c r="BN1559" s="54"/>
      <c r="BP1559" s="18"/>
      <c r="BR1559" s="18"/>
      <c r="BS1559" s="18"/>
      <c r="BZ1559" s="18"/>
      <c r="CC1559" s="18"/>
      <c r="CH1559" s="18"/>
      <c r="CM1559" s="18"/>
      <c r="CO1559" s="18"/>
      <c r="CS1559" s="18"/>
      <c r="CU1559" s="18"/>
      <c r="CW1559" s="18"/>
      <c r="DH1559" s="18"/>
    </row>
    <row r="1560" spans="3:112" x14ac:dyDescent="0.3">
      <c r="C1560" s="25"/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P1560" s="8"/>
      <c r="AR1560" s="31"/>
      <c r="AU1560" s="31"/>
      <c r="AV1560" s="21"/>
      <c r="AW1560" s="23"/>
      <c r="BJ1560" s="18"/>
      <c r="BL1560" s="54"/>
      <c r="BN1560" s="54"/>
      <c r="BP1560" s="18"/>
      <c r="BR1560" s="18"/>
      <c r="BS1560" s="18"/>
      <c r="BZ1560" s="18"/>
      <c r="CC1560" s="18"/>
      <c r="CH1560" s="18"/>
      <c r="CM1560" s="18"/>
      <c r="CO1560" s="18"/>
      <c r="CS1560" s="18"/>
      <c r="CU1560" s="18"/>
      <c r="CW1560" s="18"/>
      <c r="DH1560" s="18"/>
    </row>
    <row r="1561" spans="3:112" x14ac:dyDescent="0.3">
      <c r="C1561" s="25"/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P1561" s="8"/>
      <c r="AR1561" s="31"/>
      <c r="AU1561" s="31"/>
      <c r="AV1561" s="21"/>
      <c r="AW1561" s="23"/>
      <c r="BJ1561" s="18"/>
      <c r="BL1561" s="54"/>
      <c r="BN1561" s="54"/>
      <c r="BP1561" s="18"/>
      <c r="BR1561" s="18"/>
      <c r="BS1561" s="18"/>
      <c r="BZ1561" s="18"/>
      <c r="CC1561" s="18"/>
      <c r="CH1561" s="18"/>
      <c r="CM1561" s="18"/>
      <c r="CO1561" s="18"/>
      <c r="CS1561" s="18"/>
      <c r="CU1561" s="18"/>
      <c r="CW1561" s="18"/>
      <c r="DH1561" s="18"/>
    </row>
    <row r="1562" spans="3:112" x14ac:dyDescent="0.3">
      <c r="C1562" s="25"/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P1562" s="8"/>
      <c r="AR1562" s="31"/>
      <c r="AU1562" s="31"/>
      <c r="AV1562" s="21"/>
      <c r="AW1562" s="23"/>
      <c r="BJ1562" s="18"/>
      <c r="BL1562" s="54"/>
      <c r="BN1562" s="54"/>
      <c r="BP1562" s="18"/>
      <c r="BR1562" s="18"/>
      <c r="BS1562" s="18"/>
      <c r="BZ1562" s="18"/>
      <c r="CC1562" s="18"/>
      <c r="CH1562" s="18"/>
      <c r="CM1562" s="18"/>
      <c r="CO1562" s="18"/>
      <c r="CS1562" s="18"/>
      <c r="CU1562" s="18"/>
      <c r="CW1562" s="18"/>
      <c r="DH1562" s="18"/>
    </row>
    <row r="1563" spans="3:112" x14ac:dyDescent="0.3">
      <c r="C1563" s="25"/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P1563" s="8"/>
      <c r="AR1563" s="31"/>
      <c r="AU1563" s="31"/>
      <c r="AV1563" s="21"/>
      <c r="AW1563" s="23"/>
      <c r="BJ1563" s="18"/>
      <c r="BL1563" s="54"/>
      <c r="BN1563" s="54"/>
      <c r="BP1563" s="18"/>
      <c r="BR1563" s="18"/>
      <c r="BS1563" s="18"/>
      <c r="BZ1563" s="18"/>
      <c r="CC1563" s="18"/>
      <c r="CH1563" s="18"/>
      <c r="CM1563" s="18"/>
      <c r="CO1563" s="18"/>
      <c r="CS1563" s="18"/>
      <c r="CU1563" s="18"/>
      <c r="CW1563" s="18"/>
      <c r="DH1563" s="18"/>
    </row>
    <row r="1564" spans="3:112" x14ac:dyDescent="0.3">
      <c r="C1564" s="25"/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P1564" s="8"/>
      <c r="AR1564" s="31"/>
      <c r="AU1564" s="31"/>
      <c r="AV1564" s="21"/>
      <c r="AW1564" s="23"/>
      <c r="BJ1564" s="18"/>
      <c r="BL1564" s="54"/>
      <c r="BN1564" s="54"/>
      <c r="BP1564" s="18"/>
      <c r="BR1564" s="18"/>
      <c r="BS1564" s="18"/>
      <c r="BZ1564" s="18"/>
      <c r="CC1564" s="18"/>
      <c r="CH1564" s="18"/>
      <c r="CM1564" s="18"/>
      <c r="CO1564" s="18"/>
      <c r="CS1564" s="18"/>
      <c r="CU1564" s="18"/>
      <c r="CW1564" s="18"/>
      <c r="DH1564" s="18"/>
    </row>
    <row r="1565" spans="3:112" x14ac:dyDescent="0.3">
      <c r="C1565" s="25"/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P1565" s="8"/>
      <c r="AR1565" s="31"/>
      <c r="AU1565" s="31"/>
      <c r="AV1565" s="21"/>
      <c r="AW1565" s="23"/>
      <c r="BJ1565" s="18"/>
      <c r="BL1565" s="54"/>
      <c r="BN1565" s="54"/>
      <c r="BP1565" s="18"/>
      <c r="BR1565" s="18"/>
      <c r="BS1565" s="18"/>
      <c r="BZ1565" s="18"/>
      <c r="CC1565" s="18"/>
      <c r="CH1565" s="18"/>
      <c r="CM1565" s="18"/>
      <c r="CO1565" s="18"/>
      <c r="CS1565" s="18"/>
      <c r="CU1565" s="18"/>
      <c r="CW1565" s="18"/>
      <c r="DH1565" s="18"/>
    </row>
    <row r="1566" spans="3:112" x14ac:dyDescent="0.3">
      <c r="C1566" s="25"/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P1566" s="8"/>
      <c r="AR1566" s="31"/>
      <c r="AU1566" s="31"/>
      <c r="AV1566" s="21"/>
      <c r="AW1566" s="23"/>
      <c r="BJ1566" s="18"/>
      <c r="BL1566" s="54"/>
      <c r="BN1566" s="54"/>
      <c r="BP1566" s="18"/>
      <c r="BR1566" s="18"/>
      <c r="BS1566" s="18"/>
      <c r="BZ1566" s="18"/>
      <c r="CC1566" s="18"/>
      <c r="CH1566" s="18"/>
      <c r="CM1566" s="18"/>
      <c r="CO1566" s="18"/>
      <c r="CS1566" s="18"/>
      <c r="CU1566" s="18"/>
      <c r="CW1566" s="18"/>
      <c r="DH1566" s="18"/>
    </row>
    <row r="1567" spans="3:112" x14ac:dyDescent="0.3">
      <c r="C1567" s="25"/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P1567" s="8"/>
      <c r="AR1567" s="31"/>
      <c r="AU1567" s="31"/>
      <c r="AV1567" s="21"/>
      <c r="AW1567" s="23"/>
      <c r="BJ1567" s="18"/>
      <c r="BL1567" s="54"/>
      <c r="BN1567" s="54"/>
      <c r="BP1567" s="18"/>
      <c r="BR1567" s="18"/>
      <c r="BS1567" s="18"/>
      <c r="BZ1567" s="18"/>
      <c r="CC1567" s="18"/>
      <c r="CH1567" s="18"/>
      <c r="CM1567" s="18"/>
      <c r="CO1567" s="18"/>
      <c r="CS1567" s="18"/>
      <c r="CU1567" s="18"/>
      <c r="CW1567" s="18"/>
      <c r="DH1567" s="18"/>
    </row>
    <row r="1568" spans="3:112" x14ac:dyDescent="0.3">
      <c r="C1568" s="25"/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P1568" s="8"/>
      <c r="AR1568" s="31"/>
      <c r="AU1568" s="31"/>
      <c r="AV1568" s="21"/>
      <c r="AW1568" s="23"/>
      <c r="BJ1568" s="18"/>
      <c r="BL1568" s="54"/>
      <c r="BN1568" s="54"/>
      <c r="BP1568" s="18"/>
      <c r="BR1568" s="18"/>
      <c r="BS1568" s="18"/>
      <c r="BZ1568" s="18"/>
      <c r="CC1568" s="18"/>
      <c r="CH1568" s="18"/>
      <c r="CM1568" s="18"/>
      <c r="CO1568" s="18"/>
      <c r="CS1568" s="18"/>
      <c r="CU1568" s="18"/>
      <c r="CW1568" s="18"/>
      <c r="DH1568" s="18"/>
    </row>
    <row r="1569" spans="3:112" x14ac:dyDescent="0.3">
      <c r="C1569" s="25"/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P1569" s="8"/>
      <c r="AR1569" s="31"/>
      <c r="AU1569" s="31"/>
      <c r="AV1569" s="21"/>
      <c r="AW1569" s="23"/>
      <c r="BJ1569" s="18"/>
      <c r="BL1569" s="54"/>
      <c r="BN1569" s="54"/>
      <c r="BP1569" s="18"/>
      <c r="BR1569" s="18"/>
      <c r="BS1569" s="18"/>
      <c r="BZ1569" s="18"/>
      <c r="CC1569" s="18"/>
      <c r="CH1569" s="18"/>
      <c r="CM1569" s="18"/>
      <c r="CO1569" s="18"/>
      <c r="CS1569" s="18"/>
      <c r="CU1569" s="18"/>
      <c r="CW1569" s="18"/>
      <c r="DH1569" s="18"/>
    </row>
    <row r="1570" spans="3:112" x14ac:dyDescent="0.3">
      <c r="C1570" s="25"/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P1570" s="8"/>
      <c r="AR1570" s="31"/>
      <c r="AU1570" s="31"/>
      <c r="AV1570" s="21"/>
      <c r="AW1570" s="23"/>
      <c r="BJ1570" s="18"/>
      <c r="BL1570" s="54"/>
      <c r="BN1570" s="54"/>
      <c r="BP1570" s="18"/>
      <c r="BR1570" s="18"/>
      <c r="BS1570" s="18"/>
      <c r="BZ1570" s="18"/>
      <c r="CC1570" s="18"/>
      <c r="CH1570" s="18"/>
      <c r="CM1570" s="18"/>
      <c r="CO1570" s="18"/>
      <c r="CS1570" s="18"/>
      <c r="CU1570" s="18"/>
      <c r="CW1570" s="18"/>
      <c r="DH1570" s="18"/>
    </row>
    <row r="1571" spans="3:112" x14ac:dyDescent="0.3">
      <c r="C1571" s="25"/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P1571" s="8"/>
      <c r="AR1571" s="31"/>
      <c r="AU1571" s="31"/>
      <c r="AV1571" s="21"/>
      <c r="AW1571" s="23"/>
      <c r="BJ1571" s="18"/>
      <c r="BL1571" s="54"/>
      <c r="BN1571" s="54"/>
      <c r="BP1571" s="18"/>
      <c r="BR1571" s="18"/>
      <c r="BS1571" s="18"/>
      <c r="BZ1571" s="18"/>
      <c r="CC1571" s="18"/>
      <c r="CH1571" s="18"/>
      <c r="CM1571" s="18"/>
      <c r="CO1571" s="18"/>
      <c r="CS1571" s="18"/>
      <c r="CU1571" s="18"/>
      <c r="CW1571" s="18"/>
      <c r="DH1571" s="18"/>
    </row>
    <row r="1572" spans="3:112" x14ac:dyDescent="0.3">
      <c r="C1572" s="25"/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P1572" s="8"/>
      <c r="AR1572" s="31"/>
      <c r="AU1572" s="31"/>
      <c r="AV1572" s="21"/>
      <c r="AW1572" s="23"/>
      <c r="BJ1572" s="18"/>
      <c r="BL1572" s="54"/>
      <c r="BN1572" s="54"/>
      <c r="BP1572" s="18"/>
      <c r="BR1572" s="18"/>
      <c r="BS1572" s="18"/>
      <c r="BZ1572" s="18"/>
      <c r="CC1572" s="18"/>
      <c r="CH1572" s="18"/>
      <c r="CM1572" s="18"/>
      <c r="CO1572" s="18"/>
      <c r="CS1572" s="18"/>
      <c r="CU1572" s="18"/>
      <c r="CW1572" s="18"/>
      <c r="DH1572" s="18"/>
    </row>
    <row r="1573" spans="3:112" x14ac:dyDescent="0.3">
      <c r="C1573" s="25"/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P1573" s="8"/>
      <c r="AR1573" s="31"/>
      <c r="AU1573" s="31"/>
      <c r="AV1573" s="21"/>
      <c r="AW1573" s="23"/>
      <c r="BJ1573" s="18"/>
      <c r="BL1573" s="54"/>
      <c r="BN1573" s="54"/>
      <c r="BP1573" s="18"/>
      <c r="BR1573" s="18"/>
      <c r="BS1573" s="18"/>
      <c r="BZ1573" s="18"/>
      <c r="CC1573" s="18"/>
      <c r="CH1573" s="18"/>
      <c r="CM1573" s="18"/>
      <c r="CO1573" s="18"/>
      <c r="CS1573" s="18"/>
      <c r="CU1573" s="18"/>
      <c r="CW1573" s="18"/>
      <c r="DH1573" s="18"/>
    </row>
    <row r="1574" spans="3:112" x14ac:dyDescent="0.3">
      <c r="C1574" s="25"/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P1574" s="8"/>
      <c r="AR1574" s="31"/>
      <c r="AU1574" s="31"/>
      <c r="AV1574" s="21"/>
      <c r="AW1574" s="23"/>
      <c r="BJ1574" s="18"/>
      <c r="BL1574" s="54"/>
      <c r="BN1574" s="54"/>
      <c r="BP1574" s="18"/>
      <c r="BR1574" s="18"/>
      <c r="BS1574" s="18"/>
      <c r="BZ1574" s="18"/>
      <c r="CC1574" s="18"/>
      <c r="CH1574" s="18"/>
      <c r="CM1574" s="18"/>
      <c r="CO1574" s="18"/>
      <c r="CS1574" s="18"/>
      <c r="CU1574" s="18"/>
      <c r="CW1574" s="18"/>
      <c r="DH1574" s="18"/>
    </row>
    <row r="1575" spans="3:112" x14ac:dyDescent="0.3">
      <c r="C1575" s="25"/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P1575" s="8"/>
      <c r="AR1575" s="31"/>
      <c r="AU1575" s="31"/>
      <c r="AV1575" s="21"/>
      <c r="AW1575" s="23"/>
      <c r="BJ1575" s="18"/>
      <c r="BL1575" s="54"/>
      <c r="BN1575" s="54"/>
      <c r="BP1575" s="18"/>
      <c r="BR1575" s="18"/>
      <c r="BS1575" s="18"/>
      <c r="BZ1575" s="18"/>
      <c r="CC1575" s="18"/>
      <c r="CH1575" s="18"/>
      <c r="CM1575" s="18"/>
      <c r="CO1575" s="18"/>
      <c r="CS1575" s="18"/>
      <c r="CU1575" s="18"/>
      <c r="CW1575" s="18"/>
      <c r="DH1575" s="18"/>
    </row>
    <row r="1576" spans="3:112" x14ac:dyDescent="0.3">
      <c r="C1576" s="25"/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P1576" s="8"/>
      <c r="AR1576" s="31"/>
      <c r="AU1576" s="31"/>
      <c r="AV1576" s="21"/>
      <c r="AW1576" s="23"/>
      <c r="BJ1576" s="18"/>
      <c r="BL1576" s="54"/>
      <c r="BN1576" s="54"/>
      <c r="BP1576" s="18"/>
      <c r="BR1576" s="18"/>
      <c r="BS1576" s="18"/>
      <c r="BZ1576" s="18"/>
      <c r="CC1576" s="18"/>
      <c r="CH1576" s="18"/>
      <c r="CM1576" s="18"/>
      <c r="CO1576" s="18"/>
      <c r="CS1576" s="18"/>
      <c r="CU1576" s="18"/>
      <c r="CW1576" s="18"/>
      <c r="DH1576" s="18"/>
    </row>
    <row r="1577" spans="3:112" x14ac:dyDescent="0.3">
      <c r="C1577" s="25"/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P1577" s="8"/>
      <c r="AR1577" s="31"/>
      <c r="AU1577" s="31"/>
      <c r="AV1577" s="21"/>
      <c r="AW1577" s="23"/>
      <c r="BJ1577" s="18"/>
      <c r="BL1577" s="54"/>
      <c r="BN1577" s="54"/>
      <c r="BP1577" s="18"/>
      <c r="BR1577" s="18"/>
      <c r="BS1577" s="18"/>
      <c r="BZ1577" s="18"/>
      <c r="CC1577" s="18"/>
      <c r="CH1577" s="18"/>
      <c r="CM1577" s="18"/>
      <c r="CO1577" s="18"/>
      <c r="CS1577" s="18"/>
      <c r="CU1577" s="18"/>
      <c r="CW1577" s="18"/>
      <c r="DH1577" s="18"/>
    </row>
    <row r="1578" spans="3:112" x14ac:dyDescent="0.3">
      <c r="C1578" s="25"/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P1578" s="8"/>
      <c r="AR1578" s="31"/>
      <c r="AU1578" s="31"/>
      <c r="AV1578" s="21"/>
      <c r="AW1578" s="23"/>
      <c r="BJ1578" s="18"/>
      <c r="BL1578" s="54"/>
      <c r="BN1578" s="54"/>
      <c r="BP1578" s="18"/>
      <c r="BR1578" s="18"/>
      <c r="BS1578" s="18"/>
      <c r="BZ1578" s="18"/>
      <c r="CC1578" s="18"/>
      <c r="CH1578" s="18"/>
      <c r="CM1578" s="18"/>
      <c r="CO1578" s="18"/>
      <c r="CS1578" s="18"/>
      <c r="CU1578" s="18"/>
      <c r="CW1578" s="18"/>
      <c r="DH1578" s="18"/>
    </row>
    <row r="1579" spans="3:112" x14ac:dyDescent="0.3">
      <c r="C1579" s="25"/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P1579" s="8"/>
      <c r="AR1579" s="31"/>
      <c r="AU1579" s="31"/>
      <c r="AV1579" s="21"/>
      <c r="AW1579" s="23"/>
      <c r="BJ1579" s="18"/>
      <c r="BL1579" s="54"/>
      <c r="BN1579" s="54"/>
      <c r="BP1579" s="18"/>
      <c r="BR1579" s="18"/>
      <c r="BS1579" s="18"/>
      <c r="BZ1579" s="18"/>
      <c r="CC1579" s="18"/>
      <c r="CH1579" s="18"/>
      <c r="CM1579" s="18"/>
      <c r="CO1579" s="18"/>
      <c r="CS1579" s="18"/>
      <c r="CU1579" s="18"/>
      <c r="CW1579" s="18"/>
      <c r="DH1579" s="18"/>
    </row>
    <row r="1580" spans="3:112" x14ac:dyDescent="0.3">
      <c r="C1580" s="25"/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P1580" s="8"/>
      <c r="AR1580" s="31"/>
      <c r="AU1580" s="31"/>
      <c r="AV1580" s="21"/>
      <c r="AW1580" s="23"/>
      <c r="BJ1580" s="18"/>
      <c r="BL1580" s="54"/>
      <c r="BN1580" s="54"/>
      <c r="BP1580" s="18"/>
      <c r="BR1580" s="18"/>
      <c r="BS1580" s="18"/>
      <c r="BZ1580" s="18"/>
      <c r="CC1580" s="18"/>
      <c r="CH1580" s="18"/>
      <c r="CM1580" s="18"/>
      <c r="CO1580" s="18"/>
      <c r="CS1580" s="18"/>
      <c r="CU1580" s="18"/>
      <c r="CW1580" s="18"/>
      <c r="DH1580" s="18"/>
    </row>
    <row r="1581" spans="3:112" x14ac:dyDescent="0.3">
      <c r="C1581" s="25"/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P1581" s="8"/>
      <c r="AR1581" s="31"/>
      <c r="AU1581" s="31"/>
      <c r="AV1581" s="21"/>
      <c r="AW1581" s="23"/>
      <c r="BJ1581" s="18"/>
      <c r="BL1581" s="54"/>
      <c r="BN1581" s="54"/>
      <c r="BP1581" s="18"/>
      <c r="BR1581" s="18"/>
      <c r="BS1581" s="18"/>
      <c r="BZ1581" s="18"/>
      <c r="CC1581" s="18"/>
      <c r="CH1581" s="18"/>
      <c r="CM1581" s="18"/>
      <c r="CO1581" s="18"/>
      <c r="CS1581" s="18"/>
      <c r="CU1581" s="18"/>
      <c r="CW1581" s="18"/>
      <c r="DH1581" s="18"/>
    </row>
    <row r="1582" spans="3:112" x14ac:dyDescent="0.3">
      <c r="C1582" s="25"/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P1582" s="8"/>
      <c r="AR1582" s="31"/>
      <c r="AU1582" s="31"/>
      <c r="AV1582" s="21"/>
      <c r="AW1582" s="23"/>
      <c r="BJ1582" s="18"/>
      <c r="BL1582" s="54"/>
      <c r="BN1582" s="54"/>
      <c r="BP1582" s="18"/>
      <c r="BR1582" s="18"/>
      <c r="BS1582" s="18"/>
      <c r="BZ1582" s="18"/>
      <c r="CC1582" s="18"/>
      <c r="CH1582" s="18"/>
      <c r="CM1582" s="18"/>
      <c r="CO1582" s="18"/>
      <c r="CS1582" s="18"/>
      <c r="CU1582" s="18"/>
      <c r="CW1582" s="18"/>
      <c r="DH1582" s="18"/>
    </row>
    <row r="1583" spans="3:112" x14ac:dyDescent="0.3">
      <c r="C1583" s="25"/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P1583" s="8"/>
      <c r="AR1583" s="31"/>
      <c r="AU1583" s="31"/>
      <c r="AV1583" s="21"/>
      <c r="AW1583" s="23"/>
      <c r="BJ1583" s="18"/>
      <c r="BL1583" s="54"/>
      <c r="BN1583" s="54"/>
      <c r="BP1583" s="18"/>
      <c r="BR1583" s="18"/>
      <c r="BS1583" s="18"/>
      <c r="BZ1583" s="18"/>
      <c r="CC1583" s="18"/>
      <c r="CH1583" s="18"/>
      <c r="CM1583" s="18"/>
      <c r="CO1583" s="18"/>
      <c r="CS1583" s="18"/>
      <c r="CU1583" s="18"/>
      <c r="CW1583" s="18"/>
      <c r="DH1583" s="18"/>
    </row>
    <row r="1584" spans="3:112" x14ac:dyDescent="0.3">
      <c r="C1584" s="25"/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P1584" s="8"/>
      <c r="AR1584" s="31"/>
      <c r="AU1584" s="31"/>
      <c r="AV1584" s="21"/>
      <c r="AW1584" s="23"/>
      <c r="BJ1584" s="18"/>
      <c r="BL1584" s="54"/>
      <c r="BN1584" s="54"/>
      <c r="BP1584" s="18"/>
      <c r="BR1584" s="18"/>
      <c r="BS1584" s="18"/>
      <c r="BZ1584" s="18"/>
      <c r="CC1584" s="18"/>
      <c r="CH1584" s="18"/>
      <c r="CM1584" s="18"/>
      <c r="CO1584" s="18"/>
      <c r="CS1584" s="18"/>
      <c r="CU1584" s="18"/>
      <c r="CW1584" s="18"/>
      <c r="DH1584" s="18"/>
    </row>
    <row r="1585" spans="3:112" x14ac:dyDescent="0.3">
      <c r="C1585" s="25"/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P1585" s="8"/>
      <c r="AR1585" s="31"/>
      <c r="AU1585" s="31"/>
      <c r="AV1585" s="21"/>
      <c r="AW1585" s="23"/>
      <c r="BJ1585" s="18"/>
      <c r="BL1585" s="54"/>
      <c r="BN1585" s="54"/>
      <c r="BP1585" s="18"/>
      <c r="BR1585" s="18"/>
      <c r="BS1585" s="18"/>
      <c r="BZ1585" s="18"/>
      <c r="CC1585" s="18"/>
      <c r="CH1585" s="18"/>
      <c r="CM1585" s="18"/>
      <c r="CO1585" s="18"/>
      <c r="CS1585" s="18"/>
      <c r="CU1585" s="18"/>
      <c r="CW1585" s="18"/>
      <c r="DH1585" s="18"/>
    </row>
    <row r="1586" spans="3:112" x14ac:dyDescent="0.3">
      <c r="C1586" s="25"/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P1586" s="8"/>
      <c r="AR1586" s="31"/>
      <c r="AU1586" s="31"/>
      <c r="AV1586" s="21"/>
      <c r="AW1586" s="23"/>
      <c r="BJ1586" s="18"/>
      <c r="BL1586" s="54"/>
      <c r="BN1586" s="54"/>
      <c r="BP1586" s="18"/>
      <c r="BR1586" s="18"/>
      <c r="BS1586" s="18"/>
      <c r="BZ1586" s="18"/>
      <c r="CC1586" s="18"/>
      <c r="CH1586" s="18"/>
      <c r="CM1586" s="18"/>
      <c r="CO1586" s="18"/>
      <c r="CS1586" s="18"/>
      <c r="CU1586" s="18"/>
      <c r="CW1586" s="18"/>
      <c r="DH1586" s="18"/>
    </row>
    <row r="1587" spans="3:112" x14ac:dyDescent="0.3">
      <c r="C1587" s="25"/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P1587" s="8"/>
      <c r="AR1587" s="31"/>
      <c r="AU1587" s="31"/>
      <c r="AV1587" s="21"/>
      <c r="AW1587" s="23"/>
      <c r="BJ1587" s="18"/>
      <c r="BL1587" s="54"/>
      <c r="BN1587" s="54"/>
      <c r="BP1587" s="18"/>
      <c r="BR1587" s="18"/>
      <c r="BS1587" s="18"/>
      <c r="BZ1587" s="18"/>
      <c r="CC1587" s="18"/>
      <c r="CH1587" s="18"/>
      <c r="CM1587" s="18"/>
      <c r="CO1587" s="18"/>
      <c r="CS1587" s="18"/>
      <c r="CU1587" s="18"/>
      <c r="CW1587" s="18"/>
      <c r="DH1587" s="18"/>
    </row>
    <row r="1588" spans="3:112" x14ac:dyDescent="0.3">
      <c r="C1588" s="25"/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P1588" s="8"/>
      <c r="AR1588" s="31"/>
      <c r="AU1588" s="31"/>
      <c r="AV1588" s="21"/>
      <c r="AW1588" s="23"/>
      <c r="BJ1588" s="18"/>
      <c r="BL1588" s="54"/>
      <c r="BN1588" s="54"/>
      <c r="BP1588" s="18"/>
      <c r="BR1588" s="18"/>
      <c r="BS1588" s="18"/>
      <c r="BZ1588" s="18"/>
      <c r="CC1588" s="18"/>
      <c r="CH1588" s="18"/>
      <c r="CM1588" s="18"/>
      <c r="CO1588" s="18"/>
      <c r="CS1588" s="18"/>
      <c r="CU1588" s="18"/>
      <c r="CW1588" s="18"/>
      <c r="DH1588" s="18"/>
    </row>
    <row r="1589" spans="3:112" x14ac:dyDescent="0.3">
      <c r="C1589" s="25"/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P1589" s="8"/>
      <c r="AR1589" s="31"/>
      <c r="AU1589" s="31"/>
      <c r="AV1589" s="21"/>
      <c r="AW1589" s="23"/>
      <c r="BJ1589" s="18"/>
      <c r="BL1589" s="54"/>
      <c r="BN1589" s="54"/>
      <c r="BP1589" s="18"/>
      <c r="BR1589" s="18"/>
      <c r="BS1589" s="18"/>
      <c r="BZ1589" s="18"/>
      <c r="CC1589" s="18"/>
      <c r="CH1589" s="18"/>
      <c r="CM1589" s="18"/>
      <c r="CO1589" s="18"/>
      <c r="CS1589" s="18"/>
      <c r="CU1589" s="18"/>
      <c r="CW1589" s="18"/>
      <c r="DH1589" s="18"/>
    </row>
    <row r="1590" spans="3:112" x14ac:dyDescent="0.3">
      <c r="C1590" s="25"/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P1590" s="8"/>
      <c r="AR1590" s="31"/>
      <c r="AU1590" s="31"/>
      <c r="AV1590" s="21"/>
      <c r="AW1590" s="23"/>
      <c r="BJ1590" s="18"/>
      <c r="BL1590" s="54"/>
      <c r="BN1590" s="54"/>
      <c r="BP1590" s="18"/>
      <c r="BR1590" s="18"/>
      <c r="BS1590" s="18"/>
      <c r="BZ1590" s="18"/>
      <c r="CC1590" s="18"/>
      <c r="CH1590" s="18"/>
      <c r="CM1590" s="18"/>
      <c r="CO1590" s="18"/>
      <c r="CS1590" s="18"/>
      <c r="CU1590" s="18"/>
      <c r="CW1590" s="18"/>
      <c r="DH1590" s="18"/>
    </row>
    <row r="1591" spans="3:112" x14ac:dyDescent="0.3">
      <c r="C1591" s="25"/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P1591" s="8"/>
      <c r="AR1591" s="31"/>
      <c r="AU1591" s="31"/>
      <c r="AV1591" s="21"/>
      <c r="AW1591" s="23"/>
      <c r="BJ1591" s="18"/>
      <c r="BL1591" s="54"/>
      <c r="BN1591" s="54"/>
      <c r="BP1591" s="18"/>
      <c r="BR1591" s="18"/>
      <c r="BS1591" s="18"/>
      <c r="BZ1591" s="18"/>
      <c r="CC1591" s="18"/>
      <c r="CH1591" s="18"/>
      <c r="CM1591" s="18"/>
      <c r="CO1591" s="18"/>
      <c r="CS1591" s="18"/>
      <c r="CU1591" s="18"/>
      <c r="CW1591" s="18"/>
      <c r="DH1591" s="18"/>
    </row>
    <row r="1592" spans="3:112" x14ac:dyDescent="0.3">
      <c r="C1592" s="25"/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P1592" s="8"/>
      <c r="AR1592" s="31"/>
      <c r="AU1592" s="31"/>
      <c r="AV1592" s="21"/>
      <c r="AW1592" s="23"/>
      <c r="BJ1592" s="18"/>
      <c r="BL1592" s="54"/>
      <c r="BN1592" s="54"/>
      <c r="BP1592" s="18"/>
      <c r="BR1592" s="18"/>
      <c r="BS1592" s="18"/>
      <c r="BZ1592" s="18"/>
      <c r="CC1592" s="18"/>
      <c r="CH1592" s="18"/>
      <c r="CM1592" s="18"/>
      <c r="CO1592" s="18"/>
      <c r="CS1592" s="18"/>
      <c r="CU1592" s="18"/>
      <c r="CW1592" s="18"/>
      <c r="DH1592" s="18"/>
    </row>
    <row r="1593" spans="3:112" x14ac:dyDescent="0.3">
      <c r="C1593" s="25"/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P1593" s="8"/>
      <c r="AR1593" s="31"/>
      <c r="AU1593" s="31"/>
      <c r="AV1593" s="21"/>
      <c r="AW1593" s="23"/>
      <c r="BJ1593" s="18"/>
      <c r="BL1593" s="54"/>
      <c r="BN1593" s="54"/>
      <c r="BP1593" s="18"/>
      <c r="BR1593" s="18"/>
      <c r="BS1593" s="18"/>
      <c r="BZ1593" s="18"/>
      <c r="CC1593" s="18"/>
      <c r="CH1593" s="18"/>
      <c r="CM1593" s="18"/>
      <c r="CO1593" s="18"/>
      <c r="CS1593" s="18"/>
      <c r="CU1593" s="18"/>
      <c r="CW1593" s="18"/>
      <c r="DH1593" s="18"/>
    </row>
    <row r="1594" spans="3:112" x14ac:dyDescent="0.3">
      <c r="C1594" s="25"/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P1594" s="8"/>
      <c r="AR1594" s="31"/>
      <c r="AU1594" s="31"/>
      <c r="AV1594" s="21"/>
      <c r="AW1594" s="23"/>
      <c r="BJ1594" s="18"/>
      <c r="BL1594" s="54"/>
      <c r="BN1594" s="54"/>
      <c r="BP1594" s="18"/>
      <c r="BR1594" s="18"/>
      <c r="BS1594" s="18"/>
      <c r="BZ1594" s="18"/>
      <c r="CC1594" s="18"/>
      <c r="CH1594" s="18"/>
      <c r="CM1594" s="18"/>
      <c r="CO1594" s="18"/>
      <c r="CS1594" s="18"/>
      <c r="CU1594" s="18"/>
      <c r="CW1594" s="18"/>
      <c r="DH1594" s="18"/>
    </row>
    <row r="1595" spans="3:112" x14ac:dyDescent="0.3">
      <c r="C1595" s="25"/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P1595" s="8"/>
      <c r="AR1595" s="31"/>
      <c r="AU1595" s="31"/>
      <c r="AV1595" s="21"/>
      <c r="AW1595" s="23"/>
      <c r="BJ1595" s="18"/>
      <c r="BL1595" s="54"/>
      <c r="BN1595" s="54"/>
      <c r="BP1595" s="18"/>
      <c r="BR1595" s="18"/>
      <c r="BS1595" s="18"/>
      <c r="BZ1595" s="18"/>
      <c r="CC1595" s="18"/>
      <c r="CH1595" s="18"/>
      <c r="CM1595" s="18"/>
      <c r="CO1595" s="18"/>
      <c r="CS1595" s="18"/>
      <c r="CU1595" s="18"/>
      <c r="CW1595" s="18"/>
      <c r="DH1595" s="18"/>
    </row>
    <row r="1596" spans="3:112" x14ac:dyDescent="0.3">
      <c r="C1596" s="25"/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P1596" s="8"/>
      <c r="AR1596" s="31"/>
      <c r="AU1596" s="31"/>
      <c r="AV1596" s="21"/>
      <c r="AW1596" s="23"/>
      <c r="BJ1596" s="18"/>
      <c r="BL1596" s="54"/>
      <c r="BN1596" s="54"/>
      <c r="BP1596" s="18"/>
      <c r="BR1596" s="18"/>
      <c r="BS1596" s="18"/>
      <c r="BZ1596" s="18"/>
      <c r="CC1596" s="18"/>
      <c r="CH1596" s="18"/>
      <c r="CM1596" s="18"/>
      <c r="CO1596" s="18"/>
      <c r="CS1596" s="18"/>
      <c r="CU1596" s="18"/>
      <c r="CW1596" s="18"/>
      <c r="DH1596" s="18"/>
    </row>
    <row r="1597" spans="3:112" x14ac:dyDescent="0.3">
      <c r="C1597" s="25"/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P1597" s="8"/>
      <c r="AR1597" s="31"/>
      <c r="AU1597" s="31"/>
      <c r="AV1597" s="21"/>
      <c r="AW1597" s="23"/>
      <c r="BJ1597" s="18"/>
      <c r="BL1597" s="54"/>
      <c r="BN1597" s="54"/>
      <c r="BP1597" s="18"/>
      <c r="BR1597" s="18"/>
      <c r="BS1597" s="18"/>
      <c r="BZ1597" s="18"/>
      <c r="CC1597" s="18"/>
      <c r="CH1597" s="18"/>
      <c r="CM1597" s="18"/>
      <c r="CO1597" s="18"/>
      <c r="CS1597" s="18"/>
      <c r="CU1597" s="18"/>
      <c r="CW1597" s="18"/>
      <c r="DH1597" s="18"/>
    </row>
    <row r="1598" spans="3:112" x14ac:dyDescent="0.3">
      <c r="C1598" s="25"/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P1598" s="8"/>
      <c r="AR1598" s="31"/>
      <c r="AU1598" s="31"/>
      <c r="AV1598" s="21"/>
      <c r="AW1598" s="23"/>
      <c r="BJ1598" s="18"/>
      <c r="BL1598" s="54"/>
      <c r="BN1598" s="54"/>
      <c r="BP1598" s="18"/>
      <c r="BR1598" s="18"/>
      <c r="BS1598" s="18"/>
      <c r="BZ1598" s="18"/>
      <c r="CC1598" s="18"/>
      <c r="CH1598" s="18"/>
      <c r="CM1598" s="18"/>
      <c r="CO1598" s="18"/>
      <c r="CS1598" s="18"/>
      <c r="CU1598" s="18"/>
      <c r="CW1598" s="18"/>
      <c r="DH1598" s="18"/>
    </row>
    <row r="1599" spans="3:112" x14ac:dyDescent="0.3">
      <c r="C1599" s="25"/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P1599" s="8"/>
      <c r="AR1599" s="31"/>
      <c r="AU1599" s="31"/>
      <c r="AV1599" s="21"/>
      <c r="AW1599" s="23"/>
      <c r="BJ1599" s="18"/>
      <c r="BL1599" s="54"/>
      <c r="BN1599" s="54"/>
      <c r="BP1599" s="18"/>
      <c r="BR1599" s="18"/>
      <c r="BS1599" s="18"/>
      <c r="BZ1599" s="18"/>
      <c r="CC1599" s="18"/>
      <c r="CH1599" s="18"/>
      <c r="CM1599" s="18"/>
      <c r="CO1599" s="18"/>
      <c r="CS1599" s="18"/>
      <c r="CU1599" s="18"/>
      <c r="CW1599" s="18"/>
      <c r="DH1599" s="18"/>
    </row>
    <row r="1600" spans="3:112" x14ac:dyDescent="0.3">
      <c r="C1600" s="25"/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P1600" s="8"/>
      <c r="AR1600" s="31"/>
      <c r="AU1600" s="31"/>
      <c r="AV1600" s="21"/>
      <c r="AW1600" s="23"/>
      <c r="BJ1600" s="18"/>
      <c r="BL1600" s="54"/>
      <c r="BN1600" s="54"/>
      <c r="BP1600" s="18"/>
      <c r="BR1600" s="18"/>
      <c r="BS1600" s="18"/>
      <c r="BZ1600" s="18"/>
      <c r="CC1600" s="18"/>
      <c r="CH1600" s="18"/>
      <c r="CM1600" s="18"/>
      <c r="CO1600" s="18"/>
      <c r="CS1600" s="18"/>
      <c r="CU1600" s="18"/>
      <c r="CW1600" s="18"/>
      <c r="DH1600" s="18"/>
    </row>
    <row r="1601" spans="3:112" x14ac:dyDescent="0.3">
      <c r="C1601" s="25"/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P1601" s="8"/>
      <c r="AR1601" s="31"/>
      <c r="AU1601" s="31"/>
      <c r="AV1601" s="21"/>
      <c r="AW1601" s="23"/>
      <c r="BJ1601" s="18"/>
      <c r="BL1601" s="54"/>
      <c r="BN1601" s="54"/>
      <c r="BP1601" s="18"/>
      <c r="BR1601" s="18"/>
      <c r="BS1601" s="18"/>
      <c r="BZ1601" s="18"/>
      <c r="CC1601" s="18"/>
      <c r="CH1601" s="18"/>
      <c r="CM1601" s="18"/>
      <c r="CO1601" s="18"/>
      <c r="CS1601" s="18"/>
      <c r="CU1601" s="18"/>
      <c r="CW1601" s="18"/>
      <c r="DH1601" s="18"/>
    </row>
    <row r="1602" spans="3:112" x14ac:dyDescent="0.3">
      <c r="C1602" s="25"/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P1602" s="8"/>
      <c r="AR1602" s="31"/>
      <c r="AU1602" s="31"/>
      <c r="AV1602" s="21"/>
      <c r="AW1602" s="23"/>
      <c r="BJ1602" s="18"/>
      <c r="BL1602" s="54"/>
      <c r="BN1602" s="54"/>
      <c r="BP1602" s="18"/>
      <c r="BR1602" s="18"/>
      <c r="BS1602" s="18"/>
      <c r="BZ1602" s="18"/>
      <c r="CC1602" s="18"/>
      <c r="CH1602" s="18"/>
      <c r="CM1602" s="18"/>
      <c r="CO1602" s="18"/>
      <c r="CS1602" s="18"/>
      <c r="CU1602" s="18"/>
      <c r="CW1602" s="18"/>
      <c r="DH1602" s="18"/>
    </row>
    <row r="1603" spans="3:112" x14ac:dyDescent="0.3">
      <c r="C1603" s="25"/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P1603" s="8"/>
      <c r="AR1603" s="31"/>
      <c r="AU1603" s="31"/>
      <c r="AV1603" s="21"/>
      <c r="AW1603" s="23"/>
      <c r="BJ1603" s="18"/>
      <c r="BL1603" s="54"/>
      <c r="BN1603" s="54"/>
      <c r="BP1603" s="18"/>
      <c r="BR1603" s="18"/>
      <c r="BS1603" s="18"/>
      <c r="BZ1603" s="18"/>
      <c r="CC1603" s="18"/>
      <c r="CH1603" s="18"/>
      <c r="CM1603" s="18"/>
      <c r="CO1603" s="18"/>
      <c r="CS1603" s="18"/>
      <c r="CU1603" s="18"/>
      <c r="CW1603" s="18"/>
      <c r="DH1603" s="18"/>
    </row>
    <row r="1604" spans="3:112" x14ac:dyDescent="0.3">
      <c r="C1604" s="25"/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P1604" s="8"/>
      <c r="AR1604" s="31"/>
      <c r="AU1604" s="31"/>
      <c r="AV1604" s="21"/>
      <c r="AW1604" s="23"/>
      <c r="BJ1604" s="18"/>
      <c r="BL1604" s="54"/>
      <c r="BN1604" s="54"/>
      <c r="BP1604" s="18"/>
      <c r="BR1604" s="18"/>
      <c r="BS1604" s="18"/>
      <c r="BZ1604" s="18"/>
      <c r="CC1604" s="18"/>
      <c r="CH1604" s="18"/>
      <c r="CM1604" s="18"/>
      <c r="CO1604" s="18"/>
      <c r="CS1604" s="18"/>
      <c r="CU1604" s="18"/>
      <c r="CW1604" s="18"/>
      <c r="DH1604" s="18"/>
    </row>
    <row r="1605" spans="3:112" x14ac:dyDescent="0.3">
      <c r="C1605" s="25"/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P1605" s="8"/>
      <c r="AR1605" s="31"/>
      <c r="AU1605" s="31"/>
      <c r="AV1605" s="21"/>
      <c r="AW1605" s="23"/>
      <c r="BJ1605" s="18"/>
      <c r="BL1605" s="54"/>
      <c r="BN1605" s="54"/>
      <c r="BP1605" s="18"/>
      <c r="BR1605" s="18"/>
      <c r="BS1605" s="18"/>
      <c r="BZ1605" s="18"/>
      <c r="CC1605" s="18"/>
      <c r="CH1605" s="18"/>
      <c r="CM1605" s="18"/>
      <c r="CO1605" s="18"/>
      <c r="CS1605" s="18"/>
      <c r="CU1605" s="18"/>
      <c r="CW1605" s="18"/>
      <c r="DH1605" s="18"/>
    </row>
    <row r="1606" spans="3:112" x14ac:dyDescent="0.3">
      <c r="C1606" s="25"/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P1606" s="8"/>
      <c r="AR1606" s="31"/>
      <c r="AU1606" s="31"/>
      <c r="AV1606" s="21"/>
      <c r="AW1606" s="23"/>
      <c r="BJ1606" s="18"/>
      <c r="BL1606" s="54"/>
      <c r="BN1606" s="54"/>
      <c r="BP1606" s="18"/>
      <c r="BR1606" s="18"/>
      <c r="BS1606" s="18"/>
      <c r="BZ1606" s="18"/>
      <c r="CC1606" s="18"/>
      <c r="CH1606" s="18"/>
      <c r="CM1606" s="18"/>
      <c r="CO1606" s="18"/>
      <c r="CS1606" s="18"/>
      <c r="CU1606" s="18"/>
      <c r="CW1606" s="18"/>
      <c r="DH1606" s="18"/>
    </row>
    <row r="1607" spans="3:112" x14ac:dyDescent="0.3">
      <c r="C1607" s="25"/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P1607" s="8"/>
      <c r="AR1607" s="31"/>
      <c r="AU1607" s="31"/>
      <c r="AV1607" s="21"/>
      <c r="AW1607" s="23"/>
      <c r="BJ1607" s="18"/>
      <c r="BL1607" s="54"/>
      <c r="BN1607" s="54"/>
      <c r="BP1607" s="18"/>
      <c r="BR1607" s="18"/>
      <c r="BS1607" s="18"/>
      <c r="BZ1607" s="18"/>
      <c r="CC1607" s="18"/>
      <c r="CH1607" s="18"/>
      <c r="CM1607" s="18"/>
      <c r="CO1607" s="18"/>
      <c r="CS1607" s="18"/>
      <c r="CU1607" s="18"/>
      <c r="CW1607" s="18"/>
      <c r="DH1607" s="18"/>
    </row>
    <row r="1608" spans="3:112" x14ac:dyDescent="0.3">
      <c r="C1608" s="25"/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P1608" s="8"/>
      <c r="AR1608" s="31"/>
      <c r="AU1608" s="31"/>
      <c r="AV1608" s="21"/>
      <c r="AW1608" s="23"/>
      <c r="BJ1608" s="18"/>
      <c r="BL1608" s="54"/>
      <c r="BN1608" s="54"/>
      <c r="BP1608" s="18"/>
      <c r="BR1608" s="18"/>
      <c r="BS1608" s="18"/>
      <c r="BZ1608" s="18"/>
      <c r="CC1608" s="18"/>
      <c r="CH1608" s="18"/>
      <c r="CM1608" s="18"/>
      <c r="CO1608" s="18"/>
      <c r="CS1608" s="18"/>
      <c r="CU1608" s="18"/>
      <c r="CW1608" s="18"/>
      <c r="DH1608" s="18"/>
    </row>
    <row r="1609" spans="3:112" x14ac:dyDescent="0.3">
      <c r="C1609" s="25"/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P1609" s="8"/>
      <c r="AR1609" s="31"/>
      <c r="AU1609" s="31"/>
      <c r="AV1609" s="21"/>
      <c r="AW1609" s="23"/>
      <c r="BJ1609" s="18"/>
      <c r="BL1609" s="54"/>
      <c r="BN1609" s="54"/>
      <c r="BP1609" s="18"/>
      <c r="BR1609" s="18"/>
      <c r="BS1609" s="18"/>
      <c r="BZ1609" s="18"/>
      <c r="CC1609" s="18"/>
      <c r="CH1609" s="18"/>
      <c r="CM1609" s="18"/>
      <c r="CO1609" s="18"/>
      <c r="CS1609" s="18"/>
      <c r="CU1609" s="18"/>
      <c r="CW1609" s="18"/>
      <c r="DH1609" s="18"/>
    </row>
    <row r="1610" spans="3:112" x14ac:dyDescent="0.3">
      <c r="C1610" s="25"/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P1610" s="8"/>
      <c r="AR1610" s="31"/>
      <c r="AU1610" s="31"/>
      <c r="AV1610" s="21"/>
      <c r="AW1610" s="23"/>
      <c r="BJ1610" s="18"/>
      <c r="BL1610" s="54"/>
      <c r="BN1610" s="54"/>
      <c r="BP1610" s="18"/>
      <c r="BR1610" s="18"/>
      <c r="BS1610" s="18"/>
      <c r="BZ1610" s="18"/>
      <c r="CC1610" s="18"/>
      <c r="CH1610" s="18"/>
      <c r="CM1610" s="18"/>
      <c r="CO1610" s="18"/>
      <c r="CS1610" s="18"/>
      <c r="CU1610" s="18"/>
      <c r="CW1610" s="18"/>
      <c r="DH1610" s="18"/>
    </row>
    <row r="1611" spans="3:112" x14ac:dyDescent="0.3">
      <c r="C1611" s="25"/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P1611" s="8"/>
      <c r="AR1611" s="31"/>
      <c r="AU1611" s="31"/>
      <c r="AV1611" s="21"/>
      <c r="AW1611" s="23"/>
      <c r="BJ1611" s="18"/>
      <c r="BL1611" s="54"/>
      <c r="BN1611" s="54"/>
      <c r="BP1611" s="18"/>
      <c r="BR1611" s="18"/>
      <c r="BS1611" s="18"/>
      <c r="BZ1611" s="18"/>
      <c r="CC1611" s="18"/>
      <c r="CH1611" s="18"/>
      <c r="CM1611" s="18"/>
      <c r="CO1611" s="18"/>
      <c r="CS1611" s="18"/>
      <c r="CU1611" s="18"/>
      <c r="CW1611" s="18"/>
      <c r="DH1611" s="18"/>
    </row>
    <row r="1612" spans="3:112" x14ac:dyDescent="0.3">
      <c r="C1612" s="25"/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P1612" s="8"/>
      <c r="AR1612" s="31"/>
      <c r="AU1612" s="31"/>
      <c r="AV1612" s="21"/>
      <c r="AW1612" s="23"/>
      <c r="BJ1612" s="18"/>
      <c r="BL1612" s="54"/>
      <c r="BN1612" s="54"/>
      <c r="BP1612" s="18"/>
      <c r="BR1612" s="18"/>
      <c r="BS1612" s="18"/>
      <c r="BZ1612" s="18"/>
      <c r="CC1612" s="18"/>
      <c r="CH1612" s="18"/>
      <c r="CM1612" s="18"/>
      <c r="CO1612" s="18"/>
      <c r="CS1612" s="18"/>
      <c r="CU1612" s="18"/>
      <c r="CW1612" s="18"/>
      <c r="DH1612" s="18"/>
    </row>
    <row r="1613" spans="3:112" x14ac:dyDescent="0.3">
      <c r="C1613" s="25"/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P1613" s="8"/>
      <c r="AR1613" s="31"/>
      <c r="AU1613" s="31"/>
      <c r="AV1613" s="21"/>
      <c r="AW1613" s="23"/>
      <c r="BJ1613" s="18"/>
      <c r="BL1613" s="54"/>
      <c r="BN1613" s="54"/>
      <c r="BP1613" s="18"/>
      <c r="BR1613" s="18"/>
      <c r="BS1613" s="18"/>
      <c r="BZ1613" s="18"/>
      <c r="CC1613" s="18"/>
      <c r="CH1613" s="18"/>
      <c r="CM1613" s="18"/>
      <c r="CO1613" s="18"/>
      <c r="CS1613" s="18"/>
      <c r="CU1613" s="18"/>
      <c r="CW1613" s="18"/>
      <c r="DH1613" s="18"/>
    </row>
    <row r="1614" spans="3:112" x14ac:dyDescent="0.3">
      <c r="C1614" s="25"/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P1614" s="8"/>
      <c r="AR1614" s="31"/>
      <c r="AU1614" s="31"/>
      <c r="AV1614" s="21"/>
      <c r="AW1614" s="23"/>
      <c r="BJ1614" s="18"/>
      <c r="BL1614" s="54"/>
      <c r="BN1614" s="54"/>
      <c r="BP1614" s="18"/>
      <c r="BR1614" s="18"/>
      <c r="BS1614" s="18"/>
      <c r="BZ1614" s="18"/>
      <c r="CC1614" s="18"/>
      <c r="CH1614" s="18"/>
      <c r="CM1614" s="18"/>
      <c r="CO1614" s="18"/>
      <c r="CS1614" s="18"/>
      <c r="CU1614" s="18"/>
      <c r="CW1614" s="18"/>
      <c r="DH1614" s="18"/>
    </row>
    <row r="1615" spans="3:112" x14ac:dyDescent="0.3">
      <c r="C1615" s="25"/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P1615" s="8"/>
      <c r="AR1615" s="31"/>
      <c r="AU1615" s="31"/>
      <c r="AV1615" s="21"/>
      <c r="AW1615" s="23"/>
      <c r="BJ1615" s="18"/>
      <c r="BL1615" s="54"/>
      <c r="BN1615" s="54"/>
      <c r="BP1615" s="18"/>
      <c r="BR1615" s="18"/>
      <c r="BS1615" s="18"/>
      <c r="BZ1615" s="18"/>
      <c r="CC1615" s="18"/>
      <c r="CH1615" s="18"/>
      <c r="CM1615" s="18"/>
      <c r="CO1615" s="18"/>
      <c r="CS1615" s="18"/>
      <c r="CU1615" s="18"/>
      <c r="CW1615" s="18"/>
      <c r="DH1615" s="18"/>
    </row>
    <row r="1616" spans="3:112" x14ac:dyDescent="0.3">
      <c r="C1616" s="25"/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P1616" s="8"/>
      <c r="AR1616" s="31"/>
      <c r="AU1616" s="31"/>
      <c r="AV1616" s="21"/>
      <c r="AW1616" s="23"/>
      <c r="BJ1616" s="18"/>
      <c r="BL1616" s="54"/>
      <c r="BN1616" s="54"/>
      <c r="BP1616" s="18"/>
      <c r="BR1616" s="18"/>
      <c r="BS1616" s="18"/>
      <c r="BZ1616" s="18"/>
      <c r="CC1616" s="18"/>
      <c r="CH1616" s="18"/>
      <c r="CM1616" s="18"/>
      <c r="CO1616" s="18"/>
      <c r="CS1616" s="18"/>
      <c r="CU1616" s="18"/>
      <c r="CW1616" s="18"/>
      <c r="DH1616" s="18"/>
    </row>
    <row r="1617" spans="3:112" x14ac:dyDescent="0.3">
      <c r="C1617" s="25"/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P1617" s="8"/>
      <c r="AR1617" s="31"/>
      <c r="AU1617" s="31"/>
      <c r="AV1617" s="21"/>
      <c r="AW1617" s="23"/>
      <c r="BJ1617" s="18"/>
      <c r="BL1617" s="54"/>
      <c r="BN1617" s="54"/>
      <c r="BP1617" s="18"/>
      <c r="BR1617" s="18"/>
      <c r="BS1617" s="18"/>
      <c r="BZ1617" s="18"/>
      <c r="CC1617" s="18"/>
      <c r="CH1617" s="18"/>
      <c r="CM1617" s="18"/>
      <c r="CO1617" s="18"/>
      <c r="CS1617" s="18"/>
      <c r="CU1617" s="18"/>
      <c r="CW1617" s="18"/>
      <c r="DH1617" s="18"/>
    </row>
    <row r="1618" spans="3:112" x14ac:dyDescent="0.3">
      <c r="C1618" s="25"/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P1618" s="8"/>
      <c r="AR1618" s="31"/>
      <c r="AU1618" s="31"/>
      <c r="AV1618" s="21"/>
      <c r="AW1618" s="23"/>
      <c r="BJ1618" s="18"/>
      <c r="BL1618" s="54"/>
      <c r="BN1618" s="54"/>
      <c r="BP1618" s="18"/>
      <c r="BR1618" s="18"/>
      <c r="BS1618" s="18"/>
      <c r="BZ1618" s="18"/>
      <c r="CC1618" s="18"/>
      <c r="CH1618" s="18"/>
      <c r="CM1618" s="18"/>
      <c r="CO1618" s="18"/>
      <c r="CS1618" s="18"/>
      <c r="CU1618" s="18"/>
      <c r="CW1618" s="18"/>
      <c r="DH1618" s="18"/>
    </row>
    <row r="1619" spans="3:112" x14ac:dyDescent="0.3">
      <c r="C1619" s="25"/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P1619" s="8"/>
      <c r="AR1619" s="31"/>
      <c r="AU1619" s="31"/>
      <c r="AV1619" s="21"/>
      <c r="AW1619" s="23"/>
      <c r="BJ1619" s="18"/>
      <c r="BL1619" s="54"/>
      <c r="BN1619" s="54"/>
      <c r="BP1619" s="18"/>
      <c r="BR1619" s="18"/>
      <c r="BS1619" s="18"/>
      <c r="BZ1619" s="18"/>
      <c r="CC1619" s="18"/>
      <c r="CH1619" s="18"/>
      <c r="CM1619" s="18"/>
      <c r="CO1619" s="18"/>
      <c r="CS1619" s="18"/>
      <c r="CU1619" s="18"/>
      <c r="CW1619" s="18"/>
      <c r="DH1619" s="18"/>
    </row>
    <row r="1620" spans="3:112" x14ac:dyDescent="0.3">
      <c r="C1620" s="25"/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P1620" s="8"/>
      <c r="AR1620" s="31"/>
      <c r="AU1620" s="31"/>
      <c r="AV1620" s="21"/>
      <c r="AW1620" s="23"/>
      <c r="BJ1620" s="18"/>
      <c r="BL1620" s="54"/>
      <c r="BN1620" s="54"/>
      <c r="BP1620" s="18"/>
      <c r="BR1620" s="18"/>
      <c r="BS1620" s="18"/>
      <c r="BZ1620" s="18"/>
      <c r="CC1620" s="18"/>
      <c r="CH1620" s="18"/>
      <c r="CM1620" s="18"/>
      <c r="CO1620" s="18"/>
      <c r="CS1620" s="18"/>
      <c r="CU1620" s="18"/>
      <c r="CW1620" s="18"/>
      <c r="DH1620" s="18"/>
    </row>
    <row r="1621" spans="3:112" x14ac:dyDescent="0.3">
      <c r="C1621" s="25"/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P1621" s="8"/>
      <c r="AR1621" s="31"/>
      <c r="AU1621" s="31"/>
      <c r="AV1621" s="21"/>
      <c r="AW1621" s="23"/>
      <c r="BJ1621" s="18"/>
      <c r="BL1621" s="54"/>
      <c r="BN1621" s="54"/>
      <c r="BP1621" s="18"/>
      <c r="BR1621" s="18"/>
      <c r="BS1621" s="18"/>
      <c r="BZ1621" s="18"/>
      <c r="CC1621" s="18"/>
      <c r="CH1621" s="18"/>
      <c r="CM1621" s="18"/>
      <c r="CO1621" s="18"/>
      <c r="CS1621" s="18"/>
      <c r="CU1621" s="18"/>
      <c r="CW1621" s="18"/>
      <c r="DH1621" s="18"/>
    </row>
    <row r="1622" spans="3:112" x14ac:dyDescent="0.3">
      <c r="C1622" s="25"/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P1622" s="8"/>
      <c r="AR1622" s="31"/>
      <c r="AU1622" s="31"/>
      <c r="AV1622" s="21"/>
      <c r="AW1622" s="23"/>
      <c r="BJ1622" s="18"/>
      <c r="BL1622" s="54"/>
      <c r="BN1622" s="54"/>
      <c r="BP1622" s="18"/>
      <c r="BR1622" s="18"/>
      <c r="BS1622" s="18"/>
      <c r="BZ1622" s="18"/>
      <c r="CC1622" s="18"/>
      <c r="CH1622" s="18"/>
      <c r="CM1622" s="18"/>
      <c r="CO1622" s="18"/>
      <c r="CS1622" s="18"/>
      <c r="CU1622" s="18"/>
      <c r="CW1622" s="18"/>
      <c r="DH1622" s="18"/>
    </row>
    <row r="1623" spans="3:112" x14ac:dyDescent="0.3">
      <c r="C1623" s="25"/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P1623" s="8"/>
      <c r="AR1623" s="31"/>
      <c r="AU1623" s="31"/>
      <c r="AV1623" s="21"/>
      <c r="AW1623" s="23"/>
      <c r="BJ1623" s="18"/>
      <c r="BL1623" s="54"/>
      <c r="BN1623" s="54"/>
      <c r="BP1623" s="18"/>
      <c r="BR1623" s="18"/>
      <c r="BS1623" s="18"/>
      <c r="BZ1623" s="18"/>
      <c r="CC1623" s="18"/>
      <c r="CH1623" s="18"/>
      <c r="CM1623" s="18"/>
      <c r="CO1623" s="18"/>
      <c r="CS1623" s="18"/>
      <c r="CU1623" s="18"/>
      <c r="CW1623" s="18"/>
      <c r="DH1623" s="18"/>
    </row>
    <row r="1624" spans="3:112" x14ac:dyDescent="0.3">
      <c r="C1624" s="25"/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P1624" s="8"/>
      <c r="AR1624" s="31"/>
      <c r="AU1624" s="31"/>
      <c r="AV1624" s="21"/>
      <c r="AW1624" s="23"/>
      <c r="BJ1624" s="18"/>
      <c r="BL1624" s="54"/>
      <c r="BN1624" s="54"/>
      <c r="BP1624" s="18"/>
      <c r="BR1624" s="18"/>
      <c r="BS1624" s="18"/>
      <c r="BZ1624" s="18"/>
      <c r="CC1624" s="18"/>
      <c r="CH1624" s="18"/>
      <c r="CM1624" s="18"/>
      <c r="CO1624" s="18"/>
      <c r="CS1624" s="18"/>
      <c r="CU1624" s="18"/>
      <c r="CW1624" s="18"/>
      <c r="DH1624" s="18"/>
    </row>
    <row r="1625" spans="3:112" x14ac:dyDescent="0.3">
      <c r="C1625" s="25"/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P1625" s="8"/>
      <c r="AR1625" s="31"/>
      <c r="AU1625" s="31"/>
      <c r="AV1625" s="21"/>
      <c r="AW1625" s="23"/>
      <c r="BJ1625" s="18"/>
      <c r="BL1625" s="54"/>
      <c r="BN1625" s="54"/>
      <c r="BP1625" s="18"/>
      <c r="BR1625" s="18"/>
      <c r="BS1625" s="18"/>
      <c r="BZ1625" s="18"/>
      <c r="CC1625" s="18"/>
      <c r="CH1625" s="18"/>
      <c r="CM1625" s="18"/>
      <c r="CO1625" s="18"/>
      <c r="CS1625" s="18"/>
      <c r="CU1625" s="18"/>
      <c r="CW1625" s="18"/>
      <c r="DH1625" s="18"/>
    </row>
    <row r="1626" spans="3:112" x14ac:dyDescent="0.3">
      <c r="C1626" s="25"/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P1626" s="8"/>
      <c r="AR1626" s="31"/>
      <c r="AU1626" s="31"/>
      <c r="AV1626" s="21"/>
      <c r="AW1626" s="23"/>
      <c r="BJ1626" s="18"/>
      <c r="BL1626" s="54"/>
      <c r="BN1626" s="54"/>
      <c r="BP1626" s="18"/>
      <c r="BR1626" s="18"/>
      <c r="BS1626" s="18"/>
      <c r="BZ1626" s="18"/>
      <c r="CC1626" s="18"/>
      <c r="CH1626" s="18"/>
      <c r="CM1626" s="18"/>
      <c r="CO1626" s="18"/>
      <c r="CS1626" s="18"/>
      <c r="CU1626" s="18"/>
      <c r="CW1626" s="18"/>
      <c r="DH1626" s="18"/>
    </row>
    <row r="1627" spans="3:112" x14ac:dyDescent="0.3">
      <c r="C1627" s="25"/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P1627" s="8"/>
      <c r="AR1627" s="31"/>
      <c r="AU1627" s="31"/>
      <c r="AV1627" s="21"/>
      <c r="AW1627" s="23"/>
      <c r="BJ1627" s="18"/>
      <c r="BL1627" s="54"/>
      <c r="BN1627" s="54"/>
      <c r="BP1627" s="18"/>
      <c r="BR1627" s="18"/>
      <c r="BS1627" s="18"/>
      <c r="BZ1627" s="18"/>
      <c r="CC1627" s="18"/>
      <c r="CH1627" s="18"/>
      <c r="CM1627" s="18"/>
      <c r="CO1627" s="18"/>
      <c r="CS1627" s="18"/>
      <c r="CU1627" s="18"/>
      <c r="CW1627" s="18"/>
      <c r="DH1627" s="18"/>
    </row>
    <row r="1628" spans="3:112" x14ac:dyDescent="0.3">
      <c r="C1628" s="25"/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P1628" s="8"/>
      <c r="AR1628" s="31"/>
      <c r="AU1628" s="31"/>
      <c r="AV1628" s="21"/>
      <c r="AW1628" s="23"/>
      <c r="BJ1628" s="18"/>
      <c r="BL1628" s="54"/>
      <c r="BN1628" s="54"/>
      <c r="BP1628" s="18"/>
      <c r="BR1628" s="18"/>
      <c r="BS1628" s="18"/>
      <c r="BZ1628" s="18"/>
      <c r="CC1628" s="18"/>
      <c r="CH1628" s="18"/>
      <c r="CM1628" s="18"/>
      <c r="CO1628" s="18"/>
      <c r="CS1628" s="18"/>
      <c r="CU1628" s="18"/>
      <c r="CW1628" s="18"/>
      <c r="DH1628" s="18"/>
    </row>
    <row r="1629" spans="3:112" x14ac:dyDescent="0.3">
      <c r="C1629" s="25"/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P1629" s="8"/>
      <c r="AR1629" s="31"/>
      <c r="AU1629" s="31"/>
      <c r="AV1629" s="21"/>
      <c r="AW1629" s="23"/>
      <c r="BJ1629" s="18"/>
      <c r="BL1629" s="54"/>
      <c r="BN1629" s="54"/>
      <c r="BP1629" s="18"/>
      <c r="BR1629" s="18"/>
      <c r="BS1629" s="18"/>
      <c r="BZ1629" s="18"/>
      <c r="CC1629" s="18"/>
      <c r="CH1629" s="18"/>
      <c r="CM1629" s="18"/>
      <c r="CO1629" s="18"/>
      <c r="CS1629" s="18"/>
      <c r="CU1629" s="18"/>
      <c r="CW1629" s="18"/>
      <c r="DH1629" s="18"/>
    </row>
    <row r="1630" spans="3:112" x14ac:dyDescent="0.3">
      <c r="C1630" s="25"/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P1630" s="8"/>
      <c r="AR1630" s="31"/>
      <c r="AU1630" s="31"/>
      <c r="AV1630" s="21"/>
      <c r="AW1630" s="23"/>
      <c r="BJ1630" s="18"/>
      <c r="BL1630" s="54"/>
      <c r="BN1630" s="54"/>
      <c r="BP1630" s="18"/>
      <c r="BR1630" s="18"/>
      <c r="BS1630" s="18"/>
      <c r="BZ1630" s="18"/>
      <c r="CC1630" s="18"/>
      <c r="CH1630" s="18"/>
      <c r="CM1630" s="18"/>
      <c r="CO1630" s="18"/>
      <c r="CS1630" s="18"/>
      <c r="CU1630" s="18"/>
      <c r="CW1630" s="18"/>
      <c r="DH1630" s="18"/>
    </row>
    <row r="1631" spans="3:112" x14ac:dyDescent="0.3">
      <c r="C1631" s="25"/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P1631" s="8"/>
      <c r="AR1631" s="31"/>
      <c r="AU1631" s="31"/>
      <c r="AV1631" s="21"/>
      <c r="AW1631" s="23"/>
      <c r="BJ1631" s="18"/>
      <c r="BL1631" s="54"/>
      <c r="BN1631" s="54"/>
      <c r="BP1631" s="18"/>
      <c r="BR1631" s="18"/>
      <c r="BS1631" s="18"/>
      <c r="BZ1631" s="18"/>
      <c r="CC1631" s="18"/>
      <c r="CH1631" s="18"/>
      <c r="CM1631" s="18"/>
      <c r="CO1631" s="18"/>
      <c r="CS1631" s="18"/>
      <c r="CU1631" s="18"/>
      <c r="CW1631" s="18"/>
      <c r="DH1631" s="18"/>
    </row>
    <row r="1632" spans="3:112" x14ac:dyDescent="0.3">
      <c r="C1632" s="25"/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P1632" s="8"/>
      <c r="AR1632" s="31"/>
      <c r="AU1632" s="31"/>
      <c r="AV1632" s="21"/>
      <c r="AW1632" s="23"/>
      <c r="BJ1632" s="18"/>
      <c r="BL1632" s="54"/>
      <c r="BN1632" s="54"/>
      <c r="BP1632" s="18"/>
      <c r="BR1632" s="18"/>
      <c r="BS1632" s="18"/>
      <c r="BZ1632" s="18"/>
      <c r="CC1632" s="18"/>
      <c r="CH1632" s="18"/>
      <c r="CM1632" s="18"/>
      <c r="CO1632" s="18"/>
      <c r="CS1632" s="18"/>
      <c r="CU1632" s="18"/>
      <c r="CW1632" s="18"/>
      <c r="DH1632" s="18"/>
    </row>
    <row r="1633" spans="3:112" x14ac:dyDescent="0.3">
      <c r="C1633" s="25"/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P1633" s="8"/>
      <c r="AR1633" s="31"/>
      <c r="AU1633" s="31"/>
      <c r="AV1633" s="21"/>
      <c r="AW1633" s="23"/>
      <c r="BJ1633" s="18"/>
      <c r="BL1633" s="54"/>
      <c r="BN1633" s="54"/>
      <c r="BP1633" s="18"/>
      <c r="BR1633" s="18"/>
      <c r="BS1633" s="18"/>
      <c r="BZ1633" s="18"/>
      <c r="CC1633" s="18"/>
      <c r="CH1633" s="18"/>
      <c r="CM1633" s="18"/>
      <c r="CO1633" s="18"/>
      <c r="CS1633" s="18"/>
      <c r="CU1633" s="18"/>
      <c r="CW1633" s="18"/>
      <c r="DH1633" s="18"/>
    </row>
    <row r="1634" spans="3:112" x14ac:dyDescent="0.3">
      <c r="C1634" s="25"/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P1634" s="8"/>
      <c r="AR1634" s="31"/>
      <c r="AU1634" s="31"/>
      <c r="AV1634" s="21"/>
      <c r="AW1634" s="23"/>
      <c r="BJ1634" s="18"/>
      <c r="BL1634" s="54"/>
      <c r="BN1634" s="54"/>
      <c r="BP1634" s="18"/>
      <c r="BR1634" s="18"/>
      <c r="BS1634" s="18"/>
      <c r="BZ1634" s="18"/>
      <c r="CC1634" s="18"/>
      <c r="CH1634" s="18"/>
      <c r="CM1634" s="18"/>
      <c r="CO1634" s="18"/>
      <c r="CS1634" s="18"/>
      <c r="CU1634" s="18"/>
      <c r="CW1634" s="18"/>
      <c r="DH1634" s="18"/>
    </row>
    <row r="1635" spans="3:112" x14ac:dyDescent="0.3">
      <c r="C1635" s="25"/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P1635" s="8"/>
      <c r="AR1635" s="31"/>
      <c r="AU1635" s="31"/>
      <c r="AV1635" s="21"/>
      <c r="AW1635" s="23"/>
      <c r="BJ1635" s="18"/>
      <c r="BL1635" s="54"/>
      <c r="BN1635" s="54"/>
      <c r="BP1635" s="18"/>
      <c r="BR1635" s="18"/>
      <c r="BS1635" s="18"/>
      <c r="BZ1635" s="18"/>
      <c r="CC1635" s="18"/>
      <c r="CH1635" s="18"/>
      <c r="CM1635" s="18"/>
      <c r="CO1635" s="18"/>
      <c r="CS1635" s="18"/>
      <c r="CU1635" s="18"/>
      <c r="CW1635" s="18"/>
      <c r="DH1635" s="18"/>
    </row>
    <row r="1636" spans="3:112" x14ac:dyDescent="0.3">
      <c r="C1636" s="25"/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P1636" s="8"/>
      <c r="AR1636" s="31"/>
      <c r="AU1636" s="31"/>
      <c r="AV1636" s="21"/>
      <c r="AW1636" s="23"/>
      <c r="BJ1636" s="18"/>
      <c r="BL1636" s="54"/>
      <c r="BN1636" s="54"/>
      <c r="BP1636" s="18"/>
      <c r="BR1636" s="18"/>
      <c r="BS1636" s="18"/>
      <c r="BZ1636" s="18"/>
      <c r="CC1636" s="18"/>
      <c r="CH1636" s="18"/>
      <c r="CM1636" s="18"/>
      <c r="CO1636" s="18"/>
      <c r="CS1636" s="18"/>
      <c r="CU1636" s="18"/>
      <c r="CW1636" s="18"/>
      <c r="DH1636" s="18"/>
    </row>
    <row r="1637" spans="3:112" x14ac:dyDescent="0.3">
      <c r="C1637" s="25"/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P1637" s="8"/>
      <c r="AR1637" s="31"/>
      <c r="AU1637" s="31"/>
      <c r="AV1637" s="21"/>
      <c r="AW1637" s="23"/>
      <c r="BJ1637" s="18"/>
      <c r="BL1637" s="54"/>
      <c r="BN1637" s="54"/>
      <c r="BP1637" s="18"/>
      <c r="BR1637" s="18"/>
      <c r="BS1637" s="18"/>
      <c r="BZ1637" s="18"/>
      <c r="CC1637" s="18"/>
      <c r="CH1637" s="18"/>
      <c r="CM1637" s="18"/>
      <c r="CO1637" s="18"/>
      <c r="CS1637" s="18"/>
      <c r="CU1637" s="18"/>
      <c r="CW1637" s="18"/>
      <c r="DH1637" s="18"/>
    </row>
    <row r="1638" spans="3:112" x14ac:dyDescent="0.3">
      <c r="C1638" s="25"/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P1638" s="8"/>
      <c r="AR1638" s="31"/>
      <c r="AU1638" s="31"/>
      <c r="AV1638" s="21"/>
      <c r="AW1638" s="23"/>
      <c r="BJ1638" s="18"/>
      <c r="BL1638" s="54"/>
      <c r="BN1638" s="54"/>
      <c r="BP1638" s="18"/>
      <c r="BR1638" s="18"/>
      <c r="BS1638" s="18"/>
      <c r="BZ1638" s="18"/>
      <c r="CC1638" s="18"/>
      <c r="CH1638" s="18"/>
      <c r="CM1638" s="18"/>
      <c r="CO1638" s="18"/>
      <c r="CS1638" s="18"/>
      <c r="CU1638" s="18"/>
      <c r="CW1638" s="18"/>
      <c r="DH1638" s="18"/>
    </row>
    <row r="1639" spans="3:112" x14ac:dyDescent="0.3">
      <c r="C1639" s="25"/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P1639" s="8"/>
      <c r="AR1639" s="31"/>
      <c r="AU1639" s="31"/>
      <c r="AV1639" s="21"/>
      <c r="AW1639" s="23"/>
      <c r="BJ1639" s="18"/>
      <c r="BL1639" s="54"/>
      <c r="BN1639" s="54"/>
      <c r="BP1639" s="18"/>
      <c r="BR1639" s="18"/>
      <c r="BS1639" s="18"/>
      <c r="BZ1639" s="18"/>
      <c r="CC1639" s="18"/>
      <c r="CH1639" s="18"/>
      <c r="CM1639" s="18"/>
      <c r="CO1639" s="18"/>
      <c r="CS1639" s="18"/>
      <c r="CU1639" s="18"/>
      <c r="CW1639" s="18"/>
      <c r="DH1639" s="18"/>
    </row>
    <row r="1640" spans="3:112" x14ac:dyDescent="0.3">
      <c r="C1640" s="25"/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P1640" s="8"/>
      <c r="AR1640" s="31"/>
      <c r="AU1640" s="31"/>
      <c r="AV1640" s="21"/>
      <c r="AW1640" s="23"/>
      <c r="BJ1640" s="18"/>
      <c r="BL1640" s="54"/>
      <c r="BN1640" s="54"/>
      <c r="BP1640" s="18"/>
      <c r="BR1640" s="18"/>
      <c r="BS1640" s="18"/>
      <c r="BZ1640" s="18"/>
      <c r="CC1640" s="18"/>
      <c r="CH1640" s="18"/>
      <c r="CM1640" s="18"/>
      <c r="CO1640" s="18"/>
      <c r="CS1640" s="18"/>
      <c r="CU1640" s="18"/>
      <c r="CW1640" s="18"/>
      <c r="DH1640" s="18"/>
    </row>
    <row r="1641" spans="3:112" x14ac:dyDescent="0.3">
      <c r="C1641" s="25"/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P1641" s="8"/>
      <c r="AR1641" s="31"/>
      <c r="AU1641" s="31"/>
      <c r="AV1641" s="21"/>
      <c r="AW1641" s="23"/>
      <c r="BJ1641" s="18"/>
      <c r="BL1641" s="54"/>
      <c r="BN1641" s="54"/>
      <c r="BP1641" s="18"/>
      <c r="BR1641" s="18"/>
      <c r="BS1641" s="18"/>
      <c r="BZ1641" s="18"/>
      <c r="CC1641" s="18"/>
      <c r="CH1641" s="18"/>
      <c r="CM1641" s="18"/>
      <c r="CO1641" s="18"/>
      <c r="CS1641" s="18"/>
      <c r="CU1641" s="18"/>
      <c r="CW1641" s="18"/>
      <c r="DH1641" s="18"/>
    </row>
    <row r="1642" spans="3:112" x14ac:dyDescent="0.3">
      <c r="C1642" s="25"/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P1642" s="8"/>
      <c r="AR1642" s="31"/>
      <c r="AU1642" s="31"/>
      <c r="AV1642" s="21"/>
      <c r="AW1642" s="23"/>
      <c r="BJ1642" s="18"/>
      <c r="BL1642" s="54"/>
      <c r="BN1642" s="54"/>
      <c r="BP1642" s="18"/>
      <c r="BR1642" s="18"/>
      <c r="BS1642" s="18"/>
      <c r="BZ1642" s="18"/>
      <c r="CC1642" s="18"/>
      <c r="CH1642" s="18"/>
      <c r="CM1642" s="18"/>
      <c r="CO1642" s="18"/>
      <c r="CS1642" s="18"/>
      <c r="CU1642" s="18"/>
      <c r="CW1642" s="18"/>
      <c r="DH1642" s="18"/>
    </row>
    <row r="1643" spans="3:112" x14ac:dyDescent="0.3">
      <c r="C1643" s="25"/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P1643" s="8"/>
      <c r="AR1643" s="31"/>
      <c r="AU1643" s="31"/>
      <c r="AV1643" s="21"/>
      <c r="AW1643" s="23"/>
      <c r="BJ1643" s="18"/>
      <c r="BL1643" s="54"/>
      <c r="BN1643" s="54"/>
      <c r="BP1643" s="18"/>
      <c r="BR1643" s="18"/>
      <c r="BS1643" s="18"/>
      <c r="BZ1643" s="18"/>
      <c r="CC1643" s="18"/>
      <c r="CH1643" s="18"/>
      <c r="CM1643" s="18"/>
      <c r="CO1643" s="18"/>
      <c r="CS1643" s="18"/>
      <c r="CU1643" s="18"/>
      <c r="CW1643" s="18"/>
      <c r="DH1643" s="18"/>
    </row>
    <row r="1644" spans="3:112" x14ac:dyDescent="0.3">
      <c r="C1644" s="25"/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P1644" s="8"/>
      <c r="AR1644" s="31"/>
      <c r="AU1644" s="31"/>
      <c r="AV1644" s="21"/>
      <c r="AW1644" s="23"/>
      <c r="BJ1644" s="18"/>
      <c r="BL1644" s="54"/>
      <c r="BN1644" s="54"/>
      <c r="BP1644" s="18"/>
      <c r="BR1644" s="18"/>
      <c r="BS1644" s="18"/>
      <c r="BZ1644" s="18"/>
      <c r="CC1644" s="18"/>
      <c r="CH1644" s="18"/>
      <c r="CM1644" s="18"/>
      <c r="CO1644" s="18"/>
      <c r="CS1644" s="18"/>
      <c r="CU1644" s="18"/>
      <c r="CW1644" s="18"/>
      <c r="DH1644" s="18"/>
    </row>
    <row r="1645" spans="3:112" x14ac:dyDescent="0.3">
      <c r="C1645" s="25"/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P1645" s="8"/>
      <c r="AR1645" s="31"/>
      <c r="AU1645" s="31"/>
      <c r="AV1645" s="21"/>
      <c r="AW1645" s="23"/>
      <c r="BJ1645" s="18"/>
      <c r="BL1645" s="54"/>
      <c r="BN1645" s="54"/>
      <c r="BP1645" s="18"/>
      <c r="BR1645" s="18"/>
      <c r="BS1645" s="18"/>
      <c r="BZ1645" s="18"/>
      <c r="CC1645" s="18"/>
      <c r="CH1645" s="18"/>
      <c r="CM1645" s="18"/>
      <c r="CO1645" s="18"/>
      <c r="CS1645" s="18"/>
      <c r="CU1645" s="18"/>
      <c r="CW1645" s="18"/>
      <c r="DH1645" s="18"/>
    </row>
    <row r="1646" spans="3:112" x14ac:dyDescent="0.3">
      <c r="C1646" s="25"/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P1646" s="8"/>
      <c r="AR1646" s="31"/>
      <c r="AU1646" s="31"/>
      <c r="AV1646" s="21"/>
      <c r="AW1646" s="23"/>
      <c r="BJ1646" s="18"/>
      <c r="BL1646" s="54"/>
      <c r="BN1646" s="54"/>
      <c r="BP1646" s="18"/>
      <c r="BR1646" s="18"/>
      <c r="BS1646" s="18"/>
      <c r="BZ1646" s="18"/>
      <c r="CC1646" s="18"/>
      <c r="CH1646" s="18"/>
      <c r="CM1646" s="18"/>
      <c r="CO1646" s="18"/>
      <c r="CS1646" s="18"/>
      <c r="CU1646" s="18"/>
      <c r="CW1646" s="18"/>
      <c r="DH1646" s="18"/>
    </row>
    <row r="1647" spans="3:112" x14ac:dyDescent="0.3">
      <c r="C1647" s="25"/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P1647" s="8"/>
      <c r="AR1647" s="31"/>
      <c r="AU1647" s="31"/>
      <c r="AV1647" s="21"/>
      <c r="AW1647" s="23"/>
      <c r="BJ1647" s="18"/>
      <c r="BL1647" s="54"/>
      <c r="BN1647" s="54"/>
      <c r="BP1647" s="18"/>
      <c r="BR1647" s="18"/>
      <c r="BS1647" s="18"/>
      <c r="BZ1647" s="18"/>
      <c r="CC1647" s="18"/>
      <c r="CH1647" s="18"/>
      <c r="CM1647" s="18"/>
      <c r="CO1647" s="18"/>
      <c r="CS1647" s="18"/>
      <c r="CU1647" s="18"/>
      <c r="CW1647" s="18"/>
      <c r="DH1647" s="18"/>
    </row>
    <row r="1648" spans="3:112" x14ac:dyDescent="0.3">
      <c r="C1648" s="25"/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P1648" s="8"/>
      <c r="AR1648" s="31"/>
      <c r="AU1648" s="31"/>
      <c r="AV1648" s="21"/>
      <c r="AW1648" s="23"/>
      <c r="BJ1648" s="18"/>
      <c r="BL1648" s="54"/>
      <c r="BN1648" s="54"/>
      <c r="BP1648" s="18"/>
      <c r="BR1648" s="18"/>
      <c r="BS1648" s="18"/>
      <c r="BZ1648" s="18"/>
      <c r="CC1648" s="18"/>
      <c r="CH1648" s="18"/>
      <c r="CM1648" s="18"/>
      <c r="CO1648" s="18"/>
      <c r="CS1648" s="18"/>
      <c r="CU1648" s="18"/>
      <c r="CW1648" s="18"/>
      <c r="DH1648" s="18"/>
    </row>
    <row r="1649" spans="3:112" x14ac:dyDescent="0.3">
      <c r="C1649" s="25"/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P1649" s="8"/>
      <c r="AR1649" s="31"/>
      <c r="AU1649" s="31"/>
      <c r="AV1649" s="21"/>
      <c r="AW1649" s="23"/>
      <c r="BJ1649" s="18"/>
      <c r="BL1649" s="54"/>
      <c r="BN1649" s="54"/>
      <c r="BP1649" s="18"/>
      <c r="BR1649" s="18"/>
      <c r="BS1649" s="18"/>
      <c r="BZ1649" s="18"/>
      <c r="CC1649" s="18"/>
      <c r="CH1649" s="18"/>
      <c r="CM1649" s="18"/>
      <c r="CO1649" s="18"/>
      <c r="CS1649" s="18"/>
      <c r="CU1649" s="18"/>
      <c r="CW1649" s="18"/>
      <c r="DH1649" s="18"/>
    </row>
    <row r="1650" spans="3:112" x14ac:dyDescent="0.3">
      <c r="C1650" s="25"/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P1650" s="8"/>
      <c r="AR1650" s="31"/>
      <c r="AU1650" s="31"/>
      <c r="AV1650" s="21"/>
      <c r="AW1650" s="23"/>
      <c r="BJ1650" s="18"/>
      <c r="BL1650" s="54"/>
      <c r="BN1650" s="54"/>
      <c r="BP1650" s="18"/>
      <c r="BR1650" s="18"/>
      <c r="BS1650" s="18"/>
      <c r="BZ1650" s="18"/>
      <c r="CC1650" s="18"/>
      <c r="CH1650" s="18"/>
      <c r="CM1650" s="18"/>
      <c r="CO1650" s="18"/>
      <c r="CS1650" s="18"/>
      <c r="CU1650" s="18"/>
      <c r="CW1650" s="18"/>
      <c r="DH1650" s="18"/>
    </row>
    <row r="1651" spans="3:112" x14ac:dyDescent="0.3">
      <c r="C1651" s="25"/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P1651" s="8"/>
      <c r="AR1651" s="31"/>
      <c r="AU1651" s="31"/>
      <c r="AV1651" s="21"/>
      <c r="AW1651" s="23"/>
      <c r="BJ1651" s="18"/>
      <c r="BL1651" s="54"/>
      <c r="BN1651" s="54"/>
      <c r="BP1651" s="18"/>
      <c r="BR1651" s="18"/>
      <c r="BS1651" s="18"/>
      <c r="BZ1651" s="18"/>
      <c r="CC1651" s="18"/>
      <c r="CH1651" s="18"/>
      <c r="CM1651" s="18"/>
      <c r="CO1651" s="18"/>
      <c r="CS1651" s="18"/>
      <c r="CU1651" s="18"/>
      <c r="CW1651" s="18"/>
      <c r="DH1651" s="18"/>
    </row>
    <row r="1652" spans="3:112" x14ac:dyDescent="0.3">
      <c r="C1652" s="25"/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P1652" s="8"/>
      <c r="AR1652" s="31"/>
      <c r="AU1652" s="31"/>
      <c r="AV1652" s="21"/>
      <c r="AW1652" s="23"/>
      <c r="BJ1652" s="18"/>
      <c r="BL1652" s="54"/>
      <c r="BN1652" s="54"/>
      <c r="BP1652" s="18"/>
      <c r="BR1652" s="18"/>
      <c r="BS1652" s="18"/>
      <c r="BZ1652" s="18"/>
      <c r="CC1652" s="18"/>
      <c r="CH1652" s="18"/>
      <c r="CM1652" s="18"/>
      <c r="CO1652" s="18"/>
      <c r="CS1652" s="18"/>
      <c r="CU1652" s="18"/>
      <c r="CW1652" s="18"/>
      <c r="DH1652" s="18"/>
    </row>
    <row r="1653" spans="3:112" x14ac:dyDescent="0.3">
      <c r="C1653" s="25"/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P1653" s="8"/>
      <c r="AR1653" s="31"/>
      <c r="AU1653" s="31"/>
      <c r="AV1653" s="21"/>
      <c r="AW1653" s="23"/>
      <c r="BJ1653" s="18"/>
      <c r="BL1653" s="54"/>
      <c r="BN1653" s="54"/>
      <c r="BP1653" s="18"/>
      <c r="BR1653" s="18"/>
      <c r="BS1653" s="18"/>
      <c r="BZ1653" s="18"/>
      <c r="CC1653" s="18"/>
      <c r="CH1653" s="18"/>
      <c r="CM1653" s="18"/>
      <c r="CO1653" s="18"/>
      <c r="CS1653" s="18"/>
      <c r="CU1653" s="18"/>
      <c r="CW1653" s="18"/>
      <c r="DH1653" s="18"/>
    </row>
    <row r="1654" spans="3:112" x14ac:dyDescent="0.3">
      <c r="C1654" s="25"/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P1654" s="8"/>
      <c r="AR1654" s="31"/>
      <c r="AU1654" s="31"/>
      <c r="AV1654" s="21"/>
      <c r="AW1654" s="23"/>
      <c r="BJ1654" s="18"/>
      <c r="BL1654" s="54"/>
      <c r="BN1654" s="54"/>
      <c r="BP1654" s="18"/>
      <c r="BR1654" s="18"/>
      <c r="BS1654" s="18"/>
      <c r="BZ1654" s="18"/>
      <c r="CC1654" s="18"/>
      <c r="CH1654" s="18"/>
      <c r="CM1654" s="18"/>
      <c r="CO1654" s="18"/>
      <c r="CS1654" s="18"/>
      <c r="CU1654" s="18"/>
      <c r="CW1654" s="18"/>
      <c r="DH1654" s="18"/>
    </row>
    <row r="1655" spans="3:112" x14ac:dyDescent="0.3">
      <c r="C1655" s="25"/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P1655" s="8"/>
      <c r="AR1655" s="31"/>
      <c r="AU1655" s="31"/>
      <c r="AV1655" s="21"/>
      <c r="AW1655" s="23"/>
      <c r="BJ1655" s="18"/>
      <c r="BL1655" s="54"/>
      <c r="BN1655" s="54"/>
      <c r="BP1655" s="18"/>
      <c r="BR1655" s="18"/>
      <c r="BS1655" s="18"/>
      <c r="BZ1655" s="18"/>
      <c r="CC1655" s="18"/>
      <c r="CH1655" s="18"/>
      <c r="CM1655" s="18"/>
      <c r="CO1655" s="18"/>
      <c r="CS1655" s="18"/>
      <c r="CU1655" s="18"/>
      <c r="CW1655" s="18"/>
      <c r="DH1655" s="18"/>
    </row>
    <row r="1656" spans="3:112" x14ac:dyDescent="0.3">
      <c r="C1656" s="25"/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P1656" s="8"/>
      <c r="AR1656" s="31"/>
      <c r="AU1656" s="31"/>
      <c r="AV1656" s="21"/>
      <c r="AW1656" s="23"/>
      <c r="BJ1656" s="18"/>
      <c r="BL1656" s="54"/>
      <c r="BN1656" s="54"/>
      <c r="BP1656" s="18"/>
      <c r="BR1656" s="18"/>
      <c r="BS1656" s="18"/>
      <c r="BZ1656" s="18"/>
      <c r="CC1656" s="18"/>
      <c r="CH1656" s="18"/>
      <c r="CM1656" s="18"/>
      <c r="CO1656" s="18"/>
      <c r="CS1656" s="18"/>
      <c r="CU1656" s="18"/>
      <c r="CW1656" s="18"/>
      <c r="DH1656" s="18"/>
    </row>
    <row r="1657" spans="3:112" x14ac:dyDescent="0.3">
      <c r="C1657" s="25"/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P1657" s="8"/>
      <c r="AR1657" s="31"/>
      <c r="AU1657" s="31"/>
      <c r="AV1657" s="21"/>
      <c r="AW1657" s="23"/>
      <c r="BJ1657" s="18"/>
      <c r="BL1657" s="54"/>
      <c r="BN1657" s="54"/>
      <c r="BP1657" s="18"/>
      <c r="BR1657" s="18"/>
      <c r="BS1657" s="18"/>
      <c r="BZ1657" s="18"/>
      <c r="CC1657" s="18"/>
      <c r="CH1657" s="18"/>
      <c r="CM1657" s="18"/>
      <c r="CO1657" s="18"/>
      <c r="CS1657" s="18"/>
      <c r="CU1657" s="18"/>
      <c r="CW1657" s="18"/>
      <c r="DH1657" s="18"/>
    </row>
    <row r="1658" spans="3:112" x14ac:dyDescent="0.3">
      <c r="C1658" s="25"/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P1658" s="8"/>
      <c r="AR1658" s="31"/>
      <c r="AU1658" s="31"/>
      <c r="AV1658" s="21"/>
      <c r="AW1658" s="23"/>
      <c r="BJ1658" s="18"/>
      <c r="BL1658" s="54"/>
      <c r="BN1658" s="54"/>
      <c r="BP1658" s="18"/>
      <c r="BR1658" s="18"/>
      <c r="BS1658" s="18"/>
      <c r="BZ1658" s="18"/>
      <c r="CC1658" s="18"/>
      <c r="CH1658" s="18"/>
      <c r="CM1658" s="18"/>
      <c r="CO1658" s="18"/>
      <c r="CS1658" s="18"/>
      <c r="CU1658" s="18"/>
      <c r="CW1658" s="18"/>
      <c r="DH1658" s="18"/>
    </row>
    <row r="1659" spans="3:112" x14ac:dyDescent="0.3">
      <c r="C1659" s="25"/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P1659" s="8"/>
      <c r="AR1659" s="31"/>
      <c r="AU1659" s="31"/>
      <c r="AV1659" s="21"/>
      <c r="AW1659" s="23"/>
      <c r="BJ1659" s="18"/>
      <c r="BL1659" s="54"/>
      <c r="BN1659" s="54"/>
      <c r="BP1659" s="18"/>
      <c r="BR1659" s="18"/>
      <c r="BS1659" s="18"/>
      <c r="BZ1659" s="18"/>
      <c r="CC1659" s="18"/>
      <c r="CH1659" s="18"/>
      <c r="CM1659" s="18"/>
      <c r="CO1659" s="18"/>
      <c r="CS1659" s="18"/>
      <c r="CU1659" s="18"/>
      <c r="CW1659" s="18"/>
      <c r="DH1659" s="18"/>
    </row>
    <row r="1660" spans="3:112" x14ac:dyDescent="0.3">
      <c r="C1660" s="25"/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P1660" s="8"/>
      <c r="AR1660" s="31"/>
      <c r="AU1660" s="31"/>
      <c r="AV1660" s="21"/>
      <c r="AW1660" s="23"/>
      <c r="BJ1660" s="18"/>
      <c r="BL1660" s="54"/>
      <c r="BN1660" s="54"/>
      <c r="BP1660" s="18"/>
      <c r="BR1660" s="18"/>
      <c r="BS1660" s="18"/>
      <c r="BZ1660" s="18"/>
      <c r="CC1660" s="18"/>
      <c r="CH1660" s="18"/>
      <c r="CM1660" s="18"/>
      <c r="CO1660" s="18"/>
      <c r="CS1660" s="18"/>
      <c r="CU1660" s="18"/>
      <c r="CW1660" s="18"/>
      <c r="DH1660" s="18"/>
    </row>
    <row r="1661" spans="3:112" x14ac:dyDescent="0.3">
      <c r="C1661" s="25"/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P1661" s="8"/>
      <c r="AR1661" s="31"/>
      <c r="AU1661" s="31"/>
      <c r="AV1661" s="21"/>
      <c r="AW1661" s="23"/>
      <c r="BJ1661" s="18"/>
      <c r="BL1661" s="54"/>
      <c r="BN1661" s="54"/>
      <c r="BP1661" s="18"/>
      <c r="BR1661" s="18"/>
      <c r="BS1661" s="18"/>
      <c r="BZ1661" s="18"/>
      <c r="CC1661" s="18"/>
      <c r="CH1661" s="18"/>
      <c r="CM1661" s="18"/>
      <c r="CO1661" s="18"/>
      <c r="CS1661" s="18"/>
      <c r="CU1661" s="18"/>
      <c r="CW1661" s="18"/>
      <c r="DH1661" s="18"/>
    </row>
    <row r="1662" spans="3:112" x14ac:dyDescent="0.3">
      <c r="C1662" s="25"/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P1662" s="8"/>
      <c r="AR1662" s="31"/>
      <c r="AU1662" s="31"/>
      <c r="AV1662" s="21"/>
      <c r="AW1662" s="23"/>
      <c r="BJ1662" s="18"/>
      <c r="BL1662" s="54"/>
      <c r="BN1662" s="54"/>
      <c r="BP1662" s="18"/>
      <c r="BR1662" s="18"/>
      <c r="BS1662" s="18"/>
      <c r="BZ1662" s="18"/>
      <c r="CC1662" s="18"/>
      <c r="CH1662" s="18"/>
      <c r="CM1662" s="18"/>
      <c r="CO1662" s="18"/>
      <c r="CS1662" s="18"/>
      <c r="CU1662" s="18"/>
      <c r="CW1662" s="18"/>
      <c r="DH1662" s="18"/>
    </row>
    <row r="1663" spans="3:112" x14ac:dyDescent="0.3">
      <c r="C1663" s="25"/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P1663" s="8"/>
      <c r="AR1663" s="31"/>
      <c r="AU1663" s="31"/>
      <c r="AV1663" s="21"/>
      <c r="AW1663" s="23"/>
      <c r="BJ1663" s="18"/>
      <c r="BL1663" s="54"/>
      <c r="BN1663" s="54"/>
      <c r="BP1663" s="18"/>
      <c r="BR1663" s="18"/>
      <c r="BS1663" s="18"/>
      <c r="BZ1663" s="18"/>
      <c r="CC1663" s="18"/>
      <c r="CH1663" s="18"/>
      <c r="CM1663" s="18"/>
      <c r="CO1663" s="18"/>
      <c r="CS1663" s="18"/>
      <c r="CU1663" s="18"/>
      <c r="CW1663" s="18"/>
      <c r="DH1663" s="18"/>
    </row>
    <row r="1664" spans="3:112" x14ac:dyDescent="0.3">
      <c r="C1664" s="25"/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P1664" s="8"/>
      <c r="AR1664" s="31"/>
      <c r="AU1664" s="31"/>
      <c r="AV1664" s="21"/>
      <c r="AW1664" s="23"/>
      <c r="BJ1664" s="18"/>
      <c r="BL1664" s="54"/>
      <c r="BN1664" s="54"/>
      <c r="BP1664" s="18"/>
      <c r="BR1664" s="18"/>
      <c r="BS1664" s="18"/>
      <c r="BZ1664" s="18"/>
      <c r="CC1664" s="18"/>
      <c r="CH1664" s="18"/>
      <c r="CM1664" s="18"/>
      <c r="CO1664" s="18"/>
      <c r="CS1664" s="18"/>
      <c r="CU1664" s="18"/>
      <c r="CW1664" s="18"/>
      <c r="DH1664" s="18"/>
    </row>
    <row r="1665" spans="3:112" x14ac:dyDescent="0.3">
      <c r="C1665" s="25"/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P1665" s="8"/>
      <c r="AR1665" s="31"/>
      <c r="AU1665" s="31"/>
      <c r="AV1665" s="21"/>
      <c r="AW1665" s="23"/>
      <c r="BJ1665" s="18"/>
      <c r="BL1665" s="54"/>
      <c r="BN1665" s="54"/>
      <c r="BP1665" s="18"/>
      <c r="BR1665" s="18"/>
      <c r="BS1665" s="18"/>
      <c r="BZ1665" s="18"/>
      <c r="CC1665" s="18"/>
      <c r="CH1665" s="18"/>
      <c r="CM1665" s="18"/>
      <c r="CO1665" s="18"/>
      <c r="CS1665" s="18"/>
      <c r="CU1665" s="18"/>
      <c r="CW1665" s="18"/>
      <c r="DH1665" s="18"/>
    </row>
    <row r="1666" spans="3:112" x14ac:dyDescent="0.3">
      <c r="C1666" s="25"/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P1666" s="8"/>
      <c r="AR1666" s="31"/>
      <c r="AU1666" s="31"/>
      <c r="AV1666" s="21"/>
      <c r="AW1666" s="23"/>
      <c r="BJ1666" s="18"/>
      <c r="BL1666" s="54"/>
      <c r="BN1666" s="54"/>
      <c r="BP1666" s="18"/>
      <c r="BR1666" s="18"/>
      <c r="BS1666" s="18"/>
      <c r="BZ1666" s="18"/>
      <c r="CC1666" s="18"/>
      <c r="CH1666" s="18"/>
      <c r="CM1666" s="18"/>
      <c r="CO1666" s="18"/>
      <c r="CS1666" s="18"/>
      <c r="CU1666" s="18"/>
      <c r="CW1666" s="18"/>
      <c r="DH1666" s="18"/>
    </row>
    <row r="1667" spans="3:112" x14ac:dyDescent="0.3">
      <c r="C1667" s="25"/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P1667" s="8"/>
      <c r="AR1667" s="31"/>
      <c r="AU1667" s="31"/>
      <c r="AV1667" s="21"/>
      <c r="AW1667" s="23"/>
      <c r="BJ1667" s="18"/>
      <c r="BL1667" s="54"/>
      <c r="BN1667" s="54"/>
      <c r="BP1667" s="18"/>
      <c r="BR1667" s="18"/>
      <c r="BS1667" s="18"/>
      <c r="BZ1667" s="18"/>
      <c r="CC1667" s="18"/>
      <c r="CH1667" s="18"/>
      <c r="CM1667" s="18"/>
      <c r="CO1667" s="18"/>
      <c r="CS1667" s="18"/>
      <c r="CU1667" s="18"/>
      <c r="CW1667" s="18"/>
      <c r="DH1667" s="18"/>
    </row>
    <row r="1668" spans="3:112" x14ac:dyDescent="0.3">
      <c r="C1668" s="25"/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P1668" s="8"/>
      <c r="AR1668" s="31"/>
      <c r="AU1668" s="31"/>
      <c r="AV1668" s="21"/>
      <c r="AW1668" s="23"/>
      <c r="BJ1668" s="18"/>
      <c r="BL1668" s="54"/>
      <c r="BN1668" s="54"/>
      <c r="BP1668" s="18"/>
      <c r="BR1668" s="18"/>
      <c r="BS1668" s="18"/>
      <c r="BZ1668" s="18"/>
      <c r="CC1668" s="18"/>
      <c r="CH1668" s="18"/>
      <c r="CM1668" s="18"/>
      <c r="CO1668" s="18"/>
      <c r="CS1668" s="18"/>
      <c r="CU1668" s="18"/>
      <c r="CW1668" s="18"/>
      <c r="DH1668" s="18"/>
    </row>
    <row r="1669" spans="3:112" x14ac:dyDescent="0.3">
      <c r="C1669" s="25"/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P1669" s="8"/>
      <c r="AR1669" s="31"/>
      <c r="AU1669" s="31"/>
      <c r="AV1669" s="21"/>
      <c r="AW1669" s="23"/>
      <c r="BJ1669" s="18"/>
      <c r="BL1669" s="54"/>
      <c r="BN1669" s="54"/>
      <c r="BP1669" s="18"/>
      <c r="BR1669" s="18"/>
      <c r="BS1669" s="18"/>
      <c r="BZ1669" s="18"/>
      <c r="CC1669" s="18"/>
      <c r="CH1669" s="18"/>
      <c r="CM1669" s="18"/>
      <c r="CO1669" s="18"/>
      <c r="CS1669" s="18"/>
      <c r="CU1669" s="18"/>
      <c r="CW1669" s="18"/>
      <c r="DH1669" s="18"/>
    </row>
    <row r="1670" spans="3:112" x14ac:dyDescent="0.3">
      <c r="C1670" s="25"/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P1670" s="8"/>
      <c r="AR1670" s="31"/>
      <c r="AU1670" s="31"/>
      <c r="AV1670" s="21"/>
      <c r="AW1670" s="23"/>
      <c r="BJ1670" s="18"/>
      <c r="BL1670" s="54"/>
      <c r="BN1670" s="54"/>
      <c r="BP1670" s="18"/>
      <c r="BR1670" s="18"/>
      <c r="BS1670" s="18"/>
      <c r="BZ1670" s="18"/>
      <c r="CC1670" s="18"/>
      <c r="CH1670" s="18"/>
      <c r="CM1670" s="18"/>
      <c r="CO1670" s="18"/>
      <c r="CS1670" s="18"/>
      <c r="CU1670" s="18"/>
      <c r="CW1670" s="18"/>
      <c r="DH1670" s="18"/>
    </row>
    <row r="1671" spans="3:112" x14ac:dyDescent="0.3">
      <c r="C1671" s="25"/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P1671" s="8"/>
      <c r="AR1671" s="31"/>
      <c r="AU1671" s="31"/>
      <c r="AV1671" s="21"/>
      <c r="AW1671" s="23"/>
      <c r="BJ1671" s="18"/>
      <c r="BL1671" s="54"/>
      <c r="BN1671" s="54"/>
      <c r="BP1671" s="18"/>
      <c r="BR1671" s="18"/>
      <c r="BS1671" s="18"/>
      <c r="BZ1671" s="18"/>
      <c r="CC1671" s="18"/>
      <c r="CH1671" s="18"/>
      <c r="CM1671" s="18"/>
      <c r="CO1671" s="18"/>
      <c r="CS1671" s="18"/>
      <c r="CU1671" s="18"/>
      <c r="CW1671" s="18"/>
      <c r="DH1671" s="18"/>
    </row>
    <row r="1672" spans="3:112" x14ac:dyDescent="0.3">
      <c r="C1672" s="25"/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P1672" s="8"/>
      <c r="AR1672" s="31"/>
      <c r="AU1672" s="31"/>
      <c r="AV1672" s="21"/>
      <c r="AW1672" s="23"/>
      <c r="BJ1672" s="18"/>
      <c r="BL1672" s="54"/>
      <c r="BN1672" s="54"/>
      <c r="BP1672" s="18"/>
      <c r="BR1672" s="18"/>
      <c r="BS1672" s="18"/>
      <c r="BZ1672" s="18"/>
      <c r="CC1672" s="18"/>
      <c r="CH1672" s="18"/>
      <c r="CM1672" s="18"/>
      <c r="CO1672" s="18"/>
      <c r="CS1672" s="18"/>
      <c r="CU1672" s="18"/>
      <c r="CW1672" s="18"/>
      <c r="DH1672" s="18"/>
    </row>
    <row r="1673" spans="3:112" x14ac:dyDescent="0.3">
      <c r="C1673" s="25"/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P1673" s="8"/>
      <c r="AR1673" s="31"/>
      <c r="AU1673" s="31"/>
      <c r="AV1673" s="21"/>
      <c r="AW1673" s="23"/>
      <c r="BJ1673" s="18"/>
      <c r="BL1673" s="54"/>
      <c r="BN1673" s="54"/>
      <c r="BP1673" s="18"/>
      <c r="BR1673" s="18"/>
      <c r="BS1673" s="18"/>
      <c r="BZ1673" s="18"/>
      <c r="CC1673" s="18"/>
      <c r="CH1673" s="18"/>
      <c r="CM1673" s="18"/>
      <c r="CO1673" s="18"/>
      <c r="CS1673" s="18"/>
      <c r="CU1673" s="18"/>
      <c r="CW1673" s="18"/>
      <c r="DH1673" s="18"/>
    </row>
    <row r="1674" spans="3:112" x14ac:dyDescent="0.3">
      <c r="C1674" s="25"/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P1674" s="8"/>
      <c r="AR1674" s="31"/>
      <c r="AU1674" s="31"/>
      <c r="AV1674" s="21"/>
      <c r="AW1674" s="23"/>
      <c r="BJ1674" s="18"/>
      <c r="BL1674" s="54"/>
      <c r="BN1674" s="54"/>
      <c r="BP1674" s="18"/>
      <c r="BR1674" s="18"/>
      <c r="BS1674" s="18"/>
      <c r="BZ1674" s="18"/>
      <c r="CC1674" s="18"/>
      <c r="CH1674" s="18"/>
      <c r="CM1674" s="18"/>
      <c r="CO1674" s="18"/>
      <c r="CS1674" s="18"/>
      <c r="CU1674" s="18"/>
      <c r="CW1674" s="18"/>
      <c r="DH1674" s="18"/>
    </row>
    <row r="1675" spans="3:112" x14ac:dyDescent="0.3">
      <c r="C1675" s="25"/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P1675" s="8"/>
      <c r="AR1675" s="31"/>
      <c r="AU1675" s="31"/>
      <c r="AV1675" s="21"/>
      <c r="AW1675" s="23"/>
      <c r="BJ1675" s="18"/>
      <c r="BL1675" s="54"/>
      <c r="BN1675" s="54"/>
      <c r="BP1675" s="18"/>
      <c r="BR1675" s="18"/>
      <c r="BS1675" s="18"/>
      <c r="BZ1675" s="18"/>
      <c r="CC1675" s="18"/>
      <c r="CH1675" s="18"/>
      <c r="CM1675" s="18"/>
      <c r="CO1675" s="18"/>
      <c r="CS1675" s="18"/>
      <c r="CU1675" s="18"/>
      <c r="CW1675" s="18"/>
      <c r="DH1675" s="18"/>
    </row>
    <row r="1676" spans="3:112" x14ac:dyDescent="0.3">
      <c r="C1676" s="25"/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P1676" s="8"/>
      <c r="AR1676" s="31"/>
      <c r="AU1676" s="31"/>
      <c r="AV1676" s="21"/>
      <c r="AW1676" s="23"/>
      <c r="BJ1676" s="18"/>
      <c r="BL1676" s="54"/>
      <c r="BN1676" s="54"/>
      <c r="BP1676" s="18"/>
      <c r="BR1676" s="18"/>
      <c r="BS1676" s="18"/>
      <c r="BZ1676" s="18"/>
      <c r="CC1676" s="18"/>
      <c r="CH1676" s="18"/>
      <c r="CM1676" s="18"/>
      <c r="CO1676" s="18"/>
      <c r="CS1676" s="18"/>
      <c r="CU1676" s="18"/>
      <c r="CW1676" s="18"/>
      <c r="DH1676" s="18"/>
    </row>
    <row r="1677" spans="3:112" x14ac:dyDescent="0.3">
      <c r="C1677" s="25"/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P1677" s="8"/>
      <c r="AR1677" s="31"/>
      <c r="AU1677" s="31"/>
      <c r="AV1677" s="21"/>
      <c r="AW1677" s="23"/>
      <c r="BJ1677" s="18"/>
      <c r="BL1677" s="54"/>
      <c r="BN1677" s="54"/>
      <c r="BP1677" s="18"/>
      <c r="BR1677" s="18"/>
      <c r="BS1677" s="18"/>
      <c r="BZ1677" s="18"/>
      <c r="CC1677" s="18"/>
      <c r="CH1677" s="18"/>
      <c r="CM1677" s="18"/>
      <c r="CO1677" s="18"/>
      <c r="CS1677" s="18"/>
      <c r="CU1677" s="18"/>
      <c r="CW1677" s="18"/>
      <c r="DH1677" s="18"/>
    </row>
    <row r="1678" spans="3:112" x14ac:dyDescent="0.3">
      <c r="C1678" s="25"/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P1678" s="8"/>
      <c r="AR1678" s="31"/>
      <c r="AU1678" s="31"/>
      <c r="AV1678" s="21"/>
      <c r="AW1678" s="23"/>
      <c r="BJ1678" s="18"/>
      <c r="BL1678" s="54"/>
      <c r="BN1678" s="54"/>
      <c r="BP1678" s="18"/>
      <c r="BR1678" s="18"/>
      <c r="BS1678" s="18"/>
      <c r="BZ1678" s="18"/>
      <c r="CC1678" s="18"/>
      <c r="CH1678" s="18"/>
      <c r="CM1678" s="18"/>
      <c r="CO1678" s="18"/>
      <c r="CS1678" s="18"/>
      <c r="CU1678" s="18"/>
      <c r="CW1678" s="18"/>
      <c r="DH1678" s="18"/>
    </row>
    <row r="1679" spans="3:112" x14ac:dyDescent="0.3">
      <c r="C1679" s="25"/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P1679" s="8"/>
      <c r="AR1679" s="31"/>
      <c r="AU1679" s="31"/>
      <c r="AV1679" s="21"/>
      <c r="AW1679" s="23"/>
      <c r="BJ1679" s="18"/>
      <c r="BL1679" s="54"/>
      <c r="BN1679" s="54"/>
      <c r="BP1679" s="18"/>
      <c r="BR1679" s="18"/>
      <c r="BS1679" s="18"/>
      <c r="BZ1679" s="18"/>
      <c r="CC1679" s="18"/>
      <c r="CH1679" s="18"/>
      <c r="CM1679" s="18"/>
      <c r="CO1679" s="18"/>
      <c r="CS1679" s="18"/>
      <c r="CU1679" s="18"/>
      <c r="CW1679" s="18"/>
      <c r="DH1679" s="18"/>
    </row>
    <row r="1680" spans="3:112" x14ac:dyDescent="0.3">
      <c r="C1680" s="25"/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P1680" s="8"/>
      <c r="AR1680" s="31"/>
      <c r="AU1680" s="31"/>
      <c r="AV1680" s="21"/>
      <c r="AW1680" s="23"/>
      <c r="BJ1680" s="18"/>
      <c r="BL1680" s="54"/>
      <c r="BN1680" s="54"/>
      <c r="BP1680" s="18"/>
      <c r="BR1680" s="18"/>
      <c r="BS1680" s="18"/>
      <c r="BZ1680" s="18"/>
      <c r="CC1680" s="18"/>
      <c r="CH1680" s="18"/>
      <c r="CM1680" s="18"/>
      <c r="CO1680" s="18"/>
      <c r="CS1680" s="18"/>
      <c r="CU1680" s="18"/>
      <c r="CW1680" s="18"/>
      <c r="DH1680" s="18"/>
    </row>
  </sheetData>
  <autoFilter ref="A1:DL1680" xr:uid="{F86BA332-B4D6-4ECB-8AB8-D681D68E9092}"/>
  <conditionalFormatting sqref="A1:XFD1048576">
    <cfRule type="containsBlanks" dxfId="0" priority="3">
      <formula>LEN(TRIM(A1))=0</formula>
    </cfRule>
  </conditionalFormatting>
  <conditionalFormatting sqref="AK19:AK34">
    <cfRule type="containsBlanks" dxfId="4" priority="2">
      <formula>LEN(TRIM(AK19))=0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F19" sqref="F19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5" t="s">
        <v>429</v>
      </c>
      <c r="B1" s="66" t="s">
        <v>431</v>
      </c>
      <c r="C1" s="50" t="s">
        <v>430</v>
      </c>
    </row>
    <row r="2" spans="1:3" x14ac:dyDescent="0.3">
      <c r="A2" s="63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4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2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3" priority="32">
      <formula>LEN(TRIM(A1))=0</formula>
    </cfRule>
  </conditionalFormatting>
  <conditionalFormatting sqref="AK24:AK39">
    <cfRule type="containsBlanks" dxfId="2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1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A1:L254"/>
  <sheetViews>
    <sheetView workbookViewId="0">
      <selection activeCell="H20" sqref="H20"/>
    </sheetView>
  </sheetViews>
  <sheetFormatPr defaultRowHeight="14.4" x14ac:dyDescent="0.3"/>
  <cols>
    <col min="1" max="1" width="8.88671875" style="25"/>
    <col min="11" max="11" width="9.77734375" customWidth="1"/>
  </cols>
  <sheetData>
    <row r="1" spans="1:12" x14ac:dyDescent="0.3">
      <c r="B1" t="s">
        <v>476</v>
      </c>
      <c r="C1" t="s">
        <v>477</v>
      </c>
      <c r="D1" t="s">
        <v>483</v>
      </c>
      <c r="E1" t="s">
        <v>478</v>
      </c>
      <c r="F1" t="s">
        <v>484</v>
      </c>
      <c r="G1" t="s">
        <v>479</v>
      </c>
      <c r="H1" t="s">
        <v>480</v>
      </c>
      <c r="I1" t="s">
        <v>485</v>
      </c>
      <c r="J1" t="s">
        <v>481</v>
      </c>
      <c r="K1" t="s">
        <v>486</v>
      </c>
      <c r="L1" t="s">
        <v>482</v>
      </c>
    </row>
    <row r="2" spans="1:12" x14ac:dyDescent="0.3">
      <c r="A2" s="25">
        <v>1995</v>
      </c>
      <c r="B2" cm="1">
        <f t="array" ref="B2">INDEX($A$2:$A$1000,(ROW()-2)*11+1)</f>
        <v>1995</v>
      </c>
      <c r="C2" cm="1">
        <f t="array" ref="C2">INDEX($A$2:$A$1000,(ROW()-2)*11+2)</f>
        <v>0.89100000000000001</v>
      </c>
      <c r="D2" cm="1">
        <f t="array" ref="D2">INDEX($A$2:$A$1000,(ROW()-2)*11+3)</f>
        <v>-0.439</v>
      </c>
      <c r="E2" cm="1">
        <f t="array" ref="E2">INDEX($A$2:$A$1000,(ROW()-2)*11+4)</f>
        <v>10.492000000000001</v>
      </c>
      <c r="F2" cm="1">
        <f t="array" ref="F2">INDEX($A$2:$A$1000,(ROW()-2)*11+5)</f>
        <v>-2.8740000000000001</v>
      </c>
      <c r="G2" cm="1">
        <f t="array" ref="G2">INDEX($A$2:$A$1000,(ROW()-2)*11+6)</f>
        <v>47.4</v>
      </c>
      <c r="H2" cm="1">
        <f t="array" ref="H2">INDEX($A$2:$A$1000,(ROW()-2)*11+7)</f>
        <v>26.585000000000001</v>
      </c>
      <c r="I2" cm="1">
        <f t="array" ref="I2">INDEX($A$2:$A$1000,(ROW()-2)*11+8)</f>
        <v>-19.036000000000001</v>
      </c>
      <c r="J2" cm="1">
        <f t="array" ref="J2">INDEX($A$2:$A$1000,(ROW()-2)*11+9)</f>
        <v>0.13400000000000001</v>
      </c>
      <c r="K2" cm="1">
        <f t="array" ref="K2">INDEX($A$2:$A$1000,(ROW()-2)*11+10)</f>
        <v>-2.8000000000000001E-2</v>
      </c>
      <c r="L2" cm="1">
        <f t="array" ref="L2">INDEX($A$2:$A$1000,(ROW()-2)*11+11)</f>
        <v>61471</v>
      </c>
    </row>
    <row r="3" spans="1:12" x14ac:dyDescent="0.3">
      <c r="A3" s="25">
        <v>0.89100000000000001</v>
      </c>
      <c r="B3" cm="1">
        <f t="array" ref="B3">INDEX($A$2:$A$1000,(ROW()-2)*11+1)</f>
        <v>1996</v>
      </c>
      <c r="C3" cm="1">
        <f t="array" ref="C3">INDEX($A$2:$A$1000,(ROW()-2)*11+2)</f>
        <v>1.1279999999999999</v>
      </c>
      <c r="D3" cm="1">
        <f t="array" ref="D3">INDEX($A$2:$A$1000,(ROW()-2)*11+3)</f>
        <v>-0.437</v>
      </c>
      <c r="E3" cm="1">
        <f t="array" ref="E3">INDEX($A$2:$A$1000,(ROW()-2)*11+4)</f>
        <v>10.544</v>
      </c>
      <c r="F3" cm="1">
        <f t="array" ref="F3">INDEX($A$2:$A$1000,(ROW()-2)*11+5)</f>
        <v>-2.8610000000000002</v>
      </c>
      <c r="G3" cm="1">
        <f t="array" ref="G3">INDEX($A$2:$A$1000,(ROW()-2)*11+6)</f>
        <v>47.3</v>
      </c>
      <c r="H3" cm="1">
        <f t="array" ref="H3">INDEX($A$2:$A$1000,(ROW()-2)*11+7)</f>
        <v>26.68</v>
      </c>
      <c r="I3" cm="1">
        <f t="array" ref="I3">INDEX($A$2:$A$1000,(ROW()-2)*11+8)</f>
        <v>-19.091999999999999</v>
      </c>
      <c r="J3" cm="1">
        <f t="array" ref="J3">INDEX($A$2:$A$1000,(ROW()-2)*11+9)</f>
        <v>0.124</v>
      </c>
      <c r="K3" cm="1">
        <f t="array" ref="K3">INDEX($A$2:$A$1000,(ROW()-2)*11+10)</f>
        <v>-2.8000000000000001E-2</v>
      </c>
      <c r="L3" cm="1">
        <f t="array" ref="L3">INDEX($A$2:$A$1000,(ROW()-2)*11+11)</f>
        <v>60171</v>
      </c>
    </row>
    <row r="4" spans="1:12" x14ac:dyDescent="0.3">
      <c r="A4" s="25">
        <v>-0.439</v>
      </c>
      <c r="B4" cm="1">
        <f t="array" ref="B4">INDEX($A$2:$A$1000,(ROW()-2)*11+1)</f>
        <v>1997</v>
      </c>
      <c r="C4" cm="1">
        <f t="array" ref="C4">INDEX($A$2:$A$1000,(ROW()-2)*11+2)</f>
        <v>1.3320000000000001</v>
      </c>
      <c r="D4" cm="1">
        <f t="array" ref="D4">INDEX($A$2:$A$1000,(ROW()-2)*11+3)</f>
        <v>-0.438</v>
      </c>
      <c r="E4" cm="1">
        <f t="array" ref="E4">INDEX($A$2:$A$1000,(ROW()-2)*11+4)</f>
        <v>10.603</v>
      </c>
      <c r="F4" cm="1">
        <f t="array" ref="F4">INDEX($A$2:$A$1000,(ROW()-2)*11+5)</f>
        <v>-2.8450000000000002</v>
      </c>
      <c r="G4" cm="1">
        <f t="array" ref="G4">INDEX($A$2:$A$1000,(ROW()-2)*11+6)</f>
        <v>47.5</v>
      </c>
      <c r="H4" cm="1">
        <f t="array" ref="H4">INDEX($A$2:$A$1000,(ROW()-2)*11+7)</f>
        <v>26.664999999999999</v>
      </c>
      <c r="I4" cm="1">
        <f t="array" ref="I4">INDEX($A$2:$A$1000,(ROW()-2)*11+8)</f>
        <v>-19.120999999999999</v>
      </c>
      <c r="J4" cm="1">
        <f t="array" ref="J4">INDEX($A$2:$A$1000,(ROW()-2)*11+9)</f>
        <v>0.113</v>
      </c>
      <c r="K4" cm="1">
        <f t="array" ref="K4">INDEX($A$2:$A$1000,(ROW()-2)*11+10)</f>
        <v>-2.7E-2</v>
      </c>
      <c r="L4" cm="1">
        <f t="array" ref="L4">INDEX($A$2:$A$1000,(ROW()-2)*11+11)</f>
        <v>59903</v>
      </c>
    </row>
    <row r="5" spans="1:12" x14ac:dyDescent="0.3">
      <c r="A5" s="25">
        <v>10.492000000000001</v>
      </c>
      <c r="B5" cm="1">
        <f t="array" ref="B5">INDEX($A$2:$A$1000,(ROW()-2)*11+1)</f>
        <v>1998</v>
      </c>
      <c r="C5" cm="1">
        <f t="array" ref="C5">INDEX($A$2:$A$1000,(ROW()-2)*11+2)</f>
        <v>1.494</v>
      </c>
      <c r="D5" cm="1">
        <f t="array" ref="D5">INDEX($A$2:$A$1000,(ROW()-2)*11+3)</f>
        <v>-0.43</v>
      </c>
      <c r="E5" cm="1">
        <f t="array" ref="E5">INDEX($A$2:$A$1000,(ROW()-2)*11+4)</f>
        <v>10.661</v>
      </c>
      <c r="F5" cm="1">
        <f t="array" ref="F5">INDEX($A$2:$A$1000,(ROW()-2)*11+5)</f>
        <v>-2.8490000000000002</v>
      </c>
      <c r="G5" cm="1">
        <f t="array" ref="G5">INDEX($A$2:$A$1000,(ROW()-2)*11+6)</f>
        <v>47.6</v>
      </c>
      <c r="H5" cm="1">
        <f t="array" ref="H5">INDEX($A$2:$A$1000,(ROW()-2)*11+7)</f>
        <v>26.577000000000002</v>
      </c>
      <c r="I5" cm="1">
        <f t="array" ref="I5">INDEX($A$2:$A$1000,(ROW()-2)*11+8)</f>
        <v>-19.140999999999998</v>
      </c>
      <c r="J5" cm="1">
        <f t="array" ref="J5">INDEX($A$2:$A$1000,(ROW()-2)*11+9)</f>
        <v>0.106</v>
      </c>
      <c r="K5" cm="1">
        <f t="array" ref="K5">INDEX($A$2:$A$1000,(ROW()-2)*11+10)</f>
        <v>-2.4E-2</v>
      </c>
      <c r="L5" cm="1">
        <f t="array" ref="L5">INDEX($A$2:$A$1000,(ROW()-2)*11+11)</f>
        <v>59340</v>
      </c>
    </row>
    <row r="6" spans="1:12" x14ac:dyDescent="0.3">
      <c r="A6" s="25">
        <v>-2.8740000000000001</v>
      </c>
      <c r="B6" cm="1">
        <f t="array" ref="B6">INDEX($A$2:$A$1000,(ROW()-2)*11+1)</f>
        <v>1999</v>
      </c>
      <c r="C6" cm="1">
        <f t="array" ref="C6">INDEX($A$2:$A$1000,(ROW()-2)*11+2)</f>
        <v>1.615</v>
      </c>
      <c r="D6" cm="1">
        <f t="array" ref="D6">INDEX($A$2:$A$1000,(ROW()-2)*11+3)</f>
        <v>-0.44400000000000001</v>
      </c>
      <c r="E6" cm="1">
        <f t="array" ref="E6">INDEX($A$2:$A$1000,(ROW()-2)*11+4)</f>
        <v>10.693</v>
      </c>
      <c r="F6" cm="1">
        <f t="array" ref="F6">INDEX($A$2:$A$1000,(ROW()-2)*11+5)</f>
        <v>-2.8559999999999999</v>
      </c>
      <c r="G6" cm="1">
        <f t="array" ref="G6">INDEX($A$2:$A$1000,(ROW()-2)*11+6)</f>
        <v>47.7</v>
      </c>
      <c r="H6" cm="1">
        <f t="array" ref="H6">INDEX($A$2:$A$1000,(ROW()-2)*11+7)</f>
        <v>26.812999999999999</v>
      </c>
      <c r="I6" cm="1">
        <f t="array" ref="I6">INDEX($A$2:$A$1000,(ROW()-2)*11+8)</f>
        <v>-19.228999999999999</v>
      </c>
      <c r="J6" cm="1">
        <f t="array" ref="J6">INDEX($A$2:$A$1000,(ROW()-2)*11+9)</f>
        <v>0.14000000000000001</v>
      </c>
      <c r="K6" cm="1">
        <f t="array" ref="K6">INDEX($A$2:$A$1000,(ROW()-2)*11+10)</f>
        <v>-3.3000000000000002E-2</v>
      </c>
      <c r="L6" cm="1">
        <f t="array" ref="L6">INDEX($A$2:$A$1000,(ROW()-2)*11+11)</f>
        <v>24414</v>
      </c>
    </row>
    <row r="7" spans="1:12" x14ac:dyDescent="0.3">
      <c r="A7" s="25">
        <v>47.4</v>
      </c>
      <c r="B7" cm="1">
        <f t="array" ref="B7">INDEX($A$2:$A$1000,(ROW()-2)*11+1)</f>
        <v>2000</v>
      </c>
      <c r="C7" cm="1">
        <f t="array" ref="C7">INDEX($A$2:$A$1000,(ROW()-2)*11+2)</f>
        <v>1.718</v>
      </c>
      <c r="D7" cm="1">
        <f t="array" ref="D7">INDEX($A$2:$A$1000,(ROW()-2)*11+3)</f>
        <v>-0.45400000000000001</v>
      </c>
      <c r="E7" cm="1">
        <f t="array" ref="E7">INDEX($A$2:$A$1000,(ROW()-2)*11+4)</f>
        <v>10.750999999999999</v>
      </c>
      <c r="F7" cm="1">
        <f t="array" ref="F7">INDEX($A$2:$A$1000,(ROW()-2)*11+5)</f>
        <v>-2.8340000000000001</v>
      </c>
      <c r="G7" cm="1">
        <f t="array" ref="G7">INDEX($A$2:$A$1000,(ROW()-2)*11+6)</f>
        <v>47.4</v>
      </c>
      <c r="H7" cm="1">
        <f t="array" ref="H7">INDEX($A$2:$A$1000,(ROW()-2)*11+7)</f>
        <v>26.899000000000001</v>
      </c>
      <c r="I7" cm="1">
        <f t="array" ref="I7">INDEX($A$2:$A$1000,(ROW()-2)*11+8)</f>
        <v>-19.335999999999999</v>
      </c>
      <c r="J7" cm="1">
        <f t="array" ref="J7">INDEX($A$2:$A$1000,(ROW()-2)*11+9)</f>
        <v>0.16400000000000001</v>
      </c>
      <c r="K7" cm="1">
        <f t="array" ref="K7">INDEX($A$2:$A$1000,(ROW()-2)*11+10)</f>
        <v>-3.2000000000000001E-2</v>
      </c>
      <c r="L7" cm="1">
        <f t="array" ref="L7">INDEX($A$2:$A$1000,(ROW()-2)*11+11)</f>
        <v>40573</v>
      </c>
    </row>
    <row r="8" spans="1:12" x14ac:dyDescent="0.3">
      <c r="A8" s="25">
        <v>26.585000000000001</v>
      </c>
      <c r="B8" cm="1">
        <f t="array" ref="B8">INDEX($A$2:$A$1000,(ROW()-2)*11+1)</f>
        <v>2001</v>
      </c>
      <c r="C8" cm="1">
        <f t="array" ref="C8">INDEX($A$2:$A$1000,(ROW()-2)*11+2)</f>
        <v>1.776</v>
      </c>
      <c r="D8" cm="1">
        <f t="array" ref="D8">INDEX($A$2:$A$1000,(ROW()-2)*11+3)</f>
        <v>-0.49299999999999999</v>
      </c>
      <c r="E8" cm="1">
        <f t="array" ref="E8">INDEX($A$2:$A$1000,(ROW()-2)*11+4)</f>
        <v>10.798999999999999</v>
      </c>
      <c r="F8" cm="1">
        <f t="array" ref="F8">INDEX($A$2:$A$1000,(ROW()-2)*11+5)</f>
        <v>-2.8839999999999999</v>
      </c>
      <c r="G8" cm="1">
        <f t="array" ref="G8">INDEX($A$2:$A$1000,(ROW()-2)*11+6)</f>
        <v>47.3</v>
      </c>
      <c r="H8" cm="1">
        <f t="array" ref="H8">INDEX($A$2:$A$1000,(ROW()-2)*11+7)</f>
        <v>27.145</v>
      </c>
      <c r="I8" cm="1">
        <f t="array" ref="I8">INDEX($A$2:$A$1000,(ROW()-2)*11+8)</f>
        <v>-19.391999999999999</v>
      </c>
      <c r="J8" cm="1">
        <f t="array" ref="J8">INDEX($A$2:$A$1000,(ROW()-2)*11+9)</f>
        <v>0.186</v>
      </c>
      <c r="K8" cm="1">
        <f t="array" ref="K8">INDEX($A$2:$A$1000,(ROW()-2)*11+10)</f>
        <v>-3.4000000000000002E-2</v>
      </c>
      <c r="L8" cm="1">
        <f t="array" ref="L8">INDEX($A$2:$A$1000,(ROW()-2)*11+11)</f>
        <v>41173</v>
      </c>
    </row>
    <row r="9" spans="1:12" x14ac:dyDescent="0.3">
      <c r="A9" s="25">
        <v>-19.036000000000001</v>
      </c>
      <c r="B9" cm="1">
        <f t="array" ref="B9">INDEX($A$2:$A$1000,(ROW()-2)*11+1)</f>
        <v>2002</v>
      </c>
      <c r="C9" cm="1">
        <f t="array" ref="C9">INDEX($A$2:$A$1000,(ROW()-2)*11+2)</f>
        <v>1.8029999999999999</v>
      </c>
      <c r="D9" cm="1">
        <f t="array" ref="D9">INDEX($A$2:$A$1000,(ROW()-2)*11+3)</f>
        <v>-0.498</v>
      </c>
      <c r="E9" cm="1">
        <f t="array" ref="E9">INDEX($A$2:$A$1000,(ROW()-2)*11+4)</f>
        <v>10.864000000000001</v>
      </c>
      <c r="F9" cm="1">
        <f t="array" ref="F9">INDEX($A$2:$A$1000,(ROW()-2)*11+5)</f>
        <v>-2.9449999999999998</v>
      </c>
      <c r="G9" cm="1">
        <f t="array" ref="G9">INDEX($A$2:$A$1000,(ROW()-2)*11+6)</f>
        <v>47.5</v>
      </c>
      <c r="H9" cm="1">
        <f t="array" ref="H9">INDEX($A$2:$A$1000,(ROW()-2)*11+7)</f>
        <v>27.335999999999999</v>
      </c>
      <c r="I9" cm="1">
        <f t="array" ref="I9">INDEX($A$2:$A$1000,(ROW()-2)*11+8)</f>
        <v>-19.466000000000001</v>
      </c>
      <c r="J9" cm="1">
        <f t="array" ref="J9">INDEX($A$2:$A$1000,(ROW()-2)*11+9)</f>
        <v>0.20300000000000001</v>
      </c>
      <c r="K9" cm="1">
        <f t="array" ref="K9">INDEX($A$2:$A$1000,(ROW()-2)*11+10)</f>
        <v>-3.5999999999999997E-2</v>
      </c>
      <c r="L9" cm="1">
        <f t="array" ref="L9">INDEX($A$2:$A$1000,(ROW()-2)*11+11)</f>
        <v>38479</v>
      </c>
    </row>
    <row r="10" spans="1:12" x14ac:dyDescent="0.3">
      <c r="A10" s="25">
        <v>0.13400000000000001</v>
      </c>
      <c r="B10" cm="1">
        <f t="array" ref="B10">INDEX($A$2:$A$1000,(ROW()-2)*11+1)</f>
        <v>2003</v>
      </c>
      <c r="C10" cm="1">
        <f t="array" ref="C10">INDEX($A$2:$A$1000,(ROW()-2)*11+2)</f>
        <v>1.8140000000000001</v>
      </c>
      <c r="D10" cm="1">
        <f t="array" ref="D10">INDEX($A$2:$A$1000,(ROW()-2)*11+3)</f>
        <v>-0.504</v>
      </c>
      <c r="E10" cm="1">
        <f t="array" ref="E10">INDEX($A$2:$A$1000,(ROW()-2)*11+4)</f>
        <v>11.02</v>
      </c>
      <c r="F10" cm="1">
        <f t="array" ref="F10">INDEX($A$2:$A$1000,(ROW()-2)*11+5)</f>
        <v>-2.9670000000000001</v>
      </c>
      <c r="G10" cm="1">
        <f t="array" ref="G10">INDEX($A$2:$A$1000,(ROW()-2)*11+6)</f>
        <v>47.5</v>
      </c>
      <c r="H10" cm="1">
        <f t="array" ref="H10">INDEX($A$2:$A$1000,(ROW()-2)*11+7)</f>
        <v>27.341000000000001</v>
      </c>
      <c r="I10" cm="1">
        <f t="array" ref="I10">INDEX($A$2:$A$1000,(ROW()-2)*11+8)</f>
        <v>-19.475000000000001</v>
      </c>
      <c r="J10" cm="1">
        <f t="array" ref="J10">INDEX($A$2:$A$1000,(ROW()-2)*11+9)</f>
        <v>0.19900000000000001</v>
      </c>
      <c r="K10" cm="1">
        <f t="array" ref="K10">INDEX($A$2:$A$1000,(ROW()-2)*11+10)</f>
        <v>-3.3000000000000002E-2</v>
      </c>
      <c r="L10" cm="1">
        <f t="array" ref="L10">INDEX($A$2:$A$1000,(ROW()-2)*11+11)</f>
        <v>36142</v>
      </c>
    </row>
    <row r="11" spans="1:12" x14ac:dyDescent="0.3">
      <c r="A11" s="25">
        <v>-2.8000000000000001E-2</v>
      </c>
      <c r="B11" cm="1">
        <f t="array" ref="B11">INDEX($A$2:$A$1000,(ROW()-2)*11+1)</f>
        <v>2004</v>
      </c>
      <c r="C11" cm="1">
        <f t="array" ref="C11">INDEX($A$2:$A$1000,(ROW()-2)*11+2)</f>
        <v>1.841</v>
      </c>
      <c r="D11" cm="1">
        <f t="array" ref="D11">INDEX($A$2:$A$1000,(ROW()-2)*11+3)</f>
        <v>-0.505</v>
      </c>
      <c r="E11" cm="1">
        <f t="array" ref="E11">INDEX($A$2:$A$1000,(ROW()-2)*11+4)</f>
        <v>11.17</v>
      </c>
      <c r="F11" cm="1">
        <f t="array" ref="F11">INDEX($A$2:$A$1000,(ROW()-2)*11+5)</f>
        <v>-2.9820000000000002</v>
      </c>
      <c r="G11" cm="1">
        <f t="array" ref="G11">INDEX($A$2:$A$1000,(ROW()-2)*11+6)</f>
        <v>47.5</v>
      </c>
      <c r="H11" cm="1">
        <f t="array" ref="H11">INDEX($A$2:$A$1000,(ROW()-2)*11+7)</f>
        <v>27.213999999999999</v>
      </c>
      <c r="I11" cm="1">
        <f t="array" ref="I11">INDEX($A$2:$A$1000,(ROW()-2)*11+8)</f>
        <v>-19.497</v>
      </c>
      <c r="J11" cm="1">
        <f t="array" ref="J11">INDEX($A$2:$A$1000,(ROW()-2)*11+9)</f>
        <v>0.189</v>
      </c>
      <c r="K11" cm="1">
        <f t="array" ref="K11">INDEX($A$2:$A$1000,(ROW()-2)*11+10)</f>
        <v>-0.03</v>
      </c>
      <c r="L11" cm="1">
        <f t="array" ref="L11">INDEX($A$2:$A$1000,(ROW()-2)*11+11)</f>
        <v>34745</v>
      </c>
    </row>
    <row r="12" spans="1:12" x14ac:dyDescent="0.3">
      <c r="A12" s="25">
        <v>61471</v>
      </c>
      <c r="B12" cm="1">
        <f t="array" ref="B12">INDEX($A$2:$A$1000,(ROW()-2)*11+1)</f>
        <v>2005</v>
      </c>
      <c r="C12" cm="1">
        <f t="array" ref="C12">INDEX($A$2:$A$1000,(ROW()-2)*11+2)</f>
        <v>1.869</v>
      </c>
      <c r="D12" cm="1">
        <f t="array" ref="D12">INDEX($A$2:$A$1000,(ROW()-2)*11+3)</f>
        <v>-0.51</v>
      </c>
      <c r="E12" cm="1">
        <f t="array" ref="E12">INDEX($A$2:$A$1000,(ROW()-2)*11+4)</f>
        <v>11.263</v>
      </c>
      <c r="F12" cm="1">
        <f t="array" ref="F12">INDEX($A$2:$A$1000,(ROW()-2)*11+5)</f>
        <v>-2.9889999999999999</v>
      </c>
      <c r="G12" cm="1">
        <f t="array" ref="G12">INDEX($A$2:$A$1000,(ROW()-2)*11+6)</f>
        <v>47.4</v>
      </c>
      <c r="H12" cm="1">
        <f t="array" ref="H12">INDEX($A$2:$A$1000,(ROW()-2)*11+7)</f>
        <v>27.422999999999998</v>
      </c>
      <c r="I12" cm="1">
        <f t="array" ref="I12">INDEX($A$2:$A$1000,(ROW()-2)*11+8)</f>
        <v>-19.486999999999998</v>
      </c>
      <c r="J12" cm="1">
        <f t="array" ref="J12">INDEX($A$2:$A$1000,(ROW()-2)*11+9)</f>
        <v>0.17899999999999999</v>
      </c>
      <c r="K12" cm="1">
        <f t="array" ref="K12">INDEX($A$2:$A$1000,(ROW()-2)*11+10)</f>
        <v>-2.8000000000000001E-2</v>
      </c>
      <c r="L12" cm="1">
        <f t="array" ref="L12">INDEX($A$2:$A$1000,(ROW()-2)*11+11)</f>
        <v>35877</v>
      </c>
    </row>
    <row r="13" spans="1:12" x14ac:dyDescent="0.3">
      <c r="A13" s="25">
        <v>1996</v>
      </c>
      <c r="B13" cm="1">
        <f t="array" ref="B13">INDEX($A$2:$A$1000,(ROW()-2)*11+1)</f>
        <v>2006</v>
      </c>
      <c r="C13" cm="1">
        <f t="array" ref="C13">INDEX($A$2:$A$1000,(ROW()-2)*11+2)</f>
        <v>1.925</v>
      </c>
      <c r="D13" cm="1">
        <f t="array" ref="D13">INDEX($A$2:$A$1000,(ROW()-2)*11+3)</f>
        <v>-0.52400000000000002</v>
      </c>
      <c r="E13" cm="1">
        <f t="array" ref="E13">INDEX($A$2:$A$1000,(ROW()-2)*11+4)</f>
        <v>10.922000000000001</v>
      </c>
      <c r="F13" cm="1">
        <f t="array" ref="F13">INDEX($A$2:$A$1000,(ROW()-2)*11+5)</f>
        <v>-3.3639999999999999</v>
      </c>
      <c r="G13" cm="1">
        <f t="array" ref="G13">INDEX($A$2:$A$1000,(ROW()-2)*11+6)</f>
        <v>48</v>
      </c>
      <c r="H13" cm="1">
        <f t="array" ref="H13">INDEX($A$2:$A$1000,(ROW()-2)*11+7)</f>
        <v>25.532</v>
      </c>
      <c r="I13" cm="1">
        <f t="array" ref="I13">INDEX($A$2:$A$1000,(ROW()-2)*11+8)</f>
        <v>-20.027999999999999</v>
      </c>
      <c r="J13" cm="1">
        <f t="array" ref="J13">INDEX($A$2:$A$1000,(ROW()-2)*11+9)</f>
        <v>0.14000000000000001</v>
      </c>
      <c r="K13" cm="1">
        <f t="array" ref="K13">INDEX($A$2:$A$1000,(ROW()-2)*11+10)</f>
        <v>-2.4E-2</v>
      </c>
      <c r="L13" cm="1">
        <f t="array" ref="L13">INDEX($A$2:$A$1000,(ROW()-2)*11+11)</f>
        <v>37143</v>
      </c>
    </row>
    <row r="14" spans="1:12" x14ac:dyDescent="0.3">
      <c r="A14" s="25">
        <v>1.1279999999999999</v>
      </c>
      <c r="B14" cm="1">
        <f t="array" ref="B14">INDEX($A$2:$A$1000,(ROW()-2)*11+1)</f>
        <v>2007</v>
      </c>
      <c r="C14" cm="1">
        <f t="array" ref="C14">INDEX($A$2:$A$1000,(ROW()-2)*11+2)</f>
        <v>2.0049999999999999</v>
      </c>
      <c r="D14" cm="1">
        <f t="array" ref="D14">INDEX($A$2:$A$1000,(ROW()-2)*11+3)</f>
        <v>-0.52200000000000002</v>
      </c>
      <c r="E14" cm="1">
        <f t="array" ref="E14">INDEX($A$2:$A$1000,(ROW()-2)*11+4)</f>
        <v>11.278</v>
      </c>
      <c r="F14" cm="1">
        <f t="array" ref="F14">INDEX($A$2:$A$1000,(ROW()-2)*11+5)</f>
        <v>-3.0659999999999998</v>
      </c>
      <c r="G14" cm="1">
        <f t="array" ref="G14">INDEX($A$2:$A$1000,(ROW()-2)*11+6)</f>
        <v>48.1</v>
      </c>
      <c r="H14" cm="1">
        <f t="array" ref="H14">INDEX($A$2:$A$1000,(ROW()-2)*11+7)</f>
        <v>26.98</v>
      </c>
      <c r="I14" cm="1">
        <f t="array" ref="I14">INDEX($A$2:$A$1000,(ROW()-2)*11+8)</f>
        <v>-19.873999999999999</v>
      </c>
      <c r="J14" cm="1">
        <f t="array" ref="J14">INDEX($A$2:$A$1000,(ROW()-2)*11+9)</f>
        <v>9.8000000000000004E-2</v>
      </c>
      <c r="K14" cm="1">
        <f t="array" ref="K14">INDEX($A$2:$A$1000,(ROW()-2)*11+10)</f>
        <v>-1.9E-2</v>
      </c>
      <c r="L14" cm="1">
        <f t="array" ref="L14">INDEX($A$2:$A$1000,(ROW()-2)*11+11)</f>
        <v>37568</v>
      </c>
    </row>
    <row r="15" spans="1:12" x14ac:dyDescent="0.3">
      <c r="A15" s="25">
        <v>-0.437</v>
      </c>
      <c r="B15" cm="1">
        <f t="array" ref="B15">INDEX($A$2:$A$1000,(ROW()-2)*11+1)</f>
        <v>2008</v>
      </c>
      <c r="C15" cm="1">
        <f t="array" ref="C15">INDEX($A$2:$A$1000,(ROW()-2)*11+2)</f>
        <v>2.1429999999999998</v>
      </c>
      <c r="D15" cm="1">
        <f t="array" ref="D15">INDEX($A$2:$A$1000,(ROW()-2)*11+3)</f>
        <v>-0.48099999999999998</v>
      </c>
      <c r="E15" cm="1">
        <f t="array" ref="E15">INDEX($A$2:$A$1000,(ROW()-2)*11+4)</f>
        <v>11.37</v>
      </c>
      <c r="F15" cm="1">
        <f t="array" ref="F15">INDEX($A$2:$A$1000,(ROW()-2)*11+5)</f>
        <v>-3.077</v>
      </c>
      <c r="G15" cm="1">
        <f t="array" ref="G15">INDEX($A$2:$A$1000,(ROW()-2)*11+6)</f>
        <v>48.2</v>
      </c>
      <c r="H15" cm="1">
        <f t="array" ref="H15">INDEX($A$2:$A$1000,(ROW()-2)*11+7)</f>
        <v>27.395</v>
      </c>
      <c r="I15" cm="1">
        <f t="array" ref="I15">INDEX($A$2:$A$1000,(ROW()-2)*11+8)</f>
        <v>-19.995999999999999</v>
      </c>
      <c r="J15" cm="1">
        <f t="array" ref="J15">INDEX($A$2:$A$1000,(ROW()-2)*11+9)</f>
        <v>7.2999999999999995E-2</v>
      </c>
      <c r="K15" cm="1">
        <f t="array" ref="K15">INDEX($A$2:$A$1000,(ROW()-2)*11+10)</f>
        <v>-1.6E-2</v>
      </c>
      <c r="L15" cm="1">
        <f t="array" ref="L15">INDEX($A$2:$A$1000,(ROW()-2)*11+11)</f>
        <v>31893</v>
      </c>
    </row>
    <row r="16" spans="1:12" x14ac:dyDescent="0.3">
      <c r="A16" s="25">
        <v>10.544</v>
      </c>
      <c r="B16" cm="1">
        <f t="array" ref="B16">INDEX($A$2:$A$1000,(ROW()-2)*11+1)</f>
        <v>2009</v>
      </c>
      <c r="C16" cm="1">
        <f t="array" ref="C16">INDEX($A$2:$A$1000,(ROW()-2)*11+2)</f>
        <v>2.2360000000000002</v>
      </c>
      <c r="D16" cm="1">
        <f t="array" ref="D16">INDEX($A$2:$A$1000,(ROW()-2)*11+3)</f>
        <v>-0.46700000000000003</v>
      </c>
      <c r="E16" cm="1">
        <f t="array" ref="E16">INDEX($A$2:$A$1000,(ROW()-2)*11+4)</f>
        <v>11.48</v>
      </c>
      <c r="F16" cm="1">
        <f t="array" ref="F16">INDEX($A$2:$A$1000,(ROW()-2)*11+5)</f>
        <v>-3.113</v>
      </c>
      <c r="G16" cm="1">
        <f t="array" ref="G16">INDEX($A$2:$A$1000,(ROW()-2)*11+6)</f>
        <v>48.1</v>
      </c>
      <c r="H16" cm="1">
        <f t="array" ref="H16">INDEX($A$2:$A$1000,(ROW()-2)*11+7)</f>
        <v>27.788</v>
      </c>
      <c r="I16" cm="1">
        <f t="array" ref="I16">INDEX($A$2:$A$1000,(ROW()-2)*11+8)</f>
        <v>-20.106000000000002</v>
      </c>
      <c r="J16" cm="1">
        <f t="array" ref="J16">INDEX($A$2:$A$1000,(ROW()-2)*11+9)</f>
        <v>8.5999999999999993E-2</v>
      </c>
      <c r="K16" cm="1">
        <f t="array" ref="K16">INDEX($A$2:$A$1000,(ROW()-2)*11+10)</f>
        <v>-1.7000000000000001E-2</v>
      </c>
      <c r="L16" cm="1">
        <f t="array" ref="L16">INDEX($A$2:$A$1000,(ROW()-2)*11+11)</f>
        <v>26819</v>
      </c>
    </row>
    <row r="17" spans="1:12" x14ac:dyDescent="0.3">
      <c r="A17" s="25">
        <v>-2.8610000000000002</v>
      </c>
      <c r="B17" cm="1">
        <f t="array" ref="B17">INDEX($A$2:$A$1000,(ROW()-2)*11+1)</f>
        <v>2010</v>
      </c>
      <c r="C17" cm="1">
        <f t="array" ref="C17">INDEX($A$2:$A$1000,(ROW()-2)*11+2)</f>
        <v>2.3780000000000001</v>
      </c>
      <c r="D17" cm="1">
        <f t="array" ref="D17">INDEX($A$2:$A$1000,(ROW()-2)*11+3)</f>
        <v>-0.48</v>
      </c>
      <c r="E17" cm="1">
        <f t="array" ref="E17">INDEX($A$2:$A$1000,(ROW()-2)*11+4)</f>
        <v>11.516</v>
      </c>
      <c r="F17" cm="1">
        <f t="array" ref="F17">INDEX($A$2:$A$1000,(ROW()-2)*11+5)</f>
        <v>-3.0720000000000001</v>
      </c>
      <c r="G17" cm="1">
        <f t="array" ref="G17">INDEX($A$2:$A$1000,(ROW()-2)*11+6)</f>
        <v>48.1</v>
      </c>
      <c r="H17" cm="1">
        <f t="array" ref="H17">INDEX($A$2:$A$1000,(ROW()-2)*11+7)</f>
        <v>28.021000000000001</v>
      </c>
      <c r="I17" cm="1">
        <f t="array" ref="I17">INDEX($A$2:$A$1000,(ROW()-2)*11+8)</f>
        <v>-20.027000000000001</v>
      </c>
      <c r="J17" cm="1">
        <f t="array" ref="J17">INDEX($A$2:$A$1000,(ROW()-2)*11+9)</f>
        <v>9.9000000000000005E-2</v>
      </c>
      <c r="K17" cm="1">
        <f t="array" ref="K17">INDEX($A$2:$A$1000,(ROW()-2)*11+10)</f>
        <v>-1.6E-2</v>
      </c>
      <c r="L17" cm="1">
        <f t="array" ref="L17">INDEX($A$2:$A$1000,(ROW()-2)*11+11)</f>
        <v>92667</v>
      </c>
    </row>
    <row r="18" spans="1:12" x14ac:dyDescent="0.3">
      <c r="A18" s="25">
        <v>47.3</v>
      </c>
      <c r="B18" cm="1">
        <f t="array" ref="B18">INDEX($A$2:$A$1000,(ROW()-2)*11+1)</f>
        <v>2011</v>
      </c>
      <c r="C18" cm="1">
        <f t="array" ref="C18">INDEX($A$2:$A$1000,(ROW()-2)*11+2)</f>
        <v>2.351</v>
      </c>
      <c r="D18" cm="1">
        <f t="array" ref="D18">INDEX($A$2:$A$1000,(ROW()-2)*11+3)</f>
        <v>-0.46400000000000002</v>
      </c>
      <c r="E18" cm="1">
        <f t="array" ref="E18">INDEX($A$2:$A$1000,(ROW()-2)*11+4)</f>
        <v>11.586</v>
      </c>
      <c r="F18" cm="1">
        <f t="array" ref="F18">INDEX($A$2:$A$1000,(ROW()-2)*11+5)</f>
        <v>-3.0590000000000002</v>
      </c>
      <c r="G18" cm="1">
        <f t="array" ref="G18">INDEX($A$2:$A$1000,(ROW()-2)*11+6)</f>
        <v>48</v>
      </c>
      <c r="H18" cm="1">
        <f t="array" ref="H18">INDEX($A$2:$A$1000,(ROW()-2)*11+7)</f>
        <v>28.44</v>
      </c>
      <c r="I18" cm="1">
        <f t="array" ref="I18">INDEX($A$2:$A$1000,(ROW()-2)*11+8)</f>
        <v>-20.027999999999999</v>
      </c>
      <c r="J18" cm="1">
        <f t="array" ref="J18">INDEX($A$2:$A$1000,(ROW()-2)*11+9)</f>
        <v>9.9000000000000005E-2</v>
      </c>
      <c r="K18" cm="1">
        <f t="array" ref="K18">INDEX($A$2:$A$1000,(ROW()-2)*11+10)</f>
        <v>-1.6E-2</v>
      </c>
      <c r="L18" cm="1">
        <f t="array" ref="L18">INDEX($A$2:$A$1000,(ROW()-2)*11+11)</f>
        <v>39560</v>
      </c>
    </row>
    <row r="19" spans="1:12" x14ac:dyDescent="0.3">
      <c r="A19" s="25">
        <v>26.68</v>
      </c>
      <c r="B19" cm="1">
        <f t="array" ref="B19">INDEX($A$2:$A$1000,(ROW()-2)*11+1)</f>
        <v>2012</v>
      </c>
      <c r="C19" cm="1">
        <f t="array" ref="C19">INDEX($A$2:$A$1000,(ROW()-2)*11+2)</f>
        <v>2.4009999999999998</v>
      </c>
      <c r="D19" cm="1">
        <f t="array" ref="D19">INDEX($A$2:$A$1000,(ROW()-2)*11+3)</f>
        <v>-0.47199999999999998</v>
      </c>
      <c r="E19" cm="1">
        <f t="array" ref="E19">INDEX($A$2:$A$1000,(ROW()-2)*11+4)</f>
        <v>11.667</v>
      </c>
      <c r="F19" cm="1">
        <f t="array" ref="F19">INDEX($A$2:$A$1000,(ROW()-2)*11+5)</f>
        <v>-3.06</v>
      </c>
      <c r="G19" cm="1">
        <f t="array" ref="G19">INDEX($A$2:$A$1000,(ROW()-2)*11+6)</f>
        <v>48</v>
      </c>
      <c r="H19" cm="1">
        <f t="array" ref="H19">INDEX($A$2:$A$1000,(ROW()-2)*11+7)</f>
        <v>28.785</v>
      </c>
      <c r="I19" cm="1">
        <f t="array" ref="I19">INDEX($A$2:$A$1000,(ROW()-2)*11+8)</f>
        <v>-20.059000000000001</v>
      </c>
      <c r="J19" cm="1">
        <f t="array" ref="J19">INDEX($A$2:$A$1000,(ROW()-2)*11+9)</f>
        <v>0.10299999999999999</v>
      </c>
      <c r="K19" cm="1">
        <f t="array" ref="K19">INDEX($A$2:$A$1000,(ROW()-2)*11+10)</f>
        <v>-1.7000000000000001E-2</v>
      </c>
      <c r="L19" cm="1">
        <f t="array" ref="L19">INDEX($A$2:$A$1000,(ROW()-2)*11+11)</f>
        <v>35938</v>
      </c>
    </row>
    <row r="20" spans="1:12" x14ac:dyDescent="0.3">
      <c r="A20" s="25">
        <v>-19.091999999999999</v>
      </c>
      <c r="B20" cm="1">
        <f t="array" ref="B20">INDEX($A$2:$A$1000,(ROW()-2)*11+1)</f>
        <v>2013</v>
      </c>
      <c r="C20" cm="1">
        <f t="array" ref="C20">INDEX($A$2:$A$1000,(ROW()-2)*11+2)</f>
        <v>2.431</v>
      </c>
      <c r="D20" cm="1">
        <f t="array" ref="D20">INDEX($A$2:$A$1000,(ROW()-2)*11+3)</f>
        <v>-0.47199999999999998</v>
      </c>
      <c r="E20" cm="1">
        <f t="array" ref="E20">INDEX($A$2:$A$1000,(ROW()-2)*11+4)</f>
        <v>11.734999999999999</v>
      </c>
      <c r="F20" cm="1">
        <f t="array" ref="F20">INDEX($A$2:$A$1000,(ROW()-2)*11+5)</f>
        <v>-3.069</v>
      </c>
      <c r="G20" cm="1">
        <f t="array" ref="G20">INDEX($A$2:$A$1000,(ROW()-2)*11+6)</f>
        <v>47.9</v>
      </c>
      <c r="H20" cm="1">
        <f t="array" ref="H20">INDEX($A$2:$A$1000,(ROW()-2)*11+7)</f>
        <v>29.193000000000001</v>
      </c>
      <c r="I20" cm="1">
        <f t="array" ref="I20">INDEX($A$2:$A$1000,(ROW()-2)*11+8)</f>
        <v>-20.068999999999999</v>
      </c>
      <c r="J20" cm="1">
        <f t="array" ref="J20">INDEX($A$2:$A$1000,(ROW()-2)*11+9)</f>
        <v>0.106</v>
      </c>
      <c r="K20" cm="1">
        <f t="array" ref="K20">INDEX($A$2:$A$1000,(ROW()-2)*11+10)</f>
        <v>-1.9E-2</v>
      </c>
      <c r="L20" cm="1">
        <f t="array" ref="L20">INDEX($A$2:$A$1000,(ROW()-2)*11+11)</f>
        <v>30270</v>
      </c>
    </row>
    <row r="21" spans="1:12" x14ac:dyDescent="0.3">
      <c r="A21" s="25">
        <v>0.124</v>
      </c>
      <c r="B21" cm="1">
        <f t="array" ref="B21">INDEX($A$2:$A$1000,(ROW()-2)*11+1)</f>
        <v>2014</v>
      </c>
      <c r="C21" cm="1">
        <f t="array" ref="C21">INDEX($A$2:$A$1000,(ROW()-2)*11+2)</f>
        <v>2.4260000000000002</v>
      </c>
      <c r="D21" cm="1">
        <f t="array" ref="D21">INDEX($A$2:$A$1000,(ROW()-2)*11+3)</f>
        <v>-0.437</v>
      </c>
      <c r="E21" cm="1">
        <f t="array" ref="E21">INDEX($A$2:$A$1000,(ROW()-2)*11+4)</f>
        <v>11.805</v>
      </c>
      <c r="F21" cm="1">
        <f t="array" ref="F21">INDEX($A$2:$A$1000,(ROW()-2)*11+5)</f>
        <v>-3.0790000000000002</v>
      </c>
      <c r="G21" cm="1">
        <f t="array" ref="G21">INDEX($A$2:$A$1000,(ROW()-2)*11+6)</f>
        <v>47.9</v>
      </c>
      <c r="H21" cm="1">
        <f t="array" ref="H21">INDEX($A$2:$A$1000,(ROW()-2)*11+7)</f>
        <v>29.699000000000002</v>
      </c>
      <c r="I21" cm="1">
        <f t="array" ref="I21">INDEX($A$2:$A$1000,(ROW()-2)*11+8)</f>
        <v>-20.09</v>
      </c>
      <c r="J21" cm="1">
        <f t="array" ref="J21">INDEX($A$2:$A$1000,(ROW()-2)*11+9)</f>
        <v>9.2999999999999999E-2</v>
      </c>
      <c r="K21" cm="1">
        <f t="array" ref="K21">INDEX($A$2:$A$1000,(ROW()-2)*11+10)</f>
        <v>-2.1000000000000001E-2</v>
      </c>
      <c r="L21" cm="1">
        <f t="array" ref="L21">INDEX($A$2:$A$1000,(ROW()-2)*11+11)</f>
        <v>44208</v>
      </c>
    </row>
    <row r="22" spans="1:12" x14ac:dyDescent="0.3">
      <c r="A22" s="25">
        <v>-2.8000000000000001E-2</v>
      </c>
      <c r="B22" cm="1">
        <f t="array" ref="B22">INDEX($A$2:$A$1000,(ROW()-2)*11+1)</f>
        <v>2015</v>
      </c>
      <c r="C22" cm="1">
        <f t="array" ref="C22">INDEX($A$2:$A$1000,(ROW()-2)*11+2)</f>
        <v>2.4550000000000001</v>
      </c>
      <c r="D22" cm="1">
        <f t="array" ref="D22">INDEX($A$2:$A$1000,(ROW()-2)*11+3)</f>
        <v>-0.43099999999999999</v>
      </c>
      <c r="E22" cm="1">
        <f t="array" ref="E22">INDEX($A$2:$A$1000,(ROW()-2)*11+4)</f>
        <v>11.928000000000001</v>
      </c>
      <c r="F22" cm="1">
        <f t="array" ref="F22">INDEX($A$2:$A$1000,(ROW()-2)*11+5)</f>
        <v>-3.01</v>
      </c>
      <c r="G22" cm="1">
        <f t="array" ref="G22">INDEX($A$2:$A$1000,(ROW()-2)*11+6)</f>
        <v>47.8</v>
      </c>
      <c r="H22" cm="1">
        <f t="array" ref="H22">INDEX($A$2:$A$1000,(ROW()-2)*11+7)</f>
        <v>31.236999999999998</v>
      </c>
      <c r="I22" cm="1">
        <f t="array" ref="I22">INDEX($A$2:$A$1000,(ROW()-2)*11+8)</f>
        <v>-19.931000000000001</v>
      </c>
      <c r="J22" cm="1">
        <f t="array" ref="J22">INDEX($A$2:$A$1000,(ROW()-2)*11+9)</f>
        <v>7.6999999999999999E-2</v>
      </c>
      <c r="K22" cm="1">
        <f t="array" ref="K22">INDEX($A$2:$A$1000,(ROW()-2)*11+10)</f>
        <v>-1.7999999999999999E-2</v>
      </c>
      <c r="L22" cm="1">
        <f t="array" ref="L22">INDEX($A$2:$A$1000,(ROW()-2)*11+11)</f>
        <v>36952</v>
      </c>
    </row>
    <row r="23" spans="1:12" x14ac:dyDescent="0.3">
      <c r="A23" s="25">
        <v>60171</v>
      </c>
      <c r="B23" cm="1">
        <f t="array" ref="B23">INDEX($A$2:$A$1000,(ROW()-2)*11+1)</f>
        <v>2016</v>
      </c>
      <c r="C23" cm="1">
        <f t="array" ref="C23">INDEX($A$2:$A$1000,(ROW()-2)*11+2)</f>
        <v>2.5110000000000001</v>
      </c>
      <c r="D23" cm="1">
        <f t="array" ref="D23">INDEX($A$2:$A$1000,(ROW()-2)*11+3)</f>
        <v>-0.436</v>
      </c>
      <c r="E23" cm="1">
        <f t="array" ref="E23">INDEX($A$2:$A$1000,(ROW()-2)*11+4)</f>
        <v>12.077999999999999</v>
      </c>
      <c r="F23" cm="1">
        <f t="array" ref="F23">INDEX($A$2:$A$1000,(ROW()-2)*11+5)</f>
        <v>-3.0219999999999998</v>
      </c>
      <c r="G23" cm="1">
        <f t="array" ref="G23">INDEX($A$2:$A$1000,(ROW()-2)*11+6)</f>
        <v>47.6</v>
      </c>
      <c r="H23" cm="1">
        <f t="array" ref="H23">INDEX($A$2:$A$1000,(ROW()-2)*11+7)</f>
        <v>31.548999999999999</v>
      </c>
      <c r="I23" cm="1">
        <f t="array" ref="I23">INDEX($A$2:$A$1000,(ROW()-2)*11+8)</f>
        <v>-19.91</v>
      </c>
      <c r="J23" cm="1">
        <f t="array" ref="J23">INDEX($A$2:$A$1000,(ROW()-2)*11+9)</f>
        <v>6.5000000000000002E-2</v>
      </c>
      <c r="K23" cm="1">
        <f t="array" ref="K23">INDEX($A$2:$A$1000,(ROW()-2)*11+10)</f>
        <v>-1.7999999999999999E-2</v>
      </c>
      <c r="L23" cm="1">
        <f t="array" ref="L23">INDEX($A$2:$A$1000,(ROW()-2)*11+11)</f>
        <v>32951</v>
      </c>
    </row>
    <row r="24" spans="1:12" x14ac:dyDescent="0.3">
      <c r="A24" s="25">
        <v>1997</v>
      </c>
      <c r="B24" cm="1">
        <f t="array" ref="B24">INDEX($A$2:$A$1000,(ROW()-2)*11+1)</f>
        <v>2017</v>
      </c>
      <c r="C24" cm="1">
        <f t="array" ref="C24">INDEX($A$2:$A$1000,(ROW()-2)*11+2)</f>
        <v>2.6160000000000001</v>
      </c>
      <c r="D24" cm="1">
        <f t="array" ref="D24">INDEX($A$2:$A$1000,(ROW()-2)*11+3)</f>
        <v>-0.43</v>
      </c>
      <c r="E24" cm="1">
        <f t="array" ref="E24">INDEX($A$2:$A$1000,(ROW()-2)*11+4)</f>
        <v>12.282</v>
      </c>
      <c r="F24" cm="1">
        <f t="array" ref="F24">INDEX($A$2:$A$1000,(ROW()-2)*11+5)</f>
        <v>-3.0369999999999999</v>
      </c>
      <c r="G24" cm="1">
        <f t="array" ref="G24">INDEX($A$2:$A$1000,(ROW()-2)*11+6)</f>
        <v>47.5</v>
      </c>
      <c r="H24" cm="1">
        <f t="array" ref="H24">INDEX($A$2:$A$1000,(ROW()-2)*11+7)</f>
        <v>31.922000000000001</v>
      </c>
      <c r="I24" cm="1">
        <f t="array" ref="I24">INDEX($A$2:$A$1000,(ROW()-2)*11+8)</f>
        <v>-19.904</v>
      </c>
      <c r="J24" cm="1">
        <f t="array" ref="J24">INDEX($A$2:$A$1000,(ROW()-2)*11+9)</f>
        <v>5.1999999999999998E-2</v>
      </c>
      <c r="K24" cm="1">
        <f t="array" ref="K24">INDEX($A$2:$A$1000,(ROW()-2)*11+10)</f>
        <v>-1.7999999999999999E-2</v>
      </c>
      <c r="L24" cm="1">
        <f t="array" ref="L24">INDEX($A$2:$A$1000,(ROW()-2)*11+11)</f>
        <v>33636</v>
      </c>
    </row>
    <row r="25" spans="1:12" x14ac:dyDescent="0.3">
      <c r="A25" s="25">
        <v>1.3320000000000001</v>
      </c>
      <c r="E25">
        <f>AVERAGE(E2:E24)</f>
        <v>11.239434782608695</v>
      </c>
      <c r="G25">
        <f>AVERAGE(G2:G24)</f>
        <v>47.708695652173908</v>
      </c>
      <c r="H25">
        <f>AVERAGE(H2:H24)</f>
        <v>27.966043478260868</v>
      </c>
    </row>
    <row r="26" spans="1:12" x14ac:dyDescent="0.3">
      <c r="A26" s="25">
        <v>-0.438</v>
      </c>
    </row>
    <row r="27" spans="1:12" x14ac:dyDescent="0.3">
      <c r="A27" s="25">
        <v>10.603</v>
      </c>
    </row>
    <row r="28" spans="1:12" x14ac:dyDescent="0.3">
      <c r="A28" s="25">
        <v>-2.8450000000000002</v>
      </c>
    </row>
    <row r="29" spans="1:12" x14ac:dyDescent="0.3">
      <c r="A29" s="25">
        <v>47.5</v>
      </c>
    </row>
    <row r="30" spans="1:12" x14ac:dyDescent="0.3">
      <c r="A30" s="25">
        <v>26.664999999999999</v>
      </c>
    </row>
    <row r="31" spans="1:12" x14ac:dyDescent="0.3">
      <c r="A31" s="25">
        <v>-19.120999999999999</v>
      </c>
    </row>
    <row r="32" spans="1:12" x14ac:dyDescent="0.3">
      <c r="A32" s="25">
        <v>0.113</v>
      </c>
    </row>
    <row r="33" spans="1:1" x14ac:dyDescent="0.3">
      <c r="A33" s="25">
        <v>-2.7E-2</v>
      </c>
    </row>
    <row r="34" spans="1:1" x14ac:dyDescent="0.3">
      <c r="A34" s="25">
        <v>59903</v>
      </c>
    </row>
    <row r="35" spans="1:1" x14ac:dyDescent="0.3">
      <c r="A35" s="25">
        <v>1998</v>
      </c>
    </row>
    <row r="36" spans="1:1" x14ac:dyDescent="0.3">
      <c r="A36" s="25">
        <v>1.494</v>
      </c>
    </row>
    <row r="37" spans="1:1" x14ac:dyDescent="0.3">
      <c r="A37" s="25">
        <v>-0.43</v>
      </c>
    </row>
    <row r="38" spans="1:1" x14ac:dyDescent="0.3">
      <c r="A38" s="25">
        <v>10.661</v>
      </c>
    </row>
    <row r="39" spans="1:1" x14ac:dyDescent="0.3">
      <c r="A39" s="25">
        <v>-2.8490000000000002</v>
      </c>
    </row>
    <row r="40" spans="1:1" x14ac:dyDescent="0.3">
      <c r="A40" s="25">
        <v>47.6</v>
      </c>
    </row>
    <row r="41" spans="1:1" x14ac:dyDescent="0.3">
      <c r="A41" s="25">
        <v>26.577000000000002</v>
      </c>
    </row>
    <row r="42" spans="1:1" x14ac:dyDescent="0.3">
      <c r="A42" s="25">
        <v>-19.140999999999998</v>
      </c>
    </row>
    <row r="43" spans="1:1" x14ac:dyDescent="0.3">
      <c r="A43" s="25">
        <v>0.106</v>
      </c>
    </row>
    <row r="44" spans="1:1" x14ac:dyDescent="0.3">
      <c r="A44" s="25">
        <v>-2.4E-2</v>
      </c>
    </row>
    <row r="45" spans="1:1" x14ac:dyDescent="0.3">
      <c r="A45" s="25">
        <v>59340</v>
      </c>
    </row>
    <row r="46" spans="1:1" x14ac:dyDescent="0.3">
      <c r="A46" s="25">
        <v>1999</v>
      </c>
    </row>
    <row r="47" spans="1:1" x14ac:dyDescent="0.3">
      <c r="A47" s="25">
        <v>1.615</v>
      </c>
    </row>
    <row r="48" spans="1:1" x14ac:dyDescent="0.3">
      <c r="A48" s="25">
        <v>-0.44400000000000001</v>
      </c>
    </row>
    <row r="49" spans="1:1" x14ac:dyDescent="0.3">
      <c r="A49" s="25">
        <v>10.693</v>
      </c>
    </row>
    <row r="50" spans="1:1" x14ac:dyDescent="0.3">
      <c r="A50" s="25">
        <v>-2.8559999999999999</v>
      </c>
    </row>
    <row r="51" spans="1:1" x14ac:dyDescent="0.3">
      <c r="A51" s="25">
        <v>47.7</v>
      </c>
    </row>
    <row r="52" spans="1:1" x14ac:dyDescent="0.3">
      <c r="A52" s="25">
        <v>26.812999999999999</v>
      </c>
    </row>
    <row r="53" spans="1:1" x14ac:dyDescent="0.3">
      <c r="A53" s="25">
        <v>-19.228999999999999</v>
      </c>
    </row>
    <row r="54" spans="1:1" x14ac:dyDescent="0.3">
      <c r="A54" s="25">
        <v>0.14000000000000001</v>
      </c>
    </row>
    <row r="55" spans="1:1" x14ac:dyDescent="0.3">
      <c r="A55" s="25">
        <v>-3.3000000000000002E-2</v>
      </c>
    </row>
    <row r="56" spans="1:1" x14ac:dyDescent="0.3">
      <c r="A56" s="25">
        <v>24414</v>
      </c>
    </row>
    <row r="57" spans="1:1" x14ac:dyDescent="0.3">
      <c r="A57" s="25">
        <v>2000</v>
      </c>
    </row>
    <row r="58" spans="1:1" x14ac:dyDescent="0.3">
      <c r="A58" s="25">
        <v>1.718</v>
      </c>
    </row>
    <row r="59" spans="1:1" x14ac:dyDescent="0.3">
      <c r="A59" s="25">
        <v>-0.45400000000000001</v>
      </c>
    </row>
    <row r="60" spans="1:1" x14ac:dyDescent="0.3">
      <c r="A60" s="25">
        <v>10.750999999999999</v>
      </c>
    </row>
    <row r="61" spans="1:1" x14ac:dyDescent="0.3">
      <c r="A61" s="25">
        <v>-2.8340000000000001</v>
      </c>
    </row>
    <row r="62" spans="1:1" x14ac:dyDescent="0.3">
      <c r="A62" s="25">
        <v>47.4</v>
      </c>
    </row>
    <row r="63" spans="1:1" x14ac:dyDescent="0.3">
      <c r="A63" s="25">
        <v>26.899000000000001</v>
      </c>
    </row>
    <row r="64" spans="1:1" x14ac:dyDescent="0.3">
      <c r="A64" s="25">
        <v>-19.335999999999999</v>
      </c>
    </row>
    <row r="65" spans="1:1" x14ac:dyDescent="0.3">
      <c r="A65" s="25">
        <v>0.16400000000000001</v>
      </c>
    </row>
    <row r="66" spans="1:1" x14ac:dyDescent="0.3">
      <c r="A66" s="25">
        <v>-3.2000000000000001E-2</v>
      </c>
    </row>
    <row r="67" spans="1:1" x14ac:dyDescent="0.3">
      <c r="A67" s="25">
        <v>40573</v>
      </c>
    </row>
    <row r="68" spans="1:1" x14ac:dyDescent="0.3">
      <c r="A68" s="25">
        <v>2001</v>
      </c>
    </row>
    <row r="69" spans="1:1" x14ac:dyDescent="0.3">
      <c r="A69" s="25">
        <v>1.776</v>
      </c>
    </row>
    <row r="70" spans="1:1" x14ac:dyDescent="0.3">
      <c r="A70" s="25">
        <v>-0.49299999999999999</v>
      </c>
    </row>
    <row r="71" spans="1:1" x14ac:dyDescent="0.3">
      <c r="A71" s="25">
        <v>10.798999999999999</v>
      </c>
    </row>
    <row r="72" spans="1:1" x14ac:dyDescent="0.3">
      <c r="A72" s="25">
        <v>-2.8839999999999999</v>
      </c>
    </row>
    <row r="73" spans="1:1" x14ac:dyDescent="0.3">
      <c r="A73" s="25">
        <v>47.3</v>
      </c>
    </row>
    <row r="74" spans="1:1" x14ac:dyDescent="0.3">
      <c r="A74" s="25">
        <v>27.145</v>
      </c>
    </row>
    <row r="75" spans="1:1" x14ac:dyDescent="0.3">
      <c r="A75" s="25">
        <v>-19.391999999999999</v>
      </c>
    </row>
    <row r="76" spans="1:1" x14ac:dyDescent="0.3">
      <c r="A76" s="25">
        <v>0.186</v>
      </c>
    </row>
    <row r="77" spans="1:1" x14ac:dyDescent="0.3">
      <c r="A77" s="25">
        <v>-3.4000000000000002E-2</v>
      </c>
    </row>
    <row r="78" spans="1:1" x14ac:dyDescent="0.3">
      <c r="A78" s="25">
        <v>41173</v>
      </c>
    </row>
    <row r="79" spans="1:1" x14ac:dyDescent="0.3">
      <c r="A79" s="25">
        <v>2002</v>
      </c>
    </row>
    <row r="80" spans="1:1" x14ac:dyDescent="0.3">
      <c r="A80" s="25">
        <v>1.8029999999999999</v>
      </c>
    </row>
    <row r="81" spans="1:1" x14ac:dyDescent="0.3">
      <c r="A81" s="25">
        <v>-0.498</v>
      </c>
    </row>
    <row r="82" spans="1:1" x14ac:dyDescent="0.3">
      <c r="A82" s="25">
        <v>10.864000000000001</v>
      </c>
    </row>
    <row r="83" spans="1:1" x14ac:dyDescent="0.3">
      <c r="A83" s="25">
        <v>-2.9449999999999998</v>
      </c>
    </row>
    <row r="84" spans="1:1" x14ac:dyDescent="0.3">
      <c r="A84" s="25">
        <v>47.5</v>
      </c>
    </row>
    <row r="85" spans="1:1" x14ac:dyDescent="0.3">
      <c r="A85" s="25">
        <v>27.335999999999999</v>
      </c>
    </row>
    <row r="86" spans="1:1" x14ac:dyDescent="0.3">
      <c r="A86" s="25">
        <v>-19.466000000000001</v>
      </c>
    </row>
    <row r="87" spans="1:1" x14ac:dyDescent="0.3">
      <c r="A87" s="25">
        <v>0.20300000000000001</v>
      </c>
    </row>
    <row r="88" spans="1:1" x14ac:dyDescent="0.3">
      <c r="A88" s="25">
        <v>-3.5999999999999997E-2</v>
      </c>
    </row>
    <row r="89" spans="1:1" x14ac:dyDescent="0.3">
      <c r="A89" s="25">
        <v>38479</v>
      </c>
    </row>
    <row r="90" spans="1:1" x14ac:dyDescent="0.3">
      <c r="A90" s="25">
        <v>2003</v>
      </c>
    </row>
    <row r="91" spans="1:1" x14ac:dyDescent="0.3">
      <c r="A91" s="25">
        <v>1.8140000000000001</v>
      </c>
    </row>
    <row r="92" spans="1:1" x14ac:dyDescent="0.3">
      <c r="A92" s="25">
        <v>-0.504</v>
      </c>
    </row>
    <row r="93" spans="1:1" x14ac:dyDescent="0.3">
      <c r="A93" s="25">
        <v>11.02</v>
      </c>
    </row>
    <row r="94" spans="1:1" x14ac:dyDescent="0.3">
      <c r="A94" s="25">
        <v>-2.9670000000000001</v>
      </c>
    </row>
    <row r="95" spans="1:1" x14ac:dyDescent="0.3">
      <c r="A95" s="25">
        <v>47.5</v>
      </c>
    </row>
    <row r="96" spans="1:1" x14ac:dyDescent="0.3">
      <c r="A96" s="25">
        <v>27.341000000000001</v>
      </c>
    </row>
    <row r="97" spans="1:1" x14ac:dyDescent="0.3">
      <c r="A97" s="25">
        <v>-19.475000000000001</v>
      </c>
    </row>
    <row r="98" spans="1:1" x14ac:dyDescent="0.3">
      <c r="A98" s="25">
        <v>0.19900000000000001</v>
      </c>
    </row>
    <row r="99" spans="1:1" x14ac:dyDescent="0.3">
      <c r="A99" s="25">
        <v>-3.3000000000000002E-2</v>
      </c>
    </row>
    <row r="100" spans="1:1" x14ac:dyDescent="0.3">
      <c r="A100" s="25">
        <v>36142</v>
      </c>
    </row>
    <row r="101" spans="1:1" x14ac:dyDescent="0.3">
      <c r="A101" s="25">
        <v>2004</v>
      </c>
    </row>
    <row r="102" spans="1:1" x14ac:dyDescent="0.3">
      <c r="A102" s="25">
        <v>1.841</v>
      </c>
    </row>
    <row r="103" spans="1:1" x14ac:dyDescent="0.3">
      <c r="A103" s="25">
        <v>-0.505</v>
      </c>
    </row>
    <row r="104" spans="1:1" x14ac:dyDescent="0.3">
      <c r="A104" s="25">
        <v>11.17</v>
      </c>
    </row>
    <row r="105" spans="1:1" x14ac:dyDescent="0.3">
      <c r="A105" s="25">
        <v>-2.9820000000000002</v>
      </c>
    </row>
    <row r="106" spans="1:1" x14ac:dyDescent="0.3">
      <c r="A106" s="25">
        <v>47.5</v>
      </c>
    </row>
    <row r="107" spans="1:1" x14ac:dyDescent="0.3">
      <c r="A107" s="25">
        <v>27.213999999999999</v>
      </c>
    </row>
    <row r="108" spans="1:1" x14ac:dyDescent="0.3">
      <c r="A108" s="25">
        <v>-19.497</v>
      </c>
    </row>
    <row r="109" spans="1:1" x14ac:dyDescent="0.3">
      <c r="A109" s="25">
        <v>0.189</v>
      </c>
    </row>
    <row r="110" spans="1:1" x14ac:dyDescent="0.3">
      <c r="A110" s="25">
        <v>-0.03</v>
      </c>
    </row>
    <row r="111" spans="1:1" x14ac:dyDescent="0.3">
      <c r="A111" s="25">
        <v>34745</v>
      </c>
    </row>
    <row r="112" spans="1:1" x14ac:dyDescent="0.3">
      <c r="A112" s="25">
        <v>2005</v>
      </c>
    </row>
    <row r="113" spans="1:1" x14ac:dyDescent="0.3">
      <c r="A113" s="25">
        <v>1.869</v>
      </c>
    </row>
    <row r="114" spans="1:1" x14ac:dyDescent="0.3">
      <c r="A114" s="25">
        <v>-0.51</v>
      </c>
    </row>
    <row r="115" spans="1:1" x14ac:dyDescent="0.3">
      <c r="A115" s="25">
        <v>11.263</v>
      </c>
    </row>
    <row r="116" spans="1:1" x14ac:dyDescent="0.3">
      <c r="A116" s="25">
        <v>-2.9889999999999999</v>
      </c>
    </row>
    <row r="117" spans="1:1" x14ac:dyDescent="0.3">
      <c r="A117" s="25">
        <v>47.4</v>
      </c>
    </row>
    <row r="118" spans="1:1" x14ac:dyDescent="0.3">
      <c r="A118" s="25">
        <v>27.422999999999998</v>
      </c>
    </row>
    <row r="119" spans="1:1" x14ac:dyDescent="0.3">
      <c r="A119" s="25">
        <v>-19.486999999999998</v>
      </c>
    </row>
    <row r="120" spans="1:1" x14ac:dyDescent="0.3">
      <c r="A120" s="25">
        <v>0.17899999999999999</v>
      </c>
    </row>
    <row r="121" spans="1:1" x14ac:dyDescent="0.3">
      <c r="A121" s="25">
        <v>-2.8000000000000001E-2</v>
      </c>
    </row>
    <row r="122" spans="1:1" x14ac:dyDescent="0.3">
      <c r="A122" s="25">
        <v>35877</v>
      </c>
    </row>
    <row r="123" spans="1:1" x14ac:dyDescent="0.3">
      <c r="A123" s="25">
        <v>2006</v>
      </c>
    </row>
    <row r="124" spans="1:1" x14ac:dyDescent="0.3">
      <c r="A124" s="25">
        <v>1.925</v>
      </c>
    </row>
    <row r="125" spans="1:1" x14ac:dyDescent="0.3">
      <c r="A125" s="25">
        <v>-0.52400000000000002</v>
      </c>
    </row>
    <row r="126" spans="1:1" x14ac:dyDescent="0.3">
      <c r="A126" s="25">
        <v>10.922000000000001</v>
      </c>
    </row>
    <row r="127" spans="1:1" x14ac:dyDescent="0.3">
      <c r="A127" s="25">
        <v>-3.3639999999999999</v>
      </c>
    </row>
    <row r="128" spans="1:1" x14ac:dyDescent="0.3">
      <c r="A128" s="25">
        <v>48</v>
      </c>
    </row>
    <row r="129" spans="1:1" x14ac:dyDescent="0.3">
      <c r="A129" s="25">
        <v>25.532</v>
      </c>
    </row>
    <row r="130" spans="1:1" x14ac:dyDescent="0.3">
      <c r="A130" s="25">
        <v>-20.027999999999999</v>
      </c>
    </row>
    <row r="131" spans="1:1" x14ac:dyDescent="0.3">
      <c r="A131" s="25">
        <v>0.14000000000000001</v>
      </c>
    </row>
    <row r="132" spans="1:1" x14ac:dyDescent="0.3">
      <c r="A132" s="25">
        <v>-2.4E-2</v>
      </c>
    </row>
    <row r="133" spans="1:1" x14ac:dyDescent="0.3">
      <c r="A133" s="25">
        <v>37143</v>
      </c>
    </row>
    <row r="134" spans="1:1" x14ac:dyDescent="0.3">
      <c r="A134" s="25">
        <v>2007</v>
      </c>
    </row>
    <row r="135" spans="1:1" x14ac:dyDescent="0.3">
      <c r="A135" s="25">
        <v>2.0049999999999999</v>
      </c>
    </row>
    <row r="136" spans="1:1" x14ac:dyDescent="0.3">
      <c r="A136" s="25">
        <v>-0.52200000000000002</v>
      </c>
    </row>
    <row r="137" spans="1:1" x14ac:dyDescent="0.3">
      <c r="A137" s="25">
        <v>11.278</v>
      </c>
    </row>
    <row r="138" spans="1:1" x14ac:dyDescent="0.3">
      <c r="A138" s="25">
        <v>-3.0659999999999998</v>
      </c>
    </row>
    <row r="139" spans="1:1" x14ac:dyDescent="0.3">
      <c r="A139" s="25">
        <v>48.1</v>
      </c>
    </row>
    <row r="140" spans="1:1" x14ac:dyDescent="0.3">
      <c r="A140" s="25">
        <v>26.98</v>
      </c>
    </row>
    <row r="141" spans="1:1" x14ac:dyDescent="0.3">
      <c r="A141" s="25">
        <v>-19.873999999999999</v>
      </c>
    </row>
    <row r="142" spans="1:1" x14ac:dyDescent="0.3">
      <c r="A142" s="25">
        <v>9.8000000000000004E-2</v>
      </c>
    </row>
    <row r="143" spans="1:1" x14ac:dyDescent="0.3">
      <c r="A143" s="25">
        <v>-1.9E-2</v>
      </c>
    </row>
    <row r="144" spans="1:1" x14ac:dyDescent="0.3">
      <c r="A144" s="25">
        <v>37568</v>
      </c>
    </row>
    <row r="145" spans="1:1" x14ac:dyDescent="0.3">
      <c r="A145" s="25">
        <v>2008</v>
      </c>
    </row>
    <row r="146" spans="1:1" x14ac:dyDescent="0.3">
      <c r="A146" s="25">
        <v>2.1429999999999998</v>
      </c>
    </row>
    <row r="147" spans="1:1" x14ac:dyDescent="0.3">
      <c r="A147" s="25">
        <v>-0.48099999999999998</v>
      </c>
    </row>
    <row r="148" spans="1:1" x14ac:dyDescent="0.3">
      <c r="A148" s="25">
        <v>11.37</v>
      </c>
    </row>
    <row r="149" spans="1:1" x14ac:dyDescent="0.3">
      <c r="A149" s="25">
        <v>-3.077</v>
      </c>
    </row>
    <row r="150" spans="1:1" x14ac:dyDescent="0.3">
      <c r="A150" s="25">
        <v>48.2</v>
      </c>
    </row>
    <row r="151" spans="1:1" x14ac:dyDescent="0.3">
      <c r="A151" s="25">
        <v>27.395</v>
      </c>
    </row>
    <row r="152" spans="1:1" x14ac:dyDescent="0.3">
      <c r="A152" s="25">
        <v>-19.995999999999999</v>
      </c>
    </row>
    <row r="153" spans="1:1" x14ac:dyDescent="0.3">
      <c r="A153" s="25">
        <v>7.2999999999999995E-2</v>
      </c>
    </row>
    <row r="154" spans="1:1" x14ac:dyDescent="0.3">
      <c r="A154" s="25">
        <v>-1.6E-2</v>
      </c>
    </row>
    <row r="155" spans="1:1" x14ac:dyDescent="0.3">
      <c r="A155" s="25">
        <v>31893</v>
      </c>
    </row>
    <row r="156" spans="1:1" x14ac:dyDescent="0.3">
      <c r="A156" s="25">
        <v>2009</v>
      </c>
    </row>
    <row r="157" spans="1:1" x14ac:dyDescent="0.3">
      <c r="A157" s="25">
        <v>2.2360000000000002</v>
      </c>
    </row>
    <row r="158" spans="1:1" x14ac:dyDescent="0.3">
      <c r="A158" s="25">
        <v>-0.46700000000000003</v>
      </c>
    </row>
    <row r="159" spans="1:1" x14ac:dyDescent="0.3">
      <c r="A159" s="25">
        <v>11.48</v>
      </c>
    </row>
    <row r="160" spans="1:1" x14ac:dyDescent="0.3">
      <c r="A160" s="25">
        <v>-3.113</v>
      </c>
    </row>
    <row r="161" spans="1:1" x14ac:dyDescent="0.3">
      <c r="A161" s="25">
        <v>48.1</v>
      </c>
    </row>
    <row r="162" spans="1:1" x14ac:dyDescent="0.3">
      <c r="A162" s="25">
        <v>27.788</v>
      </c>
    </row>
    <row r="163" spans="1:1" x14ac:dyDescent="0.3">
      <c r="A163" s="25">
        <v>-20.106000000000002</v>
      </c>
    </row>
    <row r="164" spans="1:1" x14ac:dyDescent="0.3">
      <c r="A164" s="25">
        <v>8.5999999999999993E-2</v>
      </c>
    </row>
    <row r="165" spans="1:1" x14ac:dyDescent="0.3">
      <c r="A165" s="25">
        <v>-1.7000000000000001E-2</v>
      </c>
    </row>
    <row r="166" spans="1:1" x14ac:dyDescent="0.3">
      <c r="A166" s="25">
        <v>26819</v>
      </c>
    </row>
    <row r="167" spans="1:1" x14ac:dyDescent="0.3">
      <c r="A167" s="25">
        <v>2010</v>
      </c>
    </row>
    <row r="168" spans="1:1" x14ac:dyDescent="0.3">
      <c r="A168" s="25">
        <v>2.3780000000000001</v>
      </c>
    </row>
    <row r="169" spans="1:1" x14ac:dyDescent="0.3">
      <c r="A169" s="25">
        <v>-0.48</v>
      </c>
    </row>
    <row r="170" spans="1:1" x14ac:dyDescent="0.3">
      <c r="A170" s="25">
        <v>11.516</v>
      </c>
    </row>
    <row r="171" spans="1:1" x14ac:dyDescent="0.3">
      <c r="A171" s="25">
        <v>-3.0720000000000001</v>
      </c>
    </row>
    <row r="172" spans="1:1" x14ac:dyDescent="0.3">
      <c r="A172" s="25">
        <v>48.1</v>
      </c>
    </row>
    <row r="173" spans="1:1" x14ac:dyDescent="0.3">
      <c r="A173" s="25">
        <v>28.021000000000001</v>
      </c>
    </row>
    <row r="174" spans="1:1" x14ac:dyDescent="0.3">
      <c r="A174" s="25">
        <v>-20.027000000000001</v>
      </c>
    </row>
    <row r="175" spans="1:1" x14ac:dyDescent="0.3">
      <c r="A175" s="25">
        <v>9.9000000000000005E-2</v>
      </c>
    </row>
    <row r="176" spans="1:1" x14ac:dyDescent="0.3">
      <c r="A176" s="25">
        <v>-1.6E-2</v>
      </c>
    </row>
    <row r="177" spans="1:1" x14ac:dyDescent="0.3">
      <c r="A177" s="25">
        <v>92667</v>
      </c>
    </row>
    <row r="178" spans="1:1" x14ac:dyDescent="0.3">
      <c r="A178" s="25">
        <v>2011</v>
      </c>
    </row>
    <row r="179" spans="1:1" x14ac:dyDescent="0.3">
      <c r="A179" s="25">
        <v>2.351</v>
      </c>
    </row>
    <row r="180" spans="1:1" x14ac:dyDescent="0.3">
      <c r="A180" s="25">
        <v>-0.46400000000000002</v>
      </c>
    </row>
    <row r="181" spans="1:1" x14ac:dyDescent="0.3">
      <c r="A181" s="25">
        <v>11.586</v>
      </c>
    </row>
    <row r="182" spans="1:1" x14ac:dyDescent="0.3">
      <c r="A182" s="25">
        <v>-3.0590000000000002</v>
      </c>
    </row>
    <row r="183" spans="1:1" x14ac:dyDescent="0.3">
      <c r="A183" s="25">
        <v>48</v>
      </c>
    </row>
    <row r="184" spans="1:1" x14ac:dyDescent="0.3">
      <c r="A184" s="25">
        <v>28.44</v>
      </c>
    </row>
    <row r="185" spans="1:1" x14ac:dyDescent="0.3">
      <c r="A185" s="25">
        <v>-20.027999999999999</v>
      </c>
    </row>
    <row r="186" spans="1:1" x14ac:dyDescent="0.3">
      <c r="A186" s="25">
        <v>9.9000000000000005E-2</v>
      </c>
    </row>
    <row r="187" spans="1:1" x14ac:dyDescent="0.3">
      <c r="A187" s="25">
        <v>-1.6E-2</v>
      </c>
    </row>
    <row r="188" spans="1:1" x14ac:dyDescent="0.3">
      <c r="A188" s="25">
        <v>39560</v>
      </c>
    </row>
    <row r="189" spans="1:1" x14ac:dyDescent="0.3">
      <c r="A189" s="25">
        <v>2012</v>
      </c>
    </row>
    <row r="190" spans="1:1" x14ac:dyDescent="0.3">
      <c r="A190" s="25">
        <v>2.4009999999999998</v>
      </c>
    </row>
    <row r="191" spans="1:1" x14ac:dyDescent="0.3">
      <c r="A191" s="25">
        <v>-0.47199999999999998</v>
      </c>
    </row>
    <row r="192" spans="1:1" x14ac:dyDescent="0.3">
      <c r="A192" s="25">
        <v>11.667</v>
      </c>
    </row>
    <row r="193" spans="1:1" x14ac:dyDescent="0.3">
      <c r="A193" s="25">
        <v>-3.06</v>
      </c>
    </row>
    <row r="194" spans="1:1" x14ac:dyDescent="0.3">
      <c r="A194" s="25">
        <v>48</v>
      </c>
    </row>
    <row r="195" spans="1:1" x14ac:dyDescent="0.3">
      <c r="A195" s="25">
        <v>28.785</v>
      </c>
    </row>
    <row r="196" spans="1:1" x14ac:dyDescent="0.3">
      <c r="A196" s="25">
        <v>-20.059000000000001</v>
      </c>
    </row>
    <row r="197" spans="1:1" x14ac:dyDescent="0.3">
      <c r="A197" s="25">
        <v>0.10299999999999999</v>
      </c>
    </row>
    <row r="198" spans="1:1" x14ac:dyDescent="0.3">
      <c r="A198" s="25">
        <v>-1.7000000000000001E-2</v>
      </c>
    </row>
    <row r="199" spans="1:1" x14ac:dyDescent="0.3">
      <c r="A199" s="25">
        <v>35938</v>
      </c>
    </row>
    <row r="200" spans="1:1" x14ac:dyDescent="0.3">
      <c r="A200" s="25">
        <v>2013</v>
      </c>
    </row>
    <row r="201" spans="1:1" x14ac:dyDescent="0.3">
      <c r="A201" s="25">
        <v>2.431</v>
      </c>
    </row>
    <row r="202" spans="1:1" x14ac:dyDescent="0.3">
      <c r="A202" s="25">
        <v>-0.47199999999999998</v>
      </c>
    </row>
    <row r="203" spans="1:1" x14ac:dyDescent="0.3">
      <c r="A203" s="25">
        <v>11.734999999999999</v>
      </c>
    </row>
    <row r="204" spans="1:1" x14ac:dyDescent="0.3">
      <c r="A204" s="25">
        <v>-3.069</v>
      </c>
    </row>
    <row r="205" spans="1:1" x14ac:dyDescent="0.3">
      <c r="A205" s="25">
        <v>47.9</v>
      </c>
    </row>
    <row r="206" spans="1:1" x14ac:dyDescent="0.3">
      <c r="A206" s="25">
        <v>29.193000000000001</v>
      </c>
    </row>
    <row r="207" spans="1:1" x14ac:dyDescent="0.3">
      <c r="A207" s="25">
        <v>-20.068999999999999</v>
      </c>
    </row>
    <row r="208" spans="1:1" x14ac:dyDescent="0.3">
      <c r="A208" s="25">
        <v>0.106</v>
      </c>
    </row>
    <row r="209" spans="1:1" x14ac:dyDescent="0.3">
      <c r="A209" s="25">
        <v>-1.9E-2</v>
      </c>
    </row>
    <row r="210" spans="1:1" x14ac:dyDescent="0.3">
      <c r="A210" s="25">
        <v>30270</v>
      </c>
    </row>
    <row r="211" spans="1:1" x14ac:dyDescent="0.3">
      <c r="A211" s="25">
        <v>2014</v>
      </c>
    </row>
    <row r="212" spans="1:1" x14ac:dyDescent="0.3">
      <c r="A212" s="25">
        <v>2.4260000000000002</v>
      </c>
    </row>
    <row r="213" spans="1:1" x14ac:dyDescent="0.3">
      <c r="A213" s="25">
        <v>-0.437</v>
      </c>
    </row>
    <row r="214" spans="1:1" x14ac:dyDescent="0.3">
      <c r="A214" s="25">
        <v>11.805</v>
      </c>
    </row>
    <row r="215" spans="1:1" x14ac:dyDescent="0.3">
      <c r="A215" s="25">
        <v>-3.0790000000000002</v>
      </c>
    </row>
    <row r="216" spans="1:1" x14ac:dyDescent="0.3">
      <c r="A216" s="25">
        <v>47.9</v>
      </c>
    </row>
    <row r="217" spans="1:1" x14ac:dyDescent="0.3">
      <c r="A217" s="25">
        <v>29.699000000000002</v>
      </c>
    </row>
    <row r="218" spans="1:1" x14ac:dyDescent="0.3">
      <c r="A218" s="25">
        <v>-20.09</v>
      </c>
    </row>
    <row r="219" spans="1:1" x14ac:dyDescent="0.3">
      <c r="A219" s="25">
        <v>9.2999999999999999E-2</v>
      </c>
    </row>
    <row r="220" spans="1:1" x14ac:dyDescent="0.3">
      <c r="A220" s="25">
        <v>-2.1000000000000001E-2</v>
      </c>
    </row>
    <row r="221" spans="1:1" x14ac:dyDescent="0.3">
      <c r="A221" s="25">
        <v>44208</v>
      </c>
    </row>
    <row r="222" spans="1:1" x14ac:dyDescent="0.3">
      <c r="A222" s="25">
        <v>2015</v>
      </c>
    </row>
    <row r="223" spans="1:1" x14ac:dyDescent="0.3">
      <c r="A223" s="25">
        <v>2.4550000000000001</v>
      </c>
    </row>
    <row r="224" spans="1:1" x14ac:dyDescent="0.3">
      <c r="A224" s="25">
        <v>-0.43099999999999999</v>
      </c>
    </row>
    <row r="225" spans="1:1" x14ac:dyDescent="0.3">
      <c r="A225" s="25">
        <v>11.928000000000001</v>
      </c>
    </row>
    <row r="226" spans="1:1" x14ac:dyDescent="0.3">
      <c r="A226" s="25">
        <v>-3.01</v>
      </c>
    </row>
    <row r="227" spans="1:1" x14ac:dyDescent="0.3">
      <c r="A227" s="25">
        <v>47.8</v>
      </c>
    </row>
    <row r="228" spans="1:1" x14ac:dyDescent="0.3">
      <c r="A228" s="25">
        <v>31.236999999999998</v>
      </c>
    </row>
    <row r="229" spans="1:1" x14ac:dyDescent="0.3">
      <c r="A229" s="25">
        <v>-19.931000000000001</v>
      </c>
    </row>
    <row r="230" spans="1:1" x14ac:dyDescent="0.3">
      <c r="A230" s="25">
        <v>7.6999999999999999E-2</v>
      </c>
    </row>
    <row r="231" spans="1:1" x14ac:dyDescent="0.3">
      <c r="A231" s="25">
        <v>-1.7999999999999999E-2</v>
      </c>
    </row>
    <row r="232" spans="1:1" x14ac:dyDescent="0.3">
      <c r="A232" s="25">
        <v>36952</v>
      </c>
    </row>
    <row r="233" spans="1:1" x14ac:dyDescent="0.3">
      <c r="A233" s="25">
        <v>2016</v>
      </c>
    </row>
    <row r="234" spans="1:1" x14ac:dyDescent="0.3">
      <c r="A234" s="25">
        <v>2.5110000000000001</v>
      </c>
    </row>
    <row r="235" spans="1:1" x14ac:dyDescent="0.3">
      <c r="A235" s="25">
        <v>-0.436</v>
      </c>
    </row>
    <row r="236" spans="1:1" x14ac:dyDescent="0.3">
      <c r="A236" s="25">
        <v>12.077999999999999</v>
      </c>
    </row>
    <row r="237" spans="1:1" x14ac:dyDescent="0.3">
      <c r="A237" s="25">
        <v>-3.0219999999999998</v>
      </c>
    </row>
    <row r="238" spans="1:1" x14ac:dyDescent="0.3">
      <c r="A238" s="25">
        <v>47.6</v>
      </c>
    </row>
    <row r="239" spans="1:1" x14ac:dyDescent="0.3">
      <c r="A239" s="25">
        <v>31.548999999999999</v>
      </c>
    </row>
    <row r="240" spans="1:1" x14ac:dyDescent="0.3">
      <c r="A240" s="25">
        <v>-19.91</v>
      </c>
    </row>
    <row r="241" spans="1:1" x14ac:dyDescent="0.3">
      <c r="A241" s="25">
        <v>6.5000000000000002E-2</v>
      </c>
    </row>
    <row r="242" spans="1:1" x14ac:dyDescent="0.3">
      <c r="A242" s="25">
        <v>-1.7999999999999999E-2</v>
      </c>
    </row>
    <row r="243" spans="1:1" x14ac:dyDescent="0.3">
      <c r="A243" s="25">
        <v>32951</v>
      </c>
    </row>
    <row r="244" spans="1:1" x14ac:dyDescent="0.3">
      <c r="A244" s="25">
        <v>2017</v>
      </c>
    </row>
    <row r="245" spans="1:1" x14ac:dyDescent="0.3">
      <c r="A245" s="25">
        <v>2.6160000000000001</v>
      </c>
    </row>
    <row r="246" spans="1:1" x14ac:dyDescent="0.3">
      <c r="A246" s="25">
        <v>-0.43</v>
      </c>
    </row>
    <row r="247" spans="1:1" x14ac:dyDescent="0.3">
      <c r="A247" s="25">
        <v>12.282</v>
      </c>
    </row>
    <row r="248" spans="1:1" x14ac:dyDescent="0.3">
      <c r="A248" s="25">
        <v>-3.0369999999999999</v>
      </c>
    </row>
    <row r="249" spans="1:1" x14ac:dyDescent="0.3">
      <c r="A249" s="25">
        <v>47.5</v>
      </c>
    </row>
    <row r="250" spans="1:1" x14ac:dyDescent="0.3">
      <c r="A250" s="25">
        <v>31.922000000000001</v>
      </c>
    </row>
    <row r="251" spans="1:1" x14ac:dyDescent="0.3">
      <c r="A251" s="25">
        <v>-19.904</v>
      </c>
    </row>
    <row r="252" spans="1:1" x14ac:dyDescent="0.3">
      <c r="A252" s="25">
        <v>5.1999999999999998E-2</v>
      </c>
    </row>
    <row r="253" spans="1:1" x14ac:dyDescent="0.3">
      <c r="A253" s="25">
        <v>-1.7999999999999999E-2</v>
      </c>
    </row>
    <row r="254" spans="1:1" x14ac:dyDescent="0.3">
      <c r="A254" s="25">
        <v>33636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legend</vt:lpstr>
      <vt:lpstr>PP_main</vt:lpstr>
      <vt:lpstr>PP_uncollectible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2023-02-10T08:01:06Z</dcterms:modified>
</cp:coreProperties>
</file>