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anba\Dropbox\Bakala\"/>
    </mc:Choice>
  </mc:AlternateContent>
  <xr:revisionPtr revIDLastSave="0" documentId="13_ncr:1_{AF7064EA-C1F7-434B-991F-E263B80BD652}" xr6:coauthVersionLast="45" xr6:coauthVersionMax="45" xr10:uidLastSave="{00000000-0000-0000-0000-000000000000}"/>
  <bookViews>
    <workbookView xWindow="17835" yWindow="3555" windowWidth="21600" windowHeight="11385" xr2:uid="{4292078C-CA54-4556-95F5-6E51BAE1F2EE}"/>
  </bookViews>
  <sheets>
    <sheet name="data" sheetId="1" r:id="rId1"/>
    <sheet name="Sheet2" sheetId="5" r:id="rId2"/>
    <sheet name="Sheet1" sheetId="4" r:id="rId3"/>
    <sheet name="to be added" sheetId="3" r:id="rId4"/>
    <sheet name="subtopics" sheetId="2" r:id="rId5"/>
  </sheets>
  <definedNames>
    <definedName name="_xlnm._FilterDatabase" localSheetId="0" hidden="1">data!$A$2:$FB$861</definedName>
    <definedName name="_xlnm._FilterDatabase" localSheetId="2" hidden="1">Sheet1!$A$1:$B$831</definedName>
    <definedName name="bbib0005" localSheetId="0">data!$BL$269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713" i="1" l="1"/>
  <c r="AM713" i="1"/>
  <c r="AN712" i="1"/>
  <c r="AM712" i="1"/>
  <c r="AN711" i="1"/>
  <c r="AM711" i="1"/>
  <c r="AE711" i="1"/>
  <c r="AF711" i="1" s="1"/>
  <c r="AM753" i="1"/>
  <c r="U753" i="1"/>
  <c r="AM752" i="1"/>
  <c r="U752" i="1"/>
  <c r="AM751" i="1"/>
  <c r="AE751" i="1"/>
  <c r="AF751" i="1" s="1"/>
  <c r="U751" i="1"/>
  <c r="AM750" i="1"/>
  <c r="AM749" i="1"/>
  <c r="AM748" i="1"/>
  <c r="AF748" i="1"/>
  <c r="AE748" i="1"/>
  <c r="U750" i="1"/>
  <c r="U749" i="1"/>
  <c r="U748" i="1"/>
  <c r="AM676" i="1"/>
  <c r="AN675" i="1"/>
  <c r="AM675" i="1"/>
  <c r="AN676" i="1"/>
  <c r="AN674" i="1"/>
  <c r="AM674" i="1"/>
  <c r="AE674" i="1"/>
  <c r="AF674" i="1" s="1"/>
  <c r="AM671" i="1"/>
  <c r="AM673" i="1" l="1"/>
  <c r="AL673" i="1"/>
  <c r="AM672" i="1"/>
  <c r="AL672" i="1"/>
  <c r="AL670" i="1"/>
  <c r="AL671" i="1"/>
  <c r="AM670" i="1"/>
  <c r="P16" i="1" l="1"/>
  <c r="AM660" i="1"/>
  <c r="AL660" i="1"/>
  <c r="AF660" i="1"/>
  <c r="AM659" i="1"/>
  <c r="AL659" i="1"/>
  <c r="AF659" i="1"/>
  <c r="AM658" i="1"/>
  <c r="AL658" i="1"/>
  <c r="AF658" i="1"/>
  <c r="AL657" i="1"/>
  <c r="AM657" i="1"/>
  <c r="AF657" i="1"/>
  <c r="AF656" i="1"/>
  <c r="AF655" i="1"/>
  <c r="AF654" i="1"/>
  <c r="AF653" i="1"/>
  <c r="AF652" i="1"/>
  <c r="AF651" i="1"/>
  <c r="AF650" i="1"/>
  <c r="AF649" i="1"/>
  <c r="AF648" i="1"/>
  <c r="AF647" i="1"/>
  <c r="AF646" i="1"/>
  <c r="AF645" i="1"/>
  <c r="AF644" i="1"/>
  <c r="AF643" i="1"/>
  <c r="AF642" i="1"/>
  <c r="AP631" i="1" l="1"/>
  <c r="AO631" i="1"/>
  <c r="AP630" i="1"/>
  <c r="AO630" i="1"/>
  <c r="AP629" i="1"/>
  <c r="AO629" i="1"/>
  <c r="AP628" i="1"/>
  <c r="AO628" i="1"/>
  <c r="AP627" i="1"/>
  <c r="AP626" i="1"/>
  <c r="AO627" i="1"/>
  <c r="AO626" i="1"/>
  <c r="AP624" i="1"/>
  <c r="AP623" i="1"/>
  <c r="AP622" i="1"/>
  <c r="AE624" i="1"/>
  <c r="AF624" i="1" s="1"/>
  <c r="AF622" i="1"/>
  <c r="AE622" i="1"/>
  <c r="AO624" i="1"/>
  <c r="AO623" i="1"/>
  <c r="AM624" i="1"/>
  <c r="AM623" i="1"/>
  <c r="AO622" i="1"/>
  <c r="X533" i="1" l="1"/>
  <c r="AL227" i="1"/>
  <c r="AL226" i="1"/>
  <c r="AL222" i="1"/>
  <c r="AL221" i="1"/>
  <c r="S222" i="1"/>
  <c r="S221" i="1" s="1"/>
  <c r="U607" i="1" l="1"/>
  <c r="AM576" i="1"/>
  <c r="AM577" i="1"/>
  <c r="AM578" i="1"/>
  <c r="AM579" i="1"/>
  <c r="AM580" i="1"/>
  <c r="AM581" i="1"/>
  <c r="AM582" i="1"/>
  <c r="AM583" i="1"/>
  <c r="AM584" i="1"/>
  <c r="AM585" i="1"/>
  <c r="AM575" i="1"/>
  <c r="U606" i="1"/>
  <c r="U605" i="1"/>
  <c r="U604" i="1"/>
  <c r="U603" i="1"/>
  <c r="U602" i="1"/>
  <c r="U601" i="1"/>
  <c r="U600" i="1"/>
  <c r="U599" i="1"/>
  <c r="U598" i="1"/>
  <c r="U597" i="1"/>
  <c r="U596" i="1"/>
  <c r="U595" i="1"/>
  <c r="U594" i="1"/>
  <c r="U593" i="1"/>
  <c r="U592" i="1"/>
  <c r="U591" i="1"/>
  <c r="U590" i="1"/>
  <c r="U589" i="1"/>
  <c r="U588" i="1"/>
  <c r="U587" i="1"/>
  <c r="U586" i="1"/>
  <c r="U576" i="1"/>
  <c r="U577" i="1"/>
  <c r="U578" i="1"/>
  <c r="U579" i="1"/>
  <c r="U580" i="1"/>
  <c r="U581" i="1"/>
  <c r="U582" i="1"/>
  <c r="U583" i="1"/>
  <c r="U584" i="1"/>
  <c r="U585" i="1"/>
  <c r="U575" i="1"/>
  <c r="AO544" i="1" l="1"/>
  <c r="AP544" i="1"/>
  <c r="AP543" i="1"/>
  <c r="AO543" i="1"/>
  <c r="AP542" i="1"/>
  <c r="AP541" i="1"/>
  <c r="AO542" i="1"/>
  <c r="AO541" i="1"/>
  <c r="X538" i="1" l="1"/>
  <c r="X537" i="1"/>
  <c r="X536" i="1"/>
  <c r="X535" i="1"/>
  <c r="X534" i="1"/>
  <c r="AM373" i="1" l="1"/>
  <c r="AN373" i="1"/>
  <c r="AM370" i="1"/>
  <c r="AN370" i="1"/>
  <c r="AM371" i="1"/>
  <c r="AN371" i="1"/>
  <c r="AM372" i="1"/>
  <c r="AN372" i="1"/>
  <c r="AN369" i="1"/>
  <c r="AM369" i="1"/>
  <c r="V369" i="1"/>
  <c r="W369" i="1"/>
  <c r="U369" i="1"/>
  <c r="AE362" i="1"/>
  <c r="S363" i="1" s="1"/>
  <c r="S364" i="1" s="1"/>
  <c r="AO363" i="1"/>
  <c r="AP363" i="1"/>
  <c r="AO364" i="1"/>
  <c r="AP364" i="1"/>
  <c r="AO365" i="1"/>
  <c r="AP365" i="1"/>
  <c r="AO366" i="1"/>
  <c r="AP366" i="1"/>
  <c r="AO367" i="1"/>
  <c r="AP367" i="1"/>
  <c r="AO368" i="1"/>
  <c r="AO369" i="1" s="1"/>
  <c r="AP368" i="1"/>
  <c r="AP371" i="1" s="1"/>
  <c r="AO372" i="1" l="1"/>
  <c r="AP372" i="1"/>
  <c r="AO373" i="1"/>
  <c r="AO371" i="1"/>
  <c r="AP370" i="1"/>
  <c r="AP373" i="1"/>
  <c r="AP369" i="1"/>
  <c r="AO370" i="1"/>
  <c r="P15" i="1"/>
  <c r="N17" i="1"/>
  <c r="AP362" i="1"/>
  <c r="AO362" i="1"/>
  <c r="U344" i="1" l="1"/>
  <c r="U343" i="1"/>
  <c r="AE340" i="1"/>
  <c r="AF340" i="1" s="1"/>
  <c r="AM336" i="1" l="1"/>
  <c r="AM335" i="1"/>
  <c r="AM334" i="1"/>
  <c r="AE334" i="1"/>
  <c r="AF334" i="1" s="1"/>
  <c r="AM333" i="1"/>
  <c r="AM332" i="1"/>
  <c r="AM331" i="1"/>
  <c r="AE331" i="1"/>
  <c r="AF331" i="1" s="1"/>
  <c r="AP330" i="1"/>
  <c r="AO330" i="1"/>
  <c r="AF330" i="1"/>
  <c r="AP329" i="1"/>
  <c r="AO329" i="1"/>
  <c r="AP328" i="1"/>
  <c r="AO328" i="1"/>
  <c r="AF328" i="1"/>
  <c r="AN327" i="1"/>
  <c r="AM327" i="1"/>
  <c r="AN326" i="1"/>
  <c r="AM326" i="1"/>
  <c r="AO28" i="1" l="1"/>
  <c r="AD28" i="1"/>
  <c r="R28" i="1"/>
  <c r="Q28" i="1" s="1"/>
  <c r="U92" i="1" l="1"/>
  <c r="AM93" i="1" l="1"/>
  <c r="AM94" i="1"/>
  <c r="AM92" i="1"/>
  <c r="AP93" i="1"/>
  <c r="AP94" i="1"/>
  <c r="AP92" i="1"/>
  <c r="AO93" i="1"/>
  <c r="AO94" i="1"/>
  <c r="AO92" i="1"/>
  <c r="U94" i="1" l="1"/>
  <c r="U93" i="1"/>
  <c r="S94" i="1"/>
  <c r="S93" i="1"/>
  <c r="S92" i="1"/>
  <c r="AM227" i="1" l="1"/>
  <c r="AF227" i="1"/>
  <c r="AM226" i="1"/>
  <c r="AF226" i="1"/>
  <c r="AM225" i="1"/>
  <c r="AN224" i="1"/>
  <c r="AM224" i="1"/>
  <c r="AF223" i="1"/>
  <c r="AM223" i="1" l="1"/>
  <c r="S315" i="1"/>
  <c r="S324" i="1" s="1"/>
  <c r="S313" i="1"/>
  <c r="S314" i="1"/>
  <c r="S323" i="1" s="1"/>
  <c r="S312" i="1"/>
  <c r="S311" i="1"/>
  <c r="S320" i="1" s="1"/>
  <c r="S310" i="1"/>
  <c r="S319" i="1" s="1"/>
  <c r="S308" i="1"/>
  <c r="S317" i="1" s="1"/>
  <c r="S283" i="1"/>
  <c r="S284" i="1"/>
  <c r="S219" i="1" s="1"/>
  <c r="S220" i="1" s="1"/>
  <c r="S285" i="1"/>
  <c r="S286" i="1"/>
  <c r="S287" i="1"/>
  <c r="S288" i="1"/>
  <c r="S289" i="1"/>
  <c r="S290" i="1"/>
  <c r="S291" i="1"/>
  <c r="S292" i="1"/>
  <c r="S282" i="1"/>
  <c r="AF324" i="1"/>
  <c r="AF323" i="1"/>
  <c r="AF322" i="1"/>
  <c r="AF321" i="1"/>
  <c r="AF320" i="1"/>
  <c r="AF319" i="1"/>
  <c r="AF318" i="1"/>
  <c r="AF317" i="1"/>
  <c r="AF315" i="1"/>
  <c r="AF314" i="1"/>
  <c r="AF313" i="1"/>
  <c r="AF312" i="1"/>
  <c r="AF311" i="1"/>
  <c r="AF310" i="1"/>
  <c r="AF309" i="1"/>
  <c r="AF308" i="1"/>
  <c r="AF293" i="1"/>
  <c r="AF292" i="1"/>
  <c r="AF291" i="1"/>
  <c r="AF290" i="1"/>
  <c r="AF289" i="1"/>
  <c r="AF288" i="1"/>
  <c r="AF287" i="1"/>
  <c r="AF286" i="1"/>
  <c r="AF285" i="1"/>
  <c r="AF284" i="1"/>
  <c r="AF283" i="1"/>
  <c r="AF282" i="1"/>
  <c r="AF280" i="1"/>
  <c r="AF279" i="1"/>
  <c r="S305" i="1" s="1"/>
  <c r="AF278" i="1"/>
  <c r="S304" i="1" s="1"/>
  <c r="AF277" i="1"/>
  <c r="S303" i="1" s="1"/>
  <c r="AF276" i="1"/>
  <c r="S302" i="1" s="1"/>
  <c r="AF275" i="1"/>
  <c r="S301" i="1" s="1"/>
  <c r="AF274" i="1"/>
  <c r="S300" i="1" s="1"/>
  <c r="AF273" i="1"/>
  <c r="AF272" i="1"/>
  <c r="S298" i="1" s="1"/>
  <c r="AF271" i="1"/>
  <c r="S297" i="1" s="1"/>
  <c r="AF270" i="1"/>
  <c r="AF269" i="1"/>
  <c r="S321" i="1" l="1"/>
  <c r="S322" i="1"/>
  <c r="S293" i="1"/>
  <c r="S329" i="1" s="1"/>
  <c r="AF257" i="1"/>
  <c r="AF258" i="1"/>
  <c r="AF259" i="1"/>
  <c r="AF260" i="1"/>
  <c r="AF261" i="1"/>
  <c r="AF262" i="1"/>
  <c r="AF263" i="1"/>
  <c r="AF264" i="1"/>
  <c r="AF265" i="1"/>
  <c r="AF266" i="1"/>
  <c r="AF267" i="1"/>
  <c r="AF256" i="1"/>
  <c r="AM229" i="1"/>
  <c r="AM228" i="1"/>
  <c r="AM222" i="1"/>
  <c r="AM221" i="1"/>
  <c r="AF222" i="1"/>
  <c r="AF221" i="1"/>
  <c r="AM220" i="1"/>
  <c r="AN219" i="1"/>
  <c r="AM219" i="1"/>
  <c r="AE218" i="1" l="1"/>
  <c r="AF218" i="1" s="1"/>
  <c r="S299" i="1" s="1"/>
  <c r="AE217" i="1"/>
  <c r="AF217" i="1" s="1"/>
  <c r="AE216" i="1"/>
  <c r="AF216" i="1" s="1"/>
  <c r="AP46" i="1" l="1"/>
  <c r="AP45" i="1"/>
  <c r="AP44" i="1"/>
  <c r="AP43" i="1"/>
  <c r="AP42" i="1"/>
  <c r="AP41" i="1"/>
  <c r="AP40" i="1"/>
  <c r="AP39" i="1"/>
  <c r="AP38" i="1"/>
  <c r="AP37" i="1"/>
  <c r="AP36" i="1"/>
  <c r="AP35" i="1"/>
  <c r="AN81" i="1"/>
  <c r="AN80" i="1"/>
  <c r="AN79" i="1"/>
  <c r="AN78" i="1"/>
  <c r="AN77" i="1"/>
  <c r="AN76" i="1"/>
  <c r="AM81" i="1"/>
  <c r="AM80" i="1"/>
  <c r="AM79" i="1"/>
  <c r="AM78" i="1"/>
  <c r="AO75" i="1"/>
  <c r="AO74" i="1"/>
  <c r="AO73" i="1"/>
  <c r="AO72" i="1"/>
  <c r="AO69" i="1"/>
  <c r="AO71" i="1"/>
  <c r="AO70" i="1"/>
  <c r="AO68" i="1"/>
  <c r="AE76" i="1" l="1"/>
  <c r="S78" i="1" s="1"/>
  <c r="AE77" i="1"/>
  <c r="AE44" i="1"/>
  <c r="AF44" i="1" s="1"/>
  <c r="S296" i="1" s="1"/>
  <c r="AE41" i="1"/>
  <c r="AF41" i="1" s="1"/>
  <c r="S295" i="1" s="1"/>
  <c r="AE38" i="1"/>
  <c r="AF38" i="1" s="1"/>
  <c r="AE35" i="1"/>
  <c r="AF35" i="1" s="1"/>
  <c r="AO46" i="1"/>
  <c r="AO45" i="1"/>
  <c r="AO44" i="1"/>
  <c r="AO43" i="1"/>
  <c r="AO42" i="1"/>
  <c r="AO41" i="1"/>
  <c r="AO40" i="1"/>
  <c r="AO39" i="1"/>
  <c r="AO38" i="1"/>
  <c r="AO37" i="1"/>
  <c r="AO36" i="1"/>
  <c r="AO35" i="1"/>
  <c r="AD32" i="1"/>
  <c r="AE32" i="1"/>
  <c r="AF32" i="1" s="1"/>
  <c r="AD33" i="1"/>
  <c r="AE33" i="1"/>
  <c r="AF33" i="1" s="1"/>
  <c r="AD34" i="1"/>
  <c r="AE34" i="1"/>
  <c r="AF34" i="1" s="1"/>
  <c r="P31" i="1"/>
  <c r="N29" i="1"/>
  <c r="R21" i="1"/>
  <c r="Q21" i="1" s="1"/>
  <c r="AO23" i="1"/>
  <c r="AF77" i="1" l="1"/>
  <c r="S79" i="1"/>
  <c r="S81" i="1" s="1"/>
  <c r="AF76" i="1"/>
  <c r="S80" i="1" s="1"/>
  <c r="S39" i="1"/>
  <c r="S40" i="1" s="1"/>
  <c r="AO25" i="1"/>
  <c r="AO24" i="1"/>
  <c r="AO21" i="1"/>
  <c r="AO20" i="1"/>
  <c r="AO27" i="1"/>
  <c r="AO26" i="1"/>
  <c r="AO22" i="1"/>
  <c r="AD20" i="1"/>
  <c r="AD21" i="1"/>
  <c r="AD22" i="1"/>
  <c r="AD23" i="1"/>
  <c r="R20" i="1"/>
  <c r="Q20" i="1" s="1"/>
  <c r="R22" i="1"/>
  <c r="Q22" i="1" s="1"/>
  <c r="R23" i="1"/>
  <c r="Q23" i="1" s="1"/>
  <c r="R25" i="1"/>
  <c r="Q25" i="1" s="1"/>
  <c r="R24" i="1"/>
  <c r="Q24" i="1" s="1"/>
  <c r="R26" i="1"/>
  <c r="Q26" i="1" s="1"/>
  <c r="R27" i="1"/>
  <c r="Q27" i="1" s="1"/>
  <c r="O29" i="1"/>
  <c r="N16" i="1" l="1"/>
  <c r="O16" i="1"/>
  <c r="O17" i="1"/>
  <c r="N18" i="1"/>
  <c r="O18" i="1"/>
  <c r="N19" i="1"/>
  <c r="O19" i="1"/>
  <c r="N15" i="1"/>
  <c r="O15" i="1"/>
  <c r="Q15" i="1"/>
  <c r="Q16" i="1"/>
  <c r="P17" i="1"/>
  <c r="Q17" i="1" s="1"/>
  <c r="P18" i="1"/>
  <c r="Q18" i="1" s="1"/>
  <c r="P19" i="1"/>
  <c r="Q19" i="1" s="1"/>
  <c r="AD31" i="1"/>
  <c r="AE31" i="1"/>
  <c r="AF31" i="1" s="1"/>
  <c r="O31" i="1"/>
  <c r="N31" i="1"/>
  <c r="P30" i="1"/>
  <c r="N30" i="1"/>
  <c r="O30" i="1"/>
  <c r="Q29" i="1"/>
  <c r="P29" i="1"/>
  <c r="S19" i="1"/>
  <c r="S17" i="1"/>
  <c r="S16" i="1" s="1"/>
  <c r="S309" i="1" s="1"/>
  <c r="S318" i="1" s="1"/>
  <c r="S18" i="1" l="1"/>
  <c r="S306" i="1"/>
  <c r="Q31" i="1"/>
  <c r="R31" i="1" s="1"/>
  <c r="Q30" i="1"/>
  <c r="R30" i="1" s="1"/>
  <c r="R29" i="1"/>
  <c r="AD30" i="1"/>
  <c r="AD29" i="1"/>
  <c r="AD27" i="1" l="1"/>
  <c r="AD26" i="1"/>
  <c r="AD25" i="1" l="1"/>
  <c r="AD24" i="1"/>
  <c r="AF16" i="1" l="1"/>
  <c r="AF17" i="1"/>
  <c r="AF15" i="1"/>
  <c r="AE16" i="1"/>
  <c r="AE17" i="1"/>
  <c r="AE15" i="1"/>
  <c r="AD16" i="1"/>
  <c r="AD17" i="1"/>
  <c r="AD18" i="1"/>
  <c r="AD19" i="1"/>
  <c r="AD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Bartušek¨</author>
    <author>Tomas Havranek</author>
    <author>Daniel Bartušek</author>
  </authors>
  <commentList>
    <comment ref="AM1" authorId="0" shapeId="0" xr:uid="{3603FA6E-B419-4289-BB0E-1F5531608213}">
      <text>
        <r>
          <rPr>
            <b/>
            <sz val="9"/>
            <color indexed="81"/>
            <rFont val="Tahoma"/>
            <family val="2"/>
          </rPr>
          <t>Daniel Bartušek¨:</t>
        </r>
        <r>
          <rPr>
            <sz val="9"/>
            <color indexed="81"/>
            <rFont val="Tahoma"/>
            <family val="2"/>
          </rPr>
          <t xml:space="preserve">
(number of male or female suicides / mid-year sex-specific population size)*100, 000)</t>
        </r>
      </text>
    </comment>
    <comment ref="AS1" authorId="1" shapeId="0" xr:uid="{7F8E4494-A46E-4F14-BB68-7E0D7E61BBE6}">
      <text>
        <r>
          <rPr>
            <b/>
            <sz val="9"/>
            <color indexed="81"/>
            <rFont val="Tahoma"/>
            <family val="2"/>
          </rPr>
          <t>tohle seasonality muze byt spojena pro day dummies, month, dummies, seasonal dummies, trigonometric terms (sines, cosines, both)</t>
        </r>
      </text>
    </comment>
    <comment ref="Q2" authorId="1" shapeId="0" xr:uid="{83F5DEC0-670A-4C0C-B1C6-C85096A4F272}">
      <text>
        <r>
          <rPr>
            <b/>
            <sz val="9"/>
            <color indexed="81"/>
            <rFont val="Tahoma"/>
            <family val="2"/>
          </rPr>
          <t>for 95%CI, standard error = (upperCI-lowerCI)/(2*1.96)</t>
        </r>
        <r>
          <rPr>
            <sz val="9"/>
            <color indexed="81"/>
            <rFont val="Tahoma"/>
            <family val="2"/>
          </rPr>
          <t xml:space="preserve">
</t>
        </r>
      </text>
    </comment>
    <comment ref="Y2" authorId="0" shapeId="0" xr:uid="{3D4D4AFA-A018-4DBB-8339-7A38B44E9C03}">
      <text>
        <r>
          <rPr>
            <b/>
            <sz val="9"/>
            <color indexed="81"/>
            <rFont val="Tahoma"/>
            <family val="2"/>
          </rPr>
          <t>Daniel Bartušek¨:</t>
        </r>
        <r>
          <rPr>
            <sz val="9"/>
            <color indexed="81"/>
            <rFont val="Tahoma"/>
            <family val="2"/>
          </rPr>
          <t xml:space="preserve">
1. které použít?
2. zbylé dohledat ze zdrojů/odkudkoliv</t>
        </r>
      </text>
    </comment>
    <comment ref="AE2" authorId="0" shapeId="0" xr:uid="{4DF20353-C19F-48EA-B792-6AFB82A266A9}">
      <text>
        <r>
          <rPr>
            <b/>
            <sz val="9"/>
            <color indexed="81"/>
            <rFont val="Tahoma"/>
            <family val="2"/>
          </rPr>
          <t>Daniel Bartušek¨:</t>
        </r>
        <r>
          <rPr>
            <sz val="9"/>
            <color indexed="81"/>
            <rFont val="Tahoma"/>
            <family val="2"/>
          </rPr>
          <t xml:space="preserve">
když není, tak taky dohledat z nějakých statistik na netu?</t>
        </r>
      </text>
    </comment>
    <comment ref="AM2" authorId="0" shapeId="0" xr:uid="{1DBEA162-0157-4CEC-ADF1-0040257D6DF1}">
      <text>
        <r>
          <rPr>
            <b/>
            <sz val="9"/>
            <color indexed="81"/>
            <rFont val="Tahoma"/>
            <family val="2"/>
          </rPr>
          <t>Daniel Bartušek¨:</t>
        </r>
        <r>
          <rPr>
            <sz val="9"/>
            <color indexed="81"/>
            <rFont val="Tahoma"/>
            <family val="2"/>
          </rPr>
          <t xml:space="preserve">
Odhadovat podle zroje-&gt; podle jiných statistik</t>
        </r>
      </text>
    </comment>
    <comment ref="AQ2" authorId="0" shapeId="0" xr:uid="{E90771C8-B017-4FA6-A152-F7C18A8A1E4D}">
      <text>
        <r>
          <rPr>
            <b/>
            <sz val="9"/>
            <color indexed="81"/>
            <rFont val="Tahoma"/>
            <family val="2"/>
          </rPr>
          <t>Daniel Bartušek¨:</t>
        </r>
        <r>
          <rPr>
            <sz val="9"/>
            <color indexed="81"/>
            <rFont val="Tahoma"/>
            <family val="2"/>
          </rPr>
          <t xml:space="preserve">
co když nenajdu peak</t>
        </r>
      </text>
    </comment>
    <comment ref="BE2" authorId="0" shapeId="0" xr:uid="{D3E423F0-E127-4287-89BF-B09053E44274}">
      <text>
        <r>
          <rPr>
            <b/>
            <sz val="9"/>
            <color indexed="81"/>
            <rFont val="Tahoma"/>
            <family val="2"/>
          </rPr>
          <t>Daniel Bartušek¨:</t>
        </r>
        <r>
          <rPr>
            <sz val="9"/>
            <color indexed="81"/>
            <rFont val="Tahoma"/>
            <family val="2"/>
          </rPr>
          <t xml:space="preserve">
příliš málo </t>
        </r>
      </text>
    </comment>
    <comment ref="D35" authorId="0" shapeId="0" xr:uid="{B208A7B5-70F1-4544-B1FF-FC7D4EA41BCE}">
      <text>
        <r>
          <rPr>
            <b/>
            <sz val="9"/>
            <color indexed="81"/>
            <rFont val="Tahoma"/>
            <family val="2"/>
          </rPr>
          <t>Daniel Bartušek¨:</t>
        </r>
        <r>
          <rPr>
            <sz val="9"/>
            <color indexed="81"/>
            <rFont val="Tahoma"/>
            <family val="2"/>
          </rPr>
          <t xml:space="preserve">
Nemám sample sizes pro ty podskupiny různých let, mám estimatovat sample size podle suicide rate?</t>
        </r>
      </text>
    </comment>
    <comment ref="S38" authorId="0" shapeId="0" xr:uid="{8353B6E4-1B4F-45B6-AD15-36E536AAC030}">
      <text>
        <r>
          <rPr>
            <b/>
            <sz val="9"/>
            <color indexed="81"/>
            <rFont val="Tahoma"/>
            <family val="2"/>
          </rPr>
          <t>Daniel Bartušek¨:</t>
        </r>
        <r>
          <rPr>
            <sz val="9"/>
            <color indexed="81"/>
            <rFont val="Tahoma"/>
            <family val="2"/>
          </rPr>
          <t xml:space="preserve">
nemám sample size pro ostatní roky</t>
        </r>
      </text>
    </comment>
    <comment ref="D48" authorId="0" shapeId="0" xr:uid="{5A30D2E4-E9AC-4911-877E-48265A652646}">
      <text>
        <r>
          <rPr>
            <b/>
            <sz val="9"/>
            <color indexed="81"/>
            <rFont val="Tahoma"/>
            <family val="2"/>
          </rPr>
          <t>Daniel Bartušek¨:</t>
        </r>
        <r>
          <rPr>
            <sz val="9"/>
            <color indexed="81"/>
            <rFont val="Tahoma"/>
            <family val="2"/>
          </rPr>
          <t xml:space="preserve">
Jak se vypořádat s korelací previous month?</t>
        </r>
      </text>
    </comment>
    <comment ref="D50" authorId="0" shapeId="0" xr:uid="{E9DE6A32-4CC3-44DF-9EA0-D1E56221AA7B}">
      <text>
        <r>
          <rPr>
            <b/>
            <sz val="9"/>
            <color indexed="81"/>
            <rFont val="Tahoma"/>
            <family val="2"/>
          </rPr>
          <t>Daniel Bartušek¨:</t>
        </r>
        <r>
          <rPr>
            <sz val="9"/>
            <color indexed="81"/>
            <rFont val="Tahoma"/>
            <family val="2"/>
          </rPr>
          <t xml:space="preserve">
taky najít externě suicide rates pro jednotlivá období</t>
        </r>
      </text>
    </comment>
    <comment ref="BB50" authorId="2" shapeId="0" xr:uid="{2431686C-C449-47E1-A484-5ED998434D92}">
      <text>
        <r>
          <rPr>
            <b/>
            <sz val="9"/>
            <color indexed="81"/>
            <rFont val="Tahoma"/>
            <family val="2"/>
          </rPr>
          <t>Daniel Bartušek:</t>
        </r>
        <r>
          <rPr>
            <sz val="9"/>
            <color indexed="81"/>
            <rFont val="Tahoma"/>
            <family val="2"/>
          </rPr>
          <t xml:space="preserve">
lag not significant - not used in model
</t>
        </r>
      </text>
    </comment>
    <comment ref="S51" authorId="0" shapeId="0" xr:uid="{7F46F4A1-84CC-4911-99EC-997741B6AC3D}">
      <text>
        <r>
          <rPr>
            <b/>
            <sz val="9"/>
            <color indexed="81"/>
            <rFont val="Tahoma"/>
            <family val="2"/>
          </rPr>
          <t>Daniel Bartušek¨:</t>
        </r>
        <r>
          <rPr>
            <sz val="9"/>
            <color indexed="81"/>
            <rFont val="Tahoma"/>
            <family val="2"/>
          </rPr>
          <t xml:space="preserve">
For 1877-2000
</t>
        </r>
      </text>
    </comment>
    <comment ref="F60" authorId="0" shapeId="0" xr:uid="{B819D35C-3709-4E3D-A252-7B6601C50DFD}">
      <text>
        <r>
          <rPr>
            <b/>
            <sz val="9"/>
            <color indexed="81"/>
            <rFont val="Tahoma"/>
            <family val="2"/>
          </rPr>
          <t>Daniel Bartušek¨:
Controlling for lattitude and longitude eliminates significance, should I log it as a dummy var ?</t>
        </r>
      </text>
    </comment>
    <comment ref="F61" authorId="0" shapeId="0" xr:uid="{9FF3106C-8D45-4132-A014-7EFB41B6DECA}">
      <text>
        <r>
          <rPr>
            <b/>
            <sz val="9"/>
            <color indexed="81"/>
            <rFont val="Tahoma"/>
            <family val="2"/>
          </rPr>
          <t>Daniel Bartušek¨:
Controlling for lattitude and longitude eliminates significance, should I log it as a dummy var ?</t>
        </r>
      </text>
    </comment>
    <comment ref="F62" authorId="0" shapeId="0" xr:uid="{C6771B9A-6911-4569-BD7A-EB526D83C95C}">
      <text>
        <r>
          <rPr>
            <b/>
            <sz val="9"/>
            <color indexed="81"/>
            <rFont val="Tahoma"/>
            <family val="2"/>
          </rPr>
          <t>Daniel Bartušek¨:
Controlling for lattitude and longitude eliminates significance, should I log it as a dummy var ?</t>
        </r>
      </text>
    </comment>
    <comment ref="F63" authorId="0" shapeId="0" xr:uid="{F179B750-009B-4947-A2A2-CC41147991C1}">
      <text>
        <r>
          <rPr>
            <b/>
            <sz val="9"/>
            <color indexed="81"/>
            <rFont val="Tahoma"/>
            <family val="2"/>
          </rPr>
          <t>Daniel Bartušek¨:
Controlling for lattitude and longitude eliminates significance, should I log it as a dummy var ?</t>
        </r>
      </text>
    </comment>
    <comment ref="AL64" authorId="0" shapeId="0" xr:uid="{B1B1B1DE-FBF7-48B7-A2C3-FE9DE832B7A4}">
      <text>
        <r>
          <rPr>
            <b/>
            <sz val="9"/>
            <color indexed="81"/>
            <rFont val="Tahoma"/>
            <family val="2"/>
          </rPr>
          <t>Daniel Bartušek¨:</t>
        </r>
        <r>
          <rPr>
            <sz val="9"/>
            <color indexed="81"/>
            <rFont val="Tahoma"/>
            <family val="2"/>
          </rPr>
          <t xml:space="preserve">
age control</t>
        </r>
      </text>
    </comment>
    <comment ref="D68" authorId="0" shapeId="0" xr:uid="{461025B4-BB2D-4E82-866A-5DEEA2600AA5}">
      <text>
        <r>
          <rPr>
            <b/>
            <sz val="9"/>
            <color indexed="81"/>
            <rFont val="Tahoma"/>
            <family val="2"/>
          </rPr>
          <t>Daniel Bartušek¨:</t>
        </r>
        <r>
          <rPr>
            <sz val="9"/>
            <color indexed="81"/>
            <rFont val="Tahoma"/>
            <family val="2"/>
          </rPr>
          <t xml:space="preserve">
sample size/suicide rate aggregate, ale odhady zvlášt pro violent/non-violent, můřu to tak nechat, nebo nějak odhadnout?</t>
        </r>
      </text>
    </comment>
    <comment ref="AL68" authorId="2" shapeId="0" xr:uid="{72A4DD04-3B38-41AC-B4D1-B9A928F0A7F0}">
      <text>
        <r>
          <rPr>
            <b/>
            <sz val="9"/>
            <color indexed="81"/>
            <rFont val="Tahoma"/>
            <family val="2"/>
          </rPr>
          <t>Daniel Bartušek:</t>
        </r>
        <r>
          <rPr>
            <sz val="9"/>
            <color indexed="81"/>
            <rFont val="Tahoma"/>
            <family val="2"/>
          </rPr>
          <t xml:space="preserve">
rozdělit violent/nonviolent, tyhle čísla jsou aggregate, kdyžtak jde porovnávat mean number of suicides/season</t>
        </r>
      </text>
    </comment>
    <comment ref="AM69" authorId="0" shapeId="0" xr:uid="{3AF198B6-96F5-40E7-99AB-275B0DB38F65}">
      <text>
        <r>
          <rPr>
            <b/>
            <sz val="9"/>
            <color indexed="81"/>
            <rFont val="Tahoma"/>
            <family val="2"/>
          </rPr>
          <t>Daniel Bartušek¨:</t>
        </r>
        <r>
          <rPr>
            <sz val="9"/>
            <color indexed="81"/>
            <rFont val="Tahoma"/>
            <family val="2"/>
          </rPr>
          <t xml:space="preserve">
(number of incidents of suicidal behavior by men or women / mid-year sex-specific population
size)*100, 000</t>
        </r>
      </text>
    </comment>
    <comment ref="S78" authorId="0" shapeId="0" xr:uid="{EA7B5A1C-1197-4F70-BE86-C13C9F5A735D}">
      <text>
        <r>
          <rPr>
            <b/>
            <sz val="9"/>
            <color indexed="81"/>
            <rFont val="Tahoma"/>
            <family val="2"/>
          </rPr>
          <t>Daniel:
odhad podle ratio</t>
        </r>
      </text>
    </comment>
    <comment ref="D83" authorId="0" shapeId="0" xr:uid="{5DAAD5E7-D822-43CD-8B9C-C9BAB4A6878E}">
      <text>
        <r>
          <rPr>
            <b/>
            <sz val="9"/>
            <color indexed="81"/>
            <rFont val="Tahoma"/>
            <family val="2"/>
          </rPr>
          <t>Daniel Bartušek¨:</t>
        </r>
        <r>
          <rPr>
            <sz val="9"/>
            <color indexed="81"/>
            <rFont val="Tahoma"/>
            <family val="2"/>
          </rPr>
          <t xml:space="preserve">
ty 95% CI jsou min/max, můžu je tak nechat?</t>
        </r>
      </text>
    </comment>
    <comment ref="L83" authorId="2" shapeId="0" xr:uid="{02B59768-677F-4B42-BD1B-8DF886365B98}">
      <text>
        <r>
          <rPr>
            <b/>
            <sz val="9"/>
            <color indexed="81"/>
            <rFont val="Tahoma"/>
            <family val="2"/>
          </rPr>
          <t>Daniel Bartušek:</t>
        </r>
        <r>
          <rPr>
            <sz val="9"/>
            <color indexed="81"/>
            <rFont val="Tahoma"/>
            <family val="2"/>
          </rPr>
          <t xml:space="preserve">
Min/Max, not 95% CI, how to estimate ?</t>
        </r>
      </text>
    </comment>
    <comment ref="BB92" authorId="2" shapeId="0" xr:uid="{ED579C5F-E620-4CE0-AB6A-8FAC1267523C}">
      <text>
        <r>
          <rPr>
            <b/>
            <sz val="9"/>
            <color indexed="81"/>
            <rFont val="Tahoma"/>
            <family val="2"/>
          </rPr>
          <t>Daniel Bartušek:</t>
        </r>
        <r>
          <rPr>
            <sz val="9"/>
            <color indexed="81"/>
            <rFont val="Tahoma"/>
            <family val="2"/>
          </rPr>
          <t xml:space="preserve">
 In general, the association decreased as the number of lag days
increased.</t>
        </r>
      </text>
    </comment>
    <comment ref="BB144" authorId="2" shapeId="0" xr:uid="{9784A863-CF05-4F79-8776-5C1D49E35A9E}">
      <text>
        <r>
          <rPr>
            <b/>
            <sz val="9"/>
            <color indexed="81"/>
            <rFont val="Tahoma"/>
            <family val="2"/>
          </rPr>
          <t>Daniel Bartušek:</t>
        </r>
        <r>
          <rPr>
            <sz val="9"/>
            <color indexed="81"/>
            <rFont val="Tahoma"/>
            <family val="2"/>
          </rPr>
          <t xml:space="preserve">
 In general, the association decreased as the number of lag days
increased.</t>
        </r>
      </text>
    </comment>
    <comment ref="BB160" authorId="2" shapeId="0" xr:uid="{EDCC790E-DA3D-4725-A9F7-C258F69BA74E}">
      <text>
        <r>
          <rPr>
            <b/>
            <sz val="9"/>
            <color indexed="81"/>
            <rFont val="Tahoma"/>
            <family val="2"/>
          </rPr>
          <t>Daniel Bartušek:</t>
        </r>
        <r>
          <rPr>
            <sz val="9"/>
            <color indexed="81"/>
            <rFont val="Tahoma"/>
            <family val="2"/>
          </rPr>
          <t xml:space="preserve">
 In general, the association decreased as the number of lag days
increased.</t>
        </r>
      </text>
    </comment>
    <comment ref="BB176" authorId="2" shapeId="0" xr:uid="{52E9E3F9-0DBE-4F2F-977E-6990CD1E5B3D}">
      <text>
        <r>
          <rPr>
            <b/>
            <sz val="9"/>
            <color indexed="81"/>
            <rFont val="Tahoma"/>
            <family val="2"/>
          </rPr>
          <t>Daniel Bartušek:</t>
        </r>
        <r>
          <rPr>
            <sz val="9"/>
            <color indexed="81"/>
            <rFont val="Tahoma"/>
            <family val="2"/>
          </rPr>
          <t xml:space="preserve">
 In general, the association decreased as the number of lag days
increased.</t>
        </r>
      </text>
    </comment>
    <comment ref="BB192" authorId="2" shapeId="0" xr:uid="{CF8B7E05-8581-4896-95C7-F2B4297A9412}">
      <text>
        <r>
          <rPr>
            <b/>
            <sz val="9"/>
            <color indexed="81"/>
            <rFont val="Tahoma"/>
            <family val="2"/>
          </rPr>
          <t>Daniel Bartušek:</t>
        </r>
        <r>
          <rPr>
            <sz val="9"/>
            <color indexed="81"/>
            <rFont val="Tahoma"/>
            <family val="2"/>
          </rPr>
          <t xml:space="preserve">
 In general, the association decreased as the number of lag days
increased.</t>
        </r>
      </text>
    </comment>
    <comment ref="AE207" authorId="0" shapeId="0" xr:uid="{1CCDFE61-D60A-4A7E-ADF4-14FFC5128FB0}">
      <text>
        <r>
          <rPr>
            <b/>
            <sz val="9"/>
            <color indexed="81"/>
            <rFont val="Tahoma"/>
            <family val="2"/>
          </rPr>
          <t>Daniel Bartušek¨:</t>
        </r>
        <r>
          <rPr>
            <sz val="9"/>
            <color indexed="81"/>
            <rFont val="Tahoma"/>
            <family val="2"/>
          </rPr>
          <t xml:space="preserve">
chybí rozdělení ve stzudii</t>
        </r>
      </text>
    </comment>
    <comment ref="D210" authorId="0" shapeId="0" xr:uid="{FBC19432-3202-498A-94DB-CAD05B70D4DA}">
      <text>
        <r>
          <rPr>
            <b/>
            <sz val="9"/>
            <color indexed="81"/>
            <rFont val="Tahoma"/>
            <family val="2"/>
          </rPr>
          <t>Daniel Bartušek¨:</t>
        </r>
        <r>
          <rPr>
            <sz val="9"/>
            <color indexed="81"/>
            <rFont val="Tahoma"/>
            <family val="2"/>
          </rPr>
          <t xml:space="preserve">
ty sample sizes jsou takhle uvedené ve studii, ale očividně to nemůlže být stejná hodnota pro různé odhady</t>
        </r>
      </text>
    </comment>
    <comment ref="S210" authorId="0" shapeId="0" xr:uid="{0A8F287F-B11A-416B-B34A-A6CCB1056B1A}">
      <text>
        <r>
          <rPr>
            <b/>
            <sz val="9"/>
            <color indexed="81"/>
            <rFont val="Tahoma"/>
            <family val="2"/>
          </rPr>
          <t>Daniel Bartušek¨:</t>
        </r>
        <r>
          <rPr>
            <sz val="9"/>
            <color indexed="81"/>
            <rFont val="Tahoma"/>
            <family val="2"/>
          </rPr>
          <t xml:space="preserve">
ty sample sizes nesedí, ale jsou takhle ve studii</t>
        </r>
      </text>
    </comment>
    <comment ref="BF215" authorId="2" shapeId="0" xr:uid="{F9E58DFB-E8BA-434E-BE06-0BED21882649}">
      <text>
        <r>
          <rPr>
            <b/>
            <sz val="9"/>
            <color indexed="81"/>
            <rFont val="Tahoma"/>
            <family val="2"/>
          </rPr>
          <t>Daniel Bartušek:</t>
        </r>
        <r>
          <rPr>
            <sz val="9"/>
            <color indexed="81"/>
            <rFont val="Tahoma"/>
            <family val="2"/>
          </rPr>
          <t xml:space="preserve">
Burke et al. do not use seasonal variation in their
US suicide analysis, but do allow seasonal variation to contribute to
identification in their analysis of temperature and depressive language and in their analysis of temperature and suicide in Mexico.</t>
        </r>
      </text>
    </comment>
    <comment ref="D216" authorId="0" shapeId="0" xr:uid="{4863DA31-08C4-4787-8CE8-FAD57ED3DDA6}">
      <text>
        <r>
          <rPr>
            <b/>
            <sz val="9"/>
            <color indexed="81"/>
            <rFont val="Tahoma"/>
            <family val="2"/>
          </rPr>
          <t>Daniel Bartušek¨:</t>
        </r>
        <r>
          <rPr>
            <sz val="9"/>
            <color indexed="81"/>
            <rFont val="Tahoma"/>
            <family val="2"/>
          </rPr>
          <t xml:space="preserve">
Jak spojit dohromady</t>
        </r>
      </text>
    </comment>
    <comment ref="AL216" authorId="0" shapeId="0" xr:uid="{408E9334-B51B-4776-9A1D-6E269468AE67}">
      <text>
        <r>
          <rPr>
            <b/>
            <sz val="9"/>
            <color indexed="81"/>
            <rFont val="Tahoma"/>
            <family val="2"/>
          </rPr>
          <t>Daniel Bartušek¨:</t>
        </r>
        <r>
          <rPr>
            <sz val="9"/>
            <color indexed="81"/>
            <rFont val="Tahoma"/>
            <family val="2"/>
          </rPr>
          <t xml:space="preserve">
guess, jen řekli že tam byli i lidi nad 75</t>
        </r>
      </text>
    </comment>
    <comment ref="AL217" authorId="0" shapeId="0" xr:uid="{9D6786E1-29D5-42AC-8E44-519F0C20EDEB}">
      <text>
        <r>
          <rPr>
            <b/>
            <sz val="9"/>
            <color indexed="81"/>
            <rFont val="Tahoma"/>
            <family val="2"/>
          </rPr>
          <t>Daniel Bartušek¨:</t>
        </r>
        <r>
          <rPr>
            <sz val="9"/>
            <color indexed="81"/>
            <rFont val="Tahoma"/>
            <family val="2"/>
          </rPr>
          <t xml:space="preserve">
guess, jen řekli že tam byli i lidi nad 75</t>
        </r>
      </text>
    </comment>
    <comment ref="C229" authorId="0" shapeId="0" xr:uid="{D6255E1D-A56E-4D16-A73B-C52235162C12}">
      <text>
        <r>
          <rPr>
            <b/>
            <sz val="9"/>
            <color indexed="81"/>
            <rFont val="Tahoma"/>
            <family val="2"/>
          </rPr>
          <t>Daniel Bartušek¨:</t>
        </r>
        <r>
          <rPr>
            <sz val="9"/>
            <color indexed="81"/>
            <rFont val="Tahoma"/>
            <family val="2"/>
          </rPr>
          <t xml:space="preserve">
nic moc, leave out?</t>
        </r>
      </text>
    </comment>
    <comment ref="AY230" authorId="2" shapeId="0" xr:uid="{EE04BB5A-6429-446D-BA6E-A972FB950498}">
      <text>
        <r>
          <rPr>
            <b/>
            <sz val="9"/>
            <color indexed="81"/>
            <rFont val="Tahoma"/>
            <family val="2"/>
          </rPr>
          <t>Daniel Bartušek:</t>
        </r>
        <r>
          <rPr>
            <sz val="9"/>
            <color indexed="81"/>
            <rFont val="Tahoma"/>
            <family val="2"/>
          </rPr>
          <t xml:space="preserve">
 Sunshine hours were not used, since this parameter can no
longer be considered to be an independent variable
when global radiation is included in the model.</t>
        </r>
      </text>
    </comment>
    <comment ref="C239" authorId="2" shapeId="0" xr:uid="{A85B4B11-6A28-49C7-9256-1B80F9BDDF5E}">
      <text>
        <r>
          <rPr>
            <b/>
            <sz val="9"/>
            <color indexed="81"/>
            <rFont val="Tahoma"/>
            <family val="2"/>
          </rPr>
          <t>Daniel Bartušek:</t>
        </r>
        <r>
          <rPr>
            <sz val="9"/>
            <color indexed="81"/>
            <rFont val="Tahoma"/>
            <family val="2"/>
          </rPr>
          <t xml:space="preserve">
jak zakodovat "after fitting trends"
Long-term variations in global
radiation may also explain, in part, the observed increasing
trend in the suicide rate until 1990 and the decreasing trend
since then in Finland.</t>
        </r>
      </text>
    </comment>
    <comment ref="AY239" authorId="2" shapeId="0" xr:uid="{EA6B344B-0C90-4AA5-9AA4-8A50600AB401}">
      <text>
        <r>
          <rPr>
            <b/>
            <sz val="9"/>
            <color indexed="81"/>
            <rFont val="Tahoma"/>
            <family val="2"/>
          </rPr>
          <t>Daniel Bartušek:</t>
        </r>
        <r>
          <rPr>
            <sz val="9"/>
            <color indexed="81"/>
            <rFont val="Tahoma"/>
            <family val="2"/>
          </rPr>
          <t xml:space="preserve">
 Sunshine hours were not used, since this parameter can no
longer be considered to be an independent variable
when global radiation is included in the model.</t>
        </r>
      </text>
    </comment>
    <comment ref="C248" authorId="2" shapeId="0" xr:uid="{8A2F0E2D-AA85-494A-BFF8-BF3289A27BCE}">
      <text>
        <r>
          <rPr>
            <b/>
            <sz val="9"/>
            <color indexed="81"/>
            <rFont val="Tahoma"/>
            <family val="2"/>
          </rPr>
          <t>Daniel Bartušek:</t>
        </r>
        <r>
          <rPr>
            <sz val="9"/>
            <color indexed="81"/>
            <rFont val="Tahoma"/>
            <family val="2"/>
          </rPr>
          <t xml:space="preserve">
introduction
</t>
        </r>
      </text>
    </comment>
    <comment ref="BG248" authorId="2" shapeId="0" xr:uid="{70248558-3EE5-4C6F-AB35-0BF9321843D4}">
      <text>
        <r>
          <rPr>
            <b/>
            <sz val="9"/>
            <color indexed="81"/>
            <rFont val="Tahoma"/>
            <family val="2"/>
          </rPr>
          <t>Daniel Bartušek:</t>
        </r>
        <r>
          <rPr>
            <sz val="9"/>
            <color indexed="81"/>
            <rFont val="Tahoma"/>
            <family val="2"/>
          </rPr>
          <t xml:space="preserve">
religion or history, as well as regional time trends in suicide rates
that may derive from shifting cultural norms or suicide contagion effects</t>
        </r>
      </text>
    </comment>
    <comment ref="C252" authorId="2" shapeId="0" xr:uid="{72846643-32E3-458F-B1CA-5962F686DD26}">
      <text>
        <r>
          <rPr>
            <b/>
            <sz val="9"/>
            <color indexed="81"/>
            <rFont val="Tahoma"/>
            <family val="2"/>
          </rPr>
          <t>Daniel Bartušek:</t>
        </r>
        <r>
          <rPr>
            <sz val="9"/>
            <color indexed="81"/>
            <rFont val="Tahoma"/>
            <family val="2"/>
          </rPr>
          <t xml:space="preserve">
introduction
</t>
        </r>
      </text>
    </comment>
    <comment ref="BO261" authorId="0" shapeId="0" xr:uid="{D1E960FF-9ECC-484B-A0C2-0A15A8DEE728}">
      <text>
        <r>
          <rPr>
            <b/>
            <sz val="9"/>
            <color indexed="81"/>
            <rFont val="Tahoma"/>
            <family val="2"/>
          </rPr>
          <t>Daniel Bartušek¨:</t>
        </r>
        <r>
          <rPr>
            <sz val="9"/>
            <color indexed="81"/>
            <rFont val="Tahoma"/>
            <family val="2"/>
          </rPr>
          <t xml:space="preserve">
. It is likely that the suicide dataset was underreported</t>
        </r>
      </text>
    </comment>
    <comment ref="BQ261" authorId="0" shapeId="0" xr:uid="{641AFF67-C26E-4007-913A-EAD9A239C323}">
      <text>
        <r>
          <rPr>
            <b/>
            <sz val="9"/>
            <color indexed="81"/>
            <rFont val="Tahoma"/>
            <family val="2"/>
          </rPr>
          <t>Daniel Bartušek¨:</t>
        </r>
        <r>
          <rPr>
            <sz val="9"/>
            <color indexed="81"/>
            <rFont val="Tahoma"/>
            <family val="2"/>
          </rPr>
          <t xml:space="preserve">
The missing rates for the daily series of temperature ranged 0.0%–28.9%</t>
        </r>
      </text>
    </comment>
    <comment ref="BQ262" authorId="0" shapeId="0" xr:uid="{9D8B70F9-D3EE-4267-971C-4CA6FF63BA2E}">
      <text>
        <r>
          <rPr>
            <b/>
            <sz val="9"/>
            <color indexed="81"/>
            <rFont val="Tahoma"/>
            <family val="2"/>
          </rPr>
          <t>Daniel Bartušek¨:</t>
        </r>
        <r>
          <rPr>
            <sz val="9"/>
            <color indexed="81"/>
            <rFont val="Tahoma"/>
            <family val="2"/>
          </rPr>
          <t xml:space="preserve">
The missing rates for the daily series of
temperature ranged 0.0%–16.8%</t>
        </r>
      </text>
    </comment>
    <comment ref="F269" authorId="0" shapeId="0" xr:uid="{2BD9152C-22D9-4687-85B6-17BF225D94E0}">
      <text>
        <r>
          <rPr>
            <b/>
            <sz val="9"/>
            <color indexed="81"/>
            <rFont val="Tahoma"/>
            <family val="2"/>
          </rPr>
          <t>Daniel Bartušek¨:</t>
        </r>
        <r>
          <rPr>
            <sz val="9"/>
            <color indexed="81"/>
            <rFont val="Tahoma"/>
            <family val="2"/>
          </rPr>
          <t xml:space="preserve">
proč jsou ty čísla tak vysoká ? Je to kvůli "cumulative"?</t>
        </r>
      </text>
    </comment>
    <comment ref="BO274" authorId="0" shapeId="0" xr:uid="{37B82175-E8BE-4A84-BBE6-7F9A2B313F82}">
      <text>
        <r>
          <rPr>
            <b/>
            <sz val="9"/>
            <color indexed="81"/>
            <rFont val="Tahoma"/>
            <family val="2"/>
          </rPr>
          <t>Daniel Bartušek¨:</t>
        </r>
        <r>
          <rPr>
            <sz val="9"/>
            <color indexed="81"/>
            <rFont val="Tahoma"/>
            <family val="2"/>
          </rPr>
          <t xml:space="preserve">
. It is likely that the suicide dataset was underreported</t>
        </r>
      </text>
    </comment>
    <comment ref="BQ274" authorId="0" shapeId="0" xr:uid="{8FC6150E-C4E7-41F8-89AB-6AE6C73403FD}">
      <text>
        <r>
          <rPr>
            <b/>
            <sz val="9"/>
            <color indexed="81"/>
            <rFont val="Tahoma"/>
            <family val="2"/>
          </rPr>
          <t>Daniel Bartušek¨:</t>
        </r>
        <r>
          <rPr>
            <sz val="9"/>
            <color indexed="81"/>
            <rFont val="Tahoma"/>
            <family val="2"/>
          </rPr>
          <t xml:space="preserve">
The missing rates for the daily series of temperature ranged 0.0%–28.9%</t>
        </r>
      </text>
    </comment>
    <comment ref="BQ275" authorId="0" shapeId="0" xr:uid="{83C4A896-2192-4B51-BCB5-98704EEFF920}">
      <text>
        <r>
          <rPr>
            <b/>
            <sz val="9"/>
            <color indexed="81"/>
            <rFont val="Tahoma"/>
            <family val="2"/>
          </rPr>
          <t>Daniel Bartušek¨:</t>
        </r>
        <r>
          <rPr>
            <sz val="9"/>
            <color indexed="81"/>
            <rFont val="Tahoma"/>
            <family val="2"/>
          </rPr>
          <t xml:space="preserve">
The missing rates for the daily series of
temperature ranged 0.0%–16.8%</t>
        </r>
      </text>
    </comment>
    <comment ref="BO287" authorId="0" shapeId="0" xr:uid="{E18E0825-B9AA-440D-91DB-7D8CC57722F9}">
      <text>
        <r>
          <rPr>
            <b/>
            <sz val="9"/>
            <color indexed="81"/>
            <rFont val="Tahoma"/>
            <family val="2"/>
          </rPr>
          <t>Daniel Bartušek¨:</t>
        </r>
        <r>
          <rPr>
            <sz val="9"/>
            <color indexed="81"/>
            <rFont val="Tahoma"/>
            <family val="2"/>
          </rPr>
          <t xml:space="preserve">
. It is likely that the suicide dataset was underreported</t>
        </r>
      </text>
    </comment>
    <comment ref="BQ287" authorId="0" shapeId="0" xr:uid="{FED66370-9870-40BE-BAB6-ED96DAFB539E}">
      <text>
        <r>
          <rPr>
            <b/>
            <sz val="9"/>
            <color indexed="81"/>
            <rFont val="Tahoma"/>
            <family val="2"/>
          </rPr>
          <t>Daniel Bartušek¨:</t>
        </r>
        <r>
          <rPr>
            <sz val="9"/>
            <color indexed="81"/>
            <rFont val="Tahoma"/>
            <family val="2"/>
          </rPr>
          <t xml:space="preserve">
The missing rates for the daily series of temperature ranged 0.0%–28.9%</t>
        </r>
      </text>
    </comment>
    <comment ref="BQ288" authorId="0" shapeId="0" xr:uid="{AB41D91F-608D-4D50-98FA-D8DF3DA96142}">
      <text>
        <r>
          <rPr>
            <b/>
            <sz val="9"/>
            <color indexed="81"/>
            <rFont val="Tahoma"/>
            <family val="2"/>
          </rPr>
          <t>Daniel Bartušek¨:</t>
        </r>
        <r>
          <rPr>
            <sz val="9"/>
            <color indexed="81"/>
            <rFont val="Tahoma"/>
            <family val="2"/>
          </rPr>
          <t xml:space="preserve">
The missing rates for the daily series of
temperature ranged 0.0%–16.8%</t>
        </r>
      </text>
    </comment>
    <comment ref="BO300" authorId="0" shapeId="0" xr:uid="{F032C45C-6C05-4262-9B31-21B8C1BAEA9A}">
      <text>
        <r>
          <rPr>
            <b/>
            <sz val="9"/>
            <color indexed="81"/>
            <rFont val="Tahoma"/>
            <family val="2"/>
          </rPr>
          <t>Daniel Bartušek¨:</t>
        </r>
        <r>
          <rPr>
            <sz val="9"/>
            <color indexed="81"/>
            <rFont val="Tahoma"/>
            <family val="2"/>
          </rPr>
          <t xml:space="preserve">
. It is likely that the suicide dataset was underreported</t>
        </r>
      </text>
    </comment>
    <comment ref="BQ300" authorId="0" shapeId="0" xr:uid="{D0990881-EB66-4CEC-9832-4586FA103B11}">
      <text>
        <r>
          <rPr>
            <b/>
            <sz val="9"/>
            <color indexed="81"/>
            <rFont val="Tahoma"/>
            <family val="2"/>
          </rPr>
          <t>Daniel Bartušek¨:</t>
        </r>
        <r>
          <rPr>
            <sz val="9"/>
            <color indexed="81"/>
            <rFont val="Tahoma"/>
            <family val="2"/>
          </rPr>
          <t xml:space="preserve">
The missing rates for the daily series of temperature ranged 0.0%–28.9%</t>
        </r>
      </text>
    </comment>
    <comment ref="BQ301" authorId="0" shapeId="0" xr:uid="{DC214B1B-7FFA-440F-BF27-CD93F37FF353}">
      <text>
        <r>
          <rPr>
            <b/>
            <sz val="9"/>
            <color indexed="81"/>
            <rFont val="Tahoma"/>
            <family val="2"/>
          </rPr>
          <t>Daniel Bartušek¨:</t>
        </r>
        <r>
          <rPr>
            <sz val="9"/>
            <color indexed="81"/>
            <rFont val="Tahoma"/>
            <family val="2"/>
          </rPr>
          <t xml:space="preserve">
The missing rates for the daily series of
temperature ranged 0.0%–16.8%</t>
        </r>
      </text>
    </comment>
    <comment ref="BQ311" authorId="0" shapeId="0" xr:uid="{54962785-B265-4777-8128-0EF6415FE80A}">
      <text>
        <r>
          <rPr>
            <b/>
            <sz val="9"/>
            <color indexed="81"/>
            <rFont val="Tahoma"/>
            <family val="2"/>
          </rPr>
          <t>Daniel Bartušek¨:</t>
        </r>
        <r>
          <rPr>
            <sz val="9"/>
            <color indexed="81"/>
            <rFont val="Tahoma"/>
            <family val="2"/>
          </rPr>
          <t xml:space="preserve">
The missing rates for the daily series of
temperature ranged 0.0%–16.8%</t>
        </r>
      </text>
    </comment>
    <comment ref="BQ320" authorId="0" shapeId="0" xr:uid="{CB4E4606-A76B-429A-ADCF-8DF25E36B34A}">
      <text>
        <r>
          <rPr>
            <b/>
            <sz val="9"/>
            <color indexed="81"/>
            <rFont val="Tahoma"/>
            <family val="2"/>
          </rPr>
          <t>Daniel Bartušek¨:</t>
        </r>
        <r>
          <rPr>
            <sz val="9"/>
            <color indexed="81"/>
            <rFont val="Tahoma"/>
            <family val="2"/>
          </rPr>
          <t xml:space="preserve">
The missing rates for the daily series of
temperature ranged 0.0%–16.8%</t>
        </r>
      </text>
    </comment>
    <comment ref="C326" authorId="0" shapeId="0" xr:uid="{7F6130D4-F013-47AD-B639-60B6B37132FB}">
      <text>
        <r>
          <rPr>
            <b/>
            <sz val="9"/>
            <color indexed="81"/>
            <rFont val="Tahoma"/>
            <family val="2"/>
          </rPr>
          <t>Daniel Bartušek¨:</t>
        </r>
        <r>
          <rPr>
            <sz val="9"/>
            <color indexed="81"/>
            <rFont val="Tahoma"/>
            <family val="2"/>
          </rPr>
          <t xml:space="preserve">
pouze F-stat</t>
        </r>
      </text>
    </comment>
    <comment ref="C328" authorId="0" shapeId="0" xr:uid="{1DF24DF1-2F46-4CA4-98C2-11BDE08BEF4A}">
      <text>
        <r>
          <rPr>
            <b/>
            <sz val="9"/>
            <color indexed="81"/>
            <rFont val="Tahoma"/>
            <family val="2"/>
          </rPr>
          <t>Daniel Bartušek¨:</t>
        </r>
        <r>
          <rPr>
            <sz val="9"/>
            <color indexed="81"/>
            <rFont val="Tahoma"/>
            <family val="2"/>
          </rPr>
          <t xml:space="preserve">
partial correlation brát jako normal correlation?</t>
        </r>
      </text>
    </comment>
    <comment ref="BG328" authorId="0" shapeId="0" xr:uid="{B078AB47-2C2D-4164-B8C2-4B787C7A3E30}">
      <text>
        <r>
          <rPr>
            <b/>
            <sz val="9"/>
            <color indexed="81"/>
            <rFont val="Tahoma"/>
            <family val="2"/>
          </rPr>
          <t>Daniel Bartušek¨:</t>
        </r>
        <r>
          <rPr>
            <sz val="9"/>
            <color indexed="81"/>
            <rFont val="Tahoma"/>
            <family val="2"/>
          </rPr>
          <t xml:space="preserve">
age, gender, unemployment</t>
        </r>
      </text>
    </comment>
    <comment ref="BG331" authorId="0" shapeId="0" xr:uid="{4ECE791B-465B-4242-98C2-4ABF46BF1BA6}">
      <text>
        <r>
          <rPr>
            <b/>
            <sz val="9"/>
            <color indexed="81"/>
            <rFont val="Tahoma"/>
            <family val="2"/>
          </rPr>
          <t>Daniel Bartušek¨:</t>
        </r>
        <r>
          <rPr>
            <sz val="9"/>
            <color indexed="81"/>
            <rFont val="Tahoma"/>
            <family val="2"/>
          </rPr>
          <t xml:space="preserve">
sex ratio, no spouse, aged, unemployment and low income</t>
        </r>
      </text>
    </comment>
    <comment ref="C338" authorId="0" shapeId="0" xr:uid="{FF0FB405-863C-4521-B9BB-F7D330AA01C9}">
      <text>
        <r>
          <rPr>
            <b/>
            <sz val="9"/>
            <color indexed="81"/>
            <rFont val="Tahoma"/>
            <family val="2"/>
          </rPr>
          <t>Daniel Bartušek¨:</t>
        </r>
        <r>
          <rPr>
            <sz val="9"/>
            <color indexed="81"/>
            <rFont val="Tahoma"/>
            <family val="2"/>
          </rPr>
          <t xml:space="preserve">
generally - takhle vysvětlovat proč nezahrnuju studii?</t>
        </r>
      </text>
    </comment>
    <comment ref="BG343" authorId="0" shapeId="0" xr:uid="{7B6F3F4F-3851-4459-A620-D446F237223F}">
      <text>
        <r>
          <rPr>
            <b/>
            <sz val="9"/>
            <color indexed="81"/>
            <rFont val="Tahoma"/>
            <family val="2"/>
          </rPr>
          <t>Daniel Bartušek¨:</t>
        </r>
        <r>
          <rPr>
            <sz val="9"/>
            <color indexed="81"/>
            <rFont val="Tahoma"/>
            <family val="2"/>
          </rPr>
          <t xml:space="preserve">
age, gender, unemployment</t>
        </r>
      </text>
    </comment>
    <comment ref="BG344" authorId="0" shapeId="0" xr:uid="{ED2127FC-1DA0-4763-83AE-4948CAE0DB82}">
      <text>
        <r>
          <rPr>
            <b/>
            <sz val="9"/>
            <color indexed="81"/>
            <rFont val="Tahoma"/>
            <family val="2"/>
          </rPr>
          <t>Daniel Bartušek¨:</t>
        </r>
        <r>
          <rPr>
            <sz val="9"/>
            <color indexed="81"/>
            <rFont val="Tahoma"/>
            <family val="2"/>
          </rPr>
          <t xml:space="preserve">
age, gender, unemployment</t>
        </r>
      </text>
    </comment>
    <comment ref="C362" authorId="0" shapeId="0" xr:uid="{8A1DCFFB-88BC-4E37-87ED-11ACC194094E}">
      <text>
        <r>
          <rPr>
            <b/>
            <sz val="9"/>
            <color indexed="81"/>
            <rFont val="Tahoma"/>
            <family val="2"/>
          </rPr>
          <t>Daniel Bartušek¨:</t>
        </r>
        <r>
          <rPr>
            <sz val="9"/>
            <color indexed="81"/>
            <rFont val="Tahoma"/>
            <family val="2"/>
          </rPr>
          <t xml:space="preserve">
Detailed prefecture-specific estimates in supplementary mats, cant access even through proxy</t>
        </r>
      </text>
    </comment>
    <comment ref="AM368" authorId="0" shapeId="0" xr:uid="{7BC4A902-158E-4D43-B991-3C58B267D54A}">
      <text>
        <r>
          <rPr>
            <b/>
            <sz val="9"/>
            <color indexed="81"/>
            <rFont val="Tahoma"/>
            <family val="2"/>
          </rPr>
          <t>Daniel Bartušek¨:</t>
        </r>
        <r>
          <rPr>
            <sz val="9"/>
            <color indexed="81"/>
            <rFont val="Tahoma"/>
            <family val="2"/>
          </rPr>
          <t xml:space="preserve">
Can I estimate like this</t>
        </r>
      </text>
    </comment>
    <comment ref="C369" authorId="0" shapeId="0" xr:uid="{28B38C04-48DB-4DA8-BC59-BEEE83A4BF00}">
      <text>
        <r>
          <rPr>
            <b/>
            <sz val="9"/>
            <color indexed="81"/>
            <rFont val="Tahoma"/>
            <family val="2"/>
          </rPr>
          <t>Daniel Bartušek¨:</t>
        </r>
        <r>
          <rPr>
            <sz val="9"/>
            <color indexed="81"/>
            <rFont val="Tahoma"/>
            <family val="2"/>
          </rPr>
          <t xml:space="preserve">
estimate suicide rates like this?</t>
        </r>
      </text>
    </comment>
    <comment ref="D408" authorId="0" shapeId="0" xr:uid="{FFFB4A9E-998F-457C-9885-ECB4C0CC5224}">
      <text>
        <r>
          <rPr>
            <b/>
            <sz val="9"/>
            <color indexed="81"/>
            <rFont val="Tahoma"/>
            <family val="2"/>
          </rPr>
          <t>Daniel Bartušek¨:</t>
        </r>
        <r>
          <rPr>
            <sz val="9"/>
            <color indexed="81"/>
            <rFont val="Tahoma"/>
            <family val="2"/>
          </rPr>
          <t xml:space="preserve">
M/F  a L/H odhady, mám estimatovat sample sizes a suicide rates přes ratio celé studie?</t>
        </r>
      </text>
    </comment>
    <comment ref="S408" authorId="0" shapeId="0" xr:uid="{64A6B3A0-EDC1-4066-9B3C-954ACC9E8641}">
      <text>
        <r>
          <rPr>
            <b/>
            <sz val="9"/>
            <color indexed="81"/>
            <rFont val="Tahoma"/>
            <family val="2"/>
          </rPr>
          <t>Daniel Bartušek¨:</t>
        </r>
        <r>
          <rPr>
            <sz val="9"/>
            <color indexed="81"/>
            <rFont val="Tahoma"/>
            <family val="2"/>
          </rPr>
          <t xml:space="preserve">
estimate everything with given M/F ratio for the whole study</t>
        </r>
      </text>
    </comment>
    <comment ref="AM408" authorId="0" shapeId="0" xr:uid="{82A0B6FD-8A0E-4629-812E-B1C3A88D3E2C}">
      <text>
        <r>
          <rPr>
            <b/>
            <sz val="9"/>
            <color indexed="81"/>
            <rFont val="Tahoma"/>
            <family val="2"/>
          </rPr>
          <t>Daniel Bartušek¨:</t>
        </r>
        <r>
          <rPr>
            <sz val="9"/>
            <color indexed="81"/>
            <rFont val="Tahoma"/>
            <family val="2"/>
          </rPr>
          <t xml:space="preserve">
estimate everything with given M/F ratio for the whole study</t>
        </r>
      </text>
    </comment>
    <comment ref="AN408" authorId="0" shapeId="0" xr:uid="{EB119B0E-FBC5-4ABE-BF2F-7E0F76A00883}">
      <text>
        <r>
          <rPr>
            <b/>
            <sz val="9"/>
            <color indexed="81"/>
            <rFont val="Tahoma"/>
            <family val="2"/>
          </rPr>
          <t>Daniel Bartušek¨:</t>
        </r>
        <r>
          <rPr>
            <sz val="9"/>
            <color indexed="81"/>
            <rFont val="Tahoma"/>
            <family val="2"/>
          </rPr>
          <t xml:space="preserve">
estimate everything with given M/F ratio for the whole study</t>
        </r>
      </text>
    </comment>
    <comment ref="AO408" authorId="0" shapeId="0" xr:uid="{94754E9A-AEBF-4488-B126-AD76CB3817E0}">
      <text>
        <r>
          <rPr>
            <b/>
            <sz val="9"/>
            <color indexed="81"/>
            <rFont val="Tahoma"/>
            <family val="2"/>
          </rPr>
          <t>Daniel Bartušek¨:</t>
        </r>
        <r>
          <rPr>
            <sz val="9"/>
            <color indexed="81"/>
            <rFont val="Tahoma"/>
            <family val="2"/>
          </rPr>
          <t xml:space="preserve">
estimate everything with given M/F ratio for the whole study</t>
        </r>
      </text>
    </comment>
    <comment ref="S471" authorId="0" shapeId="0" xr:uid="{39400BCC-0933-4700-9104-B171BDA57272}">
      <text>
        <r>
          <rPr>
            <b/>
            <sz val="9"/>
            <color indexed="81"/>
            <rFont val="Tahoma"/>
            <family val="2"/>
          </rPr>
          <t>Daniel Bartušek¨:</t>
        </r>
        <r>
          <rPr>
            <sz val="9"/>
            <color indexed="81"/>
            <rFont val="Tahoma"/>
            <family val="2"/>
          </rPr>
          <t xml:space="preserve">
estimate everything with given M/F ratio for the whole study</t>
        </r>
      </text>
    </comment>
    <comment ref="AM471" authorId="0" shapeId="0" xr:uid="{140800B3-2210-45DD-A90C-B35A41D49B3D}">
      <text>
        <r>
          <rPr>
            <b/>
            <sz val="9"/>
            <color indexed="81"/>
            <rFont val="Tahoma"/>
            <family val="2"/>
          </rPr>
          <t>Daniel Bartušek¨:</t>
        </r>
        <r>
          <rPr>
            <sz val="9"/>
            <color indexed="81"/>
            <rFont val="Tahoma"/>
            <family val="2"/>
          </rPr>
          <t xml:space="preserve">
estimate everything with given M/F ratio for the whole study</t>
        </r>
      </text>
    </comment>
    <comment ref="AN471" authorId="0" shapeId="0" xr:uid="{37B1C9BD-62C7-4052-B82E-779296CD55F1}">
      <text>
        <r>
          <rPr>
            <b/>
            <sz val="9"/>
            <color indexed="81"/>
            <rFont val="Tahoma"/>
            <family val="2"/>
          </rPr>
          <t>Daniel Bartušek¨:</t>
        </r>
        <r>
          <rPr>
            <sz val="9"/>
            <color indexed="81"/>
            <rFont val="Tahoma"/>
            <family val="2"/>
          </rPr>
          <t xml:space="preserve">
estimate everything with given M/F ratio for the whole study</t>
        </r>
      </text>
    </comment>
    <comment ref="AO471" authorId="0" shapeId="0" xr:uid="{F93F5CC2-ECC8-42AA-857B-4E2B7F7B515A}">
      <text>
        <r>
          <rPr>
            <b/>
            <sz val="9"/>
            <color indexed="81"/>
            <rFont val="Tahoma"/>
            <family val="2"/>
          </rPr>
          <t>Daniel Bartušek¨:</t>
        </r>
        <r>
          <rPr>
            <sz val="9"/>
            <color indexed="81"/>
            <rFont val="Tahoma"/>
            <family val="2"/>
          </rPr>
          <t xml:space="preserve">
estimate everything with given M/F ratio for the whole study</t>
        </r>
      </text>
    </comment>
    <comment ref="D533" authorId="0" shapeId="0" xr:uid="{DA96ABC0-B048-4C7A-9511-DB7B6FC8F111}">
      <text>
        <r>
          <rPr>
            <b/>
            <sz val="9"/>
            <color indexed="81"/>
            <rFont val="Tahoma"/>
            <family val="2"/>
          </rPr>
          <t>Daniel Bartušek¨:</t>
        </r>
        <r>
          <rPr>
            <sz val="9"/>
            <color indexed="81"/>
            <rFont val="Tahoma"/>
            <family val="2"/>
          </rPr>
          <t xml:space="preserve">
1. median instead of means, can I estimate temperatures like this
2. comment o % ages, mám si vybrat tu horní/spodní hranici, a spočítat mean age?</t>
        </r>
      </text>
    </comment>
    <comment ref="X533" authorId="0" shapeId="0" xr:uid="{C907AB58-C2D3-4434-A4E8-8BC5C79C8298}">
      <text>
        <r>
          <rPr>
            <b/>
            <sz val="9"/>
            <color indexed="81"/>
            <rFont val="Tahoma"/>
            <family val="2"/>
          </rPr>
          <t>Daniel Bartušek¨:</t>
        </r>
        <r>
          <rPr>
            <sz val="9"/>
            <color indexed="81"/>
            <rFont val="Tahoma"/>
            <family val="2"/>
          </rPr>
          <t xml:space="preserve">
median max, median min temp, can I estimate mean same as median?</t>
        </r>
      </text>
    </comment>
    <comment ref="AL533" authorId="0" shapeId="0" xr:uid="{95FACD19-F6CB-44E5-A517-EC62305C585D}">
      <text>
        <r>
          <rPr>
            <b/>
            <sz val="9"/>
            <color indexed="81"/>
            <rFont val="Tahoma"/>
            <family val="2"/>
          </rPr>
          <t>Daniel Bartušek¨:</t>
        </r>
        <r>
          <rPr>
            <sz val="9"/>
            <color indexed="81"/>
            <rFont val="Tahoma"/>
            <family val="2"/>
          </rPr>
          <t xml:space="preserve">
In the population of the whole Queensland, 36.4% of
males and 34.4% of females were 24-year age and below.
29.5% of males and 30.1% of females aged between 25
and 44. 23.5% of male population and 22.9% of female
population were between 45 and 64-year-age. Other people aged at 65-year and above. In the age structure of suicides, 16.4% of males and 15.2% females were
adolescents and youth (aged at 24-year or below). 46.9%
of males and 48.6% of females aged between 25 and 44-
year. 24.6% of male suicides and 25.8% of female suicides
were between 45 and 64-year age. 12.1% of males and
10.4% of females were older-aged adults (65 and over).</t>
        </r>
      </text>
    </comment>
    <comment ref="BG533" authorId="0" shapeId="0" xr:uid="{0557D747-F31E-4717-9A4F-BF0653373BB3}">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BG534" authorId="0" shapeId="0" xr:uid="{0CF9D2BB-D623-4D66-BE8F-50F6E84F407F}">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X535" authorId="0" shapeId="0" xr:uid="{797B4F97-4F34-45ED-8E8C-BDA9A02D0F47}">
      <text>
        <r>
          <rPr>
            <b/>
            <sz val="9"/>
            <color indexed="81"/>
            <rFont val="Tahoma"/>
            <family val="2"/>
          </rPr>
          <t>Daniel Bartušek¨:</t>
        </r>
        <r>
          <rPr>
            <sz val="9"/>
            <color indexed="81"/>
            <rFont val="Tahoma"/>
            <family val="2"/>
          </rPr>
          <t xml:space="preserve">
median max, median min temp, can I estimate mean same as median?</t>
        </r>
      </text>
    </comment>
    <comment ref="AL535" authorId="0" shapeId="0" xr:uid="{4EC30720-DE70-47CD-88D6-D3955B17C158}">
      <text>
        <r>
          <rPr>
            <b/>
            <sz val="9"/>
            <color indexed="81"/>
            <rFont val="Tahoma"/>
            <family val="2"/>
          </rPr>
          <t>Daniel Bartušek¨:</t>
        </r>
        <r>
          <rPr>
            <sz val="9"/>
            <color indexed="81"/>
            <rFont val="Tahoma"/>
            <family val="2"/>
          </rPr>
          <t xml:space="preserve">
In the population of the whole Queensland, 36.4% of
males and 34.4% of females were 24-year age and below.
29.5% of males and 30.1% of females aged between 25
and 44. 23.5% of male population and 22.9% of female
population were between 45 and 64-year-age. Other people aged at 65-year and above. In the age structure of suicides, 16.4% of males and 15.2% females were
adolescents and youth (aged at 24-year or below). 46.9%
of males and 48.6% of females aged between 25 and 44-
year. 24.6% of male suicides and 25.8% of female suicides
were between 45 and 64-year age. 12.1% of males and
10.4% of females were older-aged adults (65 and over).</t>
        </r>
      </text>
    </comment>
    <comment ref="BG535" authorId="0" shapeId="0" xr:uid="{A14E94DD-ED35-44B4-AC27-1DDF77D73219}">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BG536" authorId="0" shapeId="0" xr:uid="{0DADD3A8-1433-4037-B364-40F39C60A92A}">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X537" authorId="0" shapeId="0" xr:uid="{70B76F7B-966D-40A2-A48E-F27769D9392E}">
      <text>
        <r>
          <rPr>
            <b/>
            <sz val="9"/>
            <color indexed="81"/>
            <rFont val="Tahoma"/>
            <family val="2"/>
          </rPr>
          <t>Daniel Bartušek¨:</t>
        </r>
        <r>
          <rPr>
            <sz val="9"/>
            <color indexed="81"/>
            <rFont val="Tahoma"/>
            <family val="2"/>
          </rPr>
          <t xml:space="preserve">
median max, median min temp, can I estimate mean same as median?</t>
        </r>
      </text>
    </comment>
    <comment ref="AL537" authorId="0" shapeId="0" xr:uid="{03E291F5-1991-408F-B972-E8BFA62C765B}">
      <text>
        <r>
          <rPr>
            <b/>
            <sz val="9"/>
            <color indexed="81"/>
            <rFont val="Tahoma"/>
            <family val="2"/>
          </rPr>
          <t>Daniel Bartušek¨:</t>
        </r>
        <r>
          <rPr>
            <sz val="9"/>
            <color indexed="81"/>
            <rFont val="Tahoma"/>
            <family val="2"/>
          </rPr>
          <t xml:space="preserve">
In the population of the whole Queensland, 36.4% of
males and 34.4% of females were 24-year age and below.
29.5% of males and 30.1% of females aged between 25
and 44. 23.5% of male population and 22.9% of female
population were between 45 and 64-year-age. Other people aged at 65-year and above. In the age structure of suicides, 16.4% of males and 15.2% females were
adolescents and youth (aged at 24-year or below). 46.9%
of males and 48.6% of females aged between 25 and 44-
year. 24.6% of male suicides and 25.8% of female suicides
were between 45 and 64-year age. 12.1% of males and
10.4% of females were older-aged adults (65 and over).</t>
        </r>
      </text>
    </comment>
    <comment ref="BG537" authorId="0" shapeId="0" xr:uid="{7F4BB111-E6C4-4004-90C6-E9F5CC79F95F}">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BG538" authorId="0" shapeId="0" xr:uid="{F4F90464-8D3F-475B-82E6-81ED5C0FE755}">
      <text>
        <r>
          <rPr>
            <b/>
            <sz val="9"/>
            <color indexed="81"/>
            <rFont val="Tahoma"/>
            <family val="2"/>
          </rPr>
          <t>Daniel Bartušek¨:</t>
        </r>
        <r>
          <rPr>
            <sz val="9"/>
            <color indexed="81"/>
            <rFont val="Tahoma"/>
            <family val="2"/>
          </rPr>
          <t xml:space="preserve">
SEIFA included four indices: the Index of Relative Socioeconomic Advantage and Disadvantage (i.e., IRSAD, the
higher IRSAD index, the higher socioeconomic position),
the Index of Relative Socio-economic Disadvantage (i.e.,
IRSD, reflecting disadvantage such as low income and
education level, high unemployment and unskilled occupations), the Index of Economic Resources (i.e., IER,
reflecting the general level of availability to economic
resources of residents and households) and the Index of
Education and Occupation (i.e., IEO, reflecting the general educational level and occupational skills of people). Demographic variables included population, Indigenous
population, unemployed population, population with
low individual income (below AU$ 200 per week) and
low education level (Year 9 and below).
</t>
        </r>
      </text>
    </comment>
    <comment ref="D570" authorId="0" shapeId="0" xr:uid="{4206904E-D8DD-464B-BDF8-0028FD543752}">
      <text>
        <r>
          <rPr>
            <b/>
            <sz val="9"/>
            <color indexed="81"/>
            <rFont val="Tahoma"/>
            <family val="2"/>
          </rPr>
          <t>Daniel Bartušek¨:</t>
        </r>
        <r>
          <rPr>
            <sz val="9"/>
            <color indexed="81"/>
            <rFont val="Tahoma"/>
            <family val="2"/>
          </rPr>
          <t xml:space="preserve">
1. too little info
2. jak převádět odds ratio
3. ty různé lagy</t>
        </r>
      </text>
    </comment>
    <comment ref="F571" authorId="0" shapeId="0" xr:uid="{6E3E1D4F-A5D2-47C5-9CA2-A1040B8F4375}">
      <text>
        <r>
          <rPr>
            <b/>
            <sz val="9"/>
            <color indexed="81"/>
            <rFont val="Tahoma"/>
            <family val="2"/>
          </rPr>
          <t>Daniel Bartušek¨:</t>
        </r>
        <r>
          <rPr>
            <sz val="9"/>
            <color indexed="81"/>
            <rFont val="Tahoma"/>
            <family val="2"/>
          </rPr>
          <t xml:space="preserve">
bigger lag (0-6) instead of (0-5)
</t>
        </r>
      </text>
    </comment>
    <comment ref="F574" authorId="0" shapeId="0" xr:uid="{8EC7933A-6D5B-4A53-9F71-B64E5AD2D747}">
      <text>
        <r>
          <rPr>
            <b/>
            <sz val="9"/>
            <color indexed="81"/>
            <rFont val="Tahoma"/>
            <family val="2"/>
          </rPr>
          <t>Daniel Bartušek¨:</t>
        </r>
        <r>
          <rPr>
            <sz val="9"/>
            <color indexed="81"/>
            <rFont val="Tahoma"/>
            <family val="2"/>
          </rPr>
          <t xml:space="preserve">
lag 
0-4
0-5
0-6</t>
        </r>
      </text>
    </comment>
    <comment ref="G609" authorId="0" shapeId="0" xr:uid="{D419B53A-1D54-4F32-97F8-83544A32011E}">
      <text>
        <r>
          <rPr>
            <b/>
            <sz val="9"/>
            <color indexed="81"/>
            <rFont val="Tahoma"/>
            <family val="2"/>
          </rPr>
          <t>Daniel Bartušek¨:</t>
        </r>
        <r>
          <rPr>
            <sz val="9"/>
            <color indexed="81"/>
            <rFont val="Tahoma"/>
            <family val="2"/>
          </rPr>
          <t xml:space="preserve">
how to interpret? Probably leave out</t>
        </r>
      </text>
    </comment>
    <comment ref="F613" authorId="0" shapeId="0" xr:uid="{80075338-81B8-49A6-970F-443DBEA73F12}">
      <text>
        <r>
          <rPr>
            <b/>
            <sz val="9"/>
            <color indexed="81"/>
            <rFont val="Tahoma"/>
            <family val="2"/>
          </rPr>
          <t>Daniel Bartušek¨:</t>
        </r>
        <r>
          <rPr>
            <sz val="9"/>
            <color indexed="81"/>
            <rFont val="Tahoma"/>
            <family val="2"/>
          </rPr>
          <t xml:space="preserve">
2 day lag</t>
        </r>
      </text>
    </comment>
    <comment ref="F614" authorId="0" shapeId="0" xr:uid="{70E58AA1-A620-4A31-AECF-B5F25AFF460B}">
      <text>
        <r>
          <rPr>
            <b/>
            <sz val="9"/>
            <color indexed="81"/>
            <rFont val="Tahoma"/>
            <family val="2"/>
          </rPr>
          <t>Daniel Bartušek¨:</t>
        </r>
        <r>
          <rPr>
            <sz val="9"/>
            <color indexed="81"/>
            <rFont val="Tahoma"/>
            <family val="2"/>
          </rPr>
          <t xml:space="preserve">
5 day lag</t>
        </r>
      </text>
    </comment>
    <comment ref="D642" authorId="0" shapeId="0" xr:uid="{F9A0698B-C40F-469F-B4CD-8240E59B168F}">
      <text>
        <r>
          <rPr>
            <b/>
            <sz val="9"/>
            <color indexed="81"/>
            <rFont val="Tahoma"/>
            <family val="2"/>
          </rPr>
          <t>Daniel Bartušek¨:</t>
        </r>
        <r>
          <rPr>
            <sz val="9"/>
            <color indexed="81"/>
            <rFont val="Tahoma"/>
            <family val="2"/>
          </rPr>
          <t xml:space="preserve">
The rate of
fatal suicide cases was 6.4%. T</t>
        </r>
      </text>
    </comment>
    <comment ref="D643" authorId="0" shapeId="0" xr:uid="{D852E2A4-1499-4943-B2F1-5B2AC37DB3FC}">
      <text>
        <r>
          <rPr>
            <b/>
            <sz val="9"/>
            <color indexed="81"/>
            <rFont val="Tahoma"/>
            <family val="2"/>
          </rPr>
          <t>Daniel Bartušek¨:</t>
        </r>
        <r>
          <rPr>
            <sz val="9"/>
            <color indexed="81"/>
            <rFont val="Tahoma"/>
            <family val="2"/>
          </rPr>
          <t xml:space="preserve">
lag 1 - lag 4</t>
        </r>
      </text>
    </comment>
    <comment ref="D647" authorId="0" shapeId="0" xr:uid="{C6981E46-E425-4C70-B6CC-DE2DC065F13C}">
      <text>
        <r>
          <rPr>
            <b/>
            <sz val="9"/>
            <color indexed="81"/>
            <rFont val="Tahoma"/>
            <family val="2"/>
          </rPr>
          <t>Daniel Bartušek¨:</t>
        </r>
        <r>
          <rPr>
            <sz val="9"/>
            <color indexed="81"/>
            <rFont val="Tahoma"/>
            <family val="2"/>
          </rPr>
          <t xml:space="preserve">
The rate of
fatal suicide cases was 6.4%. T</t>
        </r>
      </text>
    </comment>
    <comment ref="D648" authorId="0" shapeId="0" xr:uid="{ED637E57-8A2D-4085-B2A7-E8CC3C907C58}">
      <text>
        <r>
          <rPr>
            <b/>
            <sz val="9"/>
            <color indexed="81"/>
            <rFont val="Tahoma"/>
            <family val="2"/>
          </rPr>
          <t>Daniel Bartušek¨:</t>
        </r>
        <r>
          <rPr>
            <sz val="9"/>
            <color indexed="81"/>
            <rFont val="Tahoma"/>
            <family val="2"/>
          </rPr>
          <t xml:space="preserve">
lag 1 - lag 4</t>
        </r>
      </text>
    </comment>
    <comment ref="D652" authorId="0" shapeId="0" xr:uid="{BD7CE18F-EDCA-44D9-BE1D-6BBCE5DE1A74}">
      <text>
        <r>
          <rPr>
            <b/>
            <sz val="9"/>
            <color indexed="81"/>
            <rFont val="Tahoma"/>
            <family val="2"/>
          </rPr>
          <t>Daniel Bartušek¨:</t>
        </r>
        <r>
          <rPr>
            <sz val="9"/>
            <color indexed="81"/>
            <rFont val="Tahoma"/>
            <family val="2"/>
          </rPr>
          <t xml:space="preserve">
The rate of
fatal suicide cases was 6.4%. T</t>
        </r>
      </text>
    </comment>
    <comment ref="D653" authorId="0" shapeId="0" xr:uid="{22FB135D-5C05-4167-BB9F-1DA81AE5A521}">
      <text>
        <r>
          <rPr>
            <b/>
            <sz val="9"/>
            <color indexed="81"/>
            <rFont val="Tahoma"/>
            <family val="2"/>
          </rPr>
          <t>Daniel Bartušek¨:</t>
        </r>
        <r>
          <rPr>
            <sz val="9"/>
            <color indexed="81"/>
            <rFont val="Tahoma"/>
            <family val="2"/>
          </rPr>
          <t xml:space="preserve">
lag 1 - lag 4</t>
        </r>
      </text>
    </comment>
    <comment ref="D657" authorId="0" shapeId="0" xr:uid="{6C0FB08A-21E3-489E-956D-90FE757F7F05}">
      <text>
        <r>
          <rPr>
            <b/>
            <sz val="9"/>
            <color indexed="81"/>
            <rFont val="Tahoma"/>
            <family val="2"/>
          </rPr>
          <t>Daniel Bartušek¨:</t>
        </r>
        <r>
          <rPr>
            <sz val="9"/>
            <color indexed="81"/>
            <rFont val="Tahoma"/>
            <family val="2"/>
          </rPr>
          <t xml:space="preserve">
divny prevod IRR na %</t>
        </r>
      </text>
    </comment>
    <comment ref="BM657" authorId="0" shapeId="0" xr:uid="{25C5E4C1-9119-4CA2-B97B-48DF520D4D2F}">
      <text>
        <r>
          <rPr>
            <b/>
            <sz val="9"/>
            <color indexed="81"/>
            <rFont val="Tahoma"/>
            <family val="2"/>
          </rPr>
          <t>Daniel Bartušek¨:</t>
        </r>
        <r>
          <rPr>
            <sz val="9"/>
            <color indexed="81"/>
            <rFont val="Tahoma"/>
            <family val="2"/>
          </rPr>
          <t xml:space="preserve">
</t>
        </r>
      </text>
    </comment>
    <comment ref="B674" authorId="0" shapeId="0" xr:uid="{8CADF6E0-3791-4E42-B603-F0594E2E70DB}">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
1. jak odhadovat sample sizes (podle suicide rate asi?)
2. jak odhadovat sample size u V/nonV ? tam nemám čeho se chytit
3. taky srovnana efekt narustu teploty mezi mesici, jde to nejak vyuzit?</t>
        </r>
      </text>
    </comment>
    <comment ref="S674" authorId="0" shapeId="0" xr:uid="{7F8B4236-9A26-4B70-8F96-FC47F1BB2736}">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675" authorId="0" shapeId="0" xr:uid="{F9A613FB-D0A4-422D-94CD-32C7F2B3D17A}">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675" authorId="0" shapeId="0" xr:uid="{031F8E6A-F018-4243-B185-53E7F1369B28}">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676" authorId="0" shapeId="0" xr:uid="{D3A5CAAB-F76C-47B8-A23D-FD8752AF5CF8}">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676" authorId="0" shapeId="0" xr:uid="{B78D56C6-0D76-4DFD-8791-C9AA994206F9}">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677" authorId="0" shapeId="0" xr:uid="{3FF3AB52-CD08-4708-88F4-CD6E95F9EA23}">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677" authorId="0" shapeId="0" xr:uid="{B972C8B9-6560-45E5-B9D6-136E64C120E6}">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678" authorId="0" shapeId="0" xr:uid="{06B8D7BB-0889-48EB-BEB1-6882A5B05B56}">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678" authorId="0" shapeId="0" xr:uid="{5A4BDE66-6199-47BB-B7FB-697DB4424E38}">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679" authorId="0" shapeId="0" xr:uid="{9A878A8F-BFD8-4820-94F6-F34D9D4CDBB4}">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679" authorId="0" shapeId="0" xr:uid="{2445033E-F96F-4CC0-B9A1-231023ACE7D8}">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1" authorId="0" shapeId="0" xr:uid="{2781D681-DEB4-4BE3-AFE7-4B76B496C790}">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
1. jak odhadovat sample sizes (podle suicide rate asi?)
2. jak odhadovat sample size u V/nonV ? tam nemám čeho se chytit
3. taky srovnana efekt narustu teploty mezi mesici, jde to nejak vyuzit?</t>
        </r>
      </text>
    </comment>
    <comment ref="S711" authorId="0" shapeId="0" xr:uid="{9FA2017E-37E5-4F1F-AD6A-2ED07B3EC703}">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2" authorId="0" shapeId="0" xr:uid="{EC00E624-90C3-4CEA-9CA7-5CDB6D55498A}">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712" authorId="0" shapeId="0" xr:uid="{71F48BCA-7DD0-4837-802B-077A8C702EBA}">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3" authorId="0" shapeId="0" xr:uid="{E703C107-D844-4308-976A-4008E0473CC6}">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713" authorId="0" shapeId="0" xr:uid="{2ECEB3DA-550B-4531-802A-49C0850C0AEE}">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4" authorId="0" shapeId="0" xr:uid="{E1852D17-095B-48E3-BC8D-5BDEF364F92A}">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714" authorId="0" shapeId="0" xr:uid="{EB9CD615-C903-4C50-B262-212440DA064D}">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5" authorId="0" shapeId="0" xr:uid="{EDB42B14-BB42-4E5F-93EF-D345E6146DF2}">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715" authorId="0" shapeId="0" xr:uid="{A2CE3914-4DEE-42B5-BE6C-973C7A6CF5FE}">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B716" authorId="0" shapeId="0" xr:uid="{3ED862FC-7F64-42E0-B30E-FB141B146AE9}">
      <text>
        <r>
          <rPr>
            <b/>
            <sz val="9"/>
            <color indexed="81"/>
            <rFont val="Tahoma"/>
            <family val="2"/>
          </rPr>
          <t>Daniel Bartušek¨:</t>
        </r>
        <r>
          <rPr>
            <sz val="9"/>
            <color indexed="81"/>
            <rFont val="Tahoma"/>
            <family val="2"/>
          </rPr>
          <t xml:space="preserve">
Daniel Bartušek¨: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 ref="S716" authorId="0" shapeId="0" xr:uid="{92D8DF22-8349-4B15-AD38-8C2E0CC97D0E}">
      <text>
        <r>
          <rPr>
            <b/>
            <sz val="9"/>
            <color indexed="81"/>
            <rFont val="Tahoma"/>
            <family val="2"/>
          </rPr>
          <t>Daniel Bartušek¨:</t>
        </r>
        <r>
          <rPr>
            <sz val="9"/>
            <color indexed="81"/>
            <rFont val="Tahoma"/>
            <family val="2"/>
          </rPr>
          <t xml:space="preserve">
Twenty-eight thousand five hundred one suicide cases
(21,999 males and 6,502 females) from eight cities between 1985 and 2005 were included in this study. Sydney
and Melbourne had the largest number of suicide case
(16,665 for both) and accounted for 58.5 % of total suicides, followed by Brisbane, Perth and Adelaide. Darwin,
Hobart and Canberra had the smallest number of suicide
cases (1,662 for all three cities and 5.8 % of total suicides).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Bartušek¨</author>
  </authors>
  <commentList>
    <comment ref="B43" authorId="0" shapeId="0" xr:uid="{100D8877-727C-44E5-9975-8ED3FE1FFC19}">
      <text>
        <r>
          <rPr>
            <b/>
            <sz val="9"/>
            <color indexed="81"/>
            <rFont val="Tahoma"/>
            <family val="2"/>
          </rPr>
          <t>Daniel Bartušek¨:</t>
        </r>
        <r>
          <rPr>
            <sz val="9"/>
            <color indexed="81"/>
            <rFont val="Tahoma"/>
            <family val="2"/>
          </rPr>
          <t xml:space="preserve">
bigger lag (0-6) instead of (0-5)
</t>
        </r>
      </text>
    </comment>
    <comment ref="B46" authorId="0" shapeId="0" xr:uid="{5237B52C-D042-4CFC-B813-F148003D2A1C}">
      <text>
        <r>
          <rPr>
            <b/>
            <sz val="9"/>
            <color indexed="81"/>
            <rFont val="Tahoma"/>
            <family val="2"/>
          </rPr>
          <t>Daniel Bartušek¨:</t>
        </r>
        <r>
          <rPr>
            <sz val="9"/>
            <color indexed="81"/>
            <rFont val="Tahoma"/>
            <family val="2"/>
          </rPr>
          <t xml:space="preserve">
lag 
0-4
0-5
0-6</t>
        </r>
      </text>
    </comment>
    <comment ref="B546" authorId="0" shapeId="0" xr:uid="{DEFEC063-6941-4F82-AA0F-04B6969A3C0E}">
      <text>
        <r>
          <rPr>
            <b/>
            <sz val="9"/>
            <color indexed="81"/>
            <rFont val="Tahoma"/>
            <family val="2"/>
          </rPr>
          <t>Daniel Bartušek¨:
Controlling for lattitude and longitude eliminates significance, should I log it as a dummy var ?</t>
        </r>
      </text>
    </comment>
    <comment ref="B547" authorId="0" shapeId="0" xr:uid="{016C559D-5CC7-4BD2-9BF2-79A69022873B}">
      <text>
        <r>
          <rPr>
            <b/>
            <sz val="9"/>
            <color indexed="81"/>
            <rFont val="Tahoma"/>
            <family val="2"/>
          </rPr>
          <t>Daniel Bartušek¨:
Controlling for lattitude and longitude eliminates significance, should I log it as a dummy var ?</t>
        </r>
      </text>
    </comment>
    <comment ref="B548" authorId="0" shapeId="0" xr:uid="{4A87ED4B-BFE8-423D-984C-A241C5F82596}">
      <text>
        <r>
          <rPr>
            <b/>
            <sz val="9"/>
            <color indexed="81"/>
            <rFont val="Tahoma"/>
            <family val="2"/>
          </rPr>
          <t>Daniel Bartušek¨:
Controlling for lattitude and longitude eliminates significance, should I log it as a dummy var ?</t>
        </r>
      </text>
    </comment>
    <comment ref="B549" authorId="0" shapeId="0" xr:uid="{9BCDB87A-442B-4EF5-A992-11C0B5978DFC}">
      <text>
        <r>
          <rPr>
            <b/>
            <sz val="9"/>
            <color indexed="81"/>
            <rFont val="Tahoma"/>
            <family val="2"/>
          </rPr>
          <t>Daniel Bartušek¨:
Controlling for lattitude and longitude eliminates significance, should I log it as a dummy var ?</t>
        </r>
      </text>
    </comment>
    <comment ref="B819" authorId="0" shapeId="0" xr:uid="{3CEE172E-391B-4ADE-ACD9-2204EF73595A}">
      <text>
        <r>
          <rPr>
            <b/>
            <sz val="9"/>
            <color indexed="81"/>
            <rFont val="Tahoma"/>
            <family val="2"/>
          </rPr>
          <t>Daniel Bartušek¨:</t>
        </r>
        <r>
          <rPr>
            <sz val="9"/>
            <color indexed="81"/>
            <rFont val="Tahoma"/>
            <family val="2"/>
          </rPr>
          <t xml:space="preserve">
2 day lag</t>
        </r>
      </text>
    </comment>
    <comment ref="B820" authorId="0" shapeId="0" xr:uid="{2AF1585E-047F-4657-B909-142B337A4361}">
      <text>
        <r>
          <rPr>
            <b/>
            <sz val="9"/>
            <color indexed="81"/>
            <rFont val="Tahoma"/>
            <family val="2"/>
          </rPr>
          <t>Daniel Bartušek¨:</t>
        </r>
        <r>
          <rPr>
            <sz val="9"/>
            <color indexed="81"/>
            <rFont val="Tahoma"/>
            <family val="2"/>
          </rPr>
          <t xml:space="preserve">
5 day lag</t>
        </r>
      </text>
    </comment>
  </commentList>
</comments>
</file>

<file path=xl/sharedStrings.xml><?xml version="1.0" encoding="utf-8"?>
<sst xmlns="http://schemas.openxmlformats.org/spreadsheetml/2006/main" count="53166" uniqueCount="1195">
  <si>
    <t>study</t>
  </si>
  <si>
    <t>reference</t>
  </si>
  <si>
    <t>publication_year</t>
  </si>
  <si>
    <t>effect_original</t>
  </si>
  <si>
    <t>interpretation</t>
  </si>
  <si>
    <t>effect</t>
  </si>
  <si>
    <t>standard_error</t>
  </si>
  <si>
    <t>t_statistics</t>
  </si>
  <si>
    <t>sample_size</t>
  </si>
  <si>
    <t>95%_lower</t>
  </si>
  <si>
    <t>95%_upper</t>
  </si>
  <si>
    <t>temperature_treshold</t>
  </si>
  <si>
    <t>data_dimension</t>
  </si>
  <si>
    <t>data_granularity</t>
  </si>
  <si>
    <t>data_from</t>
  </si>
  <si>
    <t>data_till</t>
  </si>
  <si>
    <t>data_length</t>
  </si>
  <si>
    <t>method</t>
  </si>
  <si>
    <t>variable_definition</t>
  </si>
  <si>
    <t>male</t>
  </si>
  <si>
    <t>female</t>
  </si>
  <si>
    <t>violent_only</t>
  </si>
  <si>
    <t>non-violent_only</t>
  </si>
  <si>
    <t>age</t>
  </si>
  <si>
    <t>sample_mean</t>
  </si>
  <si>
    <t>sample_sd</t>
  </si>
  <si>
    <t>year_control</t>
  </si>
  <si>
    <t>month_control</t>
  </si>
  <si>
    <t>day_control</t>
  </si>
  <si>
    <t>holidays_control</t>
  </si>
  <si>
    <t>daylight_control</t>
  </si>
  <si>
    <t>rainfall_control</t>
  </si>
  <si>
    <t>mental_health_control</t>
  </si>
  <si>
    <t>physical_health_control</t>
  </si>
  <si>
    <t>location</t>
  </si>
  <si>
    <t>note1</t>
  </si>
  <si>
    <t>note2</t>
  </si>
  <si>
    <t>cross-reference</t>
  </si>
  <si>
    <t>bibliografic reference</t>
  </si>
  <si>
    <t>year when the study was published</t>
  </si>
  <si>
    <t>original effect reported in a study (odds ratio, relative risk, relative risk, adjusted relative risk… always check the interpretation)</t>
  </si>
  <si>
    <t>interpretation of the effect</t>
  </si>
  <si>
    <t>standard error of the effect (recalculated to a standardized measure, if necessary)</t>
  </si>
  <si>
    <t xml:space="preserve"> = effect/standard_error</t>
  </si>
  <si>
    <t>number of observations used to estimate the effect</t>
  </si>
  <si>
    <t>time-series, cross-section or panel data</t>
  </si>
  <si>
    <t>daily, weekly, monthly data..</t>
  </si>
  <si>
    <t>year of the start of the data sample</t>
  </si>
  <si>
    <t>year of the end of data sample</t>
  </si>
  <si>
    <t>number of years</t>
  </si>
  <si>
    <t>estimation method the study uses to estimate the effect</t>
  </si>
  <si>
    <t>how is the effect defined</t>
  </si>
  <si>
    <t>from 0 to 1 depending on the ration of male:female population in a study</t>
  </si>
  <si>
    <t>if only violent death is accounted for</t>
  </si>
  <si>
    <t>if only non-violent death is accounted for</t>
  </si>
  <si>
    <t>mean number of suicides per day</t>
  </si>
  <si>
    <t>standard error of the mean number of suicides per day</t>
  </si>
  <si>
    <t xml:space="preserve"> =1 if a study controls for year</t>
  </si>
  <si>
    <t xml:space="preserve"> =1 if a study controls for month</t>
  </si>
  <si>
    <t xml:space="preserve"> =1 if a study controls for day of the week</t>
  </si>
  <si>
    <t xml:space="preserve"> =1 if a study controls for holidays</t>
  </si>
  <si>
    <t xml:space="preserve"> =1 if a study controls for daylight hours</t>
  </si>
  <si>
    <t xml:space="preserve"> =1 if a study controls for rainfall or humidity</t>
  </si>
  <si>
    <t xml:space="preserve"> =1 if a study controls for mental health (depression, schizophrenia)</t>
  </si>
  <si>
    <t>where the study took place (will be good for extracting location, income group, latitute, climate zone…)</t>
  </si>
  <si>
    <t>x</t>
  </si>
  <si>
    <t>Page et al. (2007)</t>
  </si>
  <si>
    <t>Page, L. A., Hajat, S. &amp; R.S. Kovats (2007): Relationship between daily suicide counts and temperature in England and Wales. The British Journal of Psychiatry 191, pp. 106–122.</t>
  </si>
  <si>
    <t>% increase in suicides for every 1C rise in mean temperature above 18C</t>
  </si>
  <si>
    <t>time-series</t>
  </si>
  <si>
    <t>daily</t>
  </si>
  <si>
    <t>Poisson generalised linear model</t>
  </si>
  <si>
    <t xml:space="preserve">adjusted relative risk </t>
  </si>
  <si>
    <t>all ages</t>
  </si>
  <si>
    <t>England and Wales</t>
  </si>
  <si>
    <t>adjusted relative risk (and hence percentage change) for suicide in relation to temperature =&gt; adjusted for year,month, day of week,Christmas, public holidays and hours of daylight.</t>
  </si>
  <si>
    <t>all suicides</t>
  </si>
  <si>
    <t>mean temperature</t>
  </si>
  <si>
    <t>violent suicide</t>
  </si>
  <si>
    <t>non-violent suicide</t>
  </si>
  <si>
    <t>male suicide</t>
  </si>
  <si>
    <t>female suicide</t>
  </si>
  <si>
    <t>Link</t>
  </si>
  <si>
    <t>Keyword</t>
  </si>
  <si>
    <t>Akkaya-Kalayci, T., Vyssoki, B., Winkler, D., Willeit, M., Kapusta, N.D., Dorffner, G., et al., 2017. The effect of seasonal changes and climatic factors on suicide attempts of young people. BMC Psychiatry 17, 365.</t>
  </si>
  <si>
    <t>Akkaya-Kalayci et al. (2017)</t>
  </si>
  <si>
    <t>https://bmcpsychiatry.biomedcentral.com/articles/10.1186/s12888-017-1532-7</t>
  </si>
  <si>
    <t>Bio factors: serotonin</t>
  </si>
  <si>
    <t>Mann, 2000</t>
  </si>
  <si>
    <t>Psychological: aggressive in hot days</t>
  </si>
  <si>
    <t>Anderson, 1989</t>
  </si>
  <si>
    <t>chi squared for male/female difference, correlation of climatic factors 10 days prior to suicide, seasonality controlled for using trigonometric sine model</t>
  </si>
  <si>
    <t>a deviation of temperature over a period of 10 days from the seasonal average is positively correlated to the deviation of the number of male suicide attempts from the average at the same point in time. In other words, 10-day periods of warmer temperatures than usual – whether they are measured against relatively low averages in winter or against relatively high averages in summer – tend to correlate with higher than average suicide attempt rates. Since the main seasonal factor is removed from this analysis, a potential causality between the variables is more likely than in the correlations of the original time series.</t>
  </si>
  <si>
    <t>How does controlling for variables work</t>
  </si>
  <si>
    <t>https://www.scielo.br/pdf/rbp/v39n3/1516-4446-rbp-1516444620162057.pdf</t>
  </si>
  <si>
    <t>Bando, D.H., Teng, C.T., Volpe, F.M., Masi, E., Pereira, L.A., Braga, A.L., 2017. Suicide and meteorological factors in Sao Paulo, Brazil, 1996–2011: a time series analysis. Rev. Bras. Psiquiatr. 39, 220–227.</t>
  </si>
  <si>
    <t>.</t>
  </si>
  <si>
    <t>Bando et al. (2017)</t>
  </si>
  <si>
    <t>weekly</t>
  </si>
  <si>
    <t>GAM</t>
  </si>
  <si>
    <t>% increase in suicides for every 1C rise in minimum temperature</t>
  </si>
  <si>
    <t>minimum temperature</t>
  </si>
  <si>
    <t>Deisenhammer, E. A., Kemmler, G., &amp; Parson, P. (2003). Association of meteorological factors with suicide. Acta Psychiatrica Scandinavica, 108(6), 455–459.</t>
  </si>
  <si>
    <t>Deisenhammer et al. (2003)</t>
  </si>
  <si>
    <t>relative risk of suicide</t>
  </si>
  <si>
    <t>deisenhammer_2003</t>
  </si>
  <si>
    <t>Dixon, P. G., &amp; Kalkstein, A. J. (2016)</t>
  </si>
  <si>
    <t>This research shows that weather-suicide associations, specifically increased suicides with anomalously warm conditions, occur similarly across numerous climate types within the USA.</t>
  </si>
  <si>
    <t>IRR</t>
  </si>
  <si>
    <t>Tyrol, Austria</t>
  </si>
  <si>
    <t xml:space="preserve">high temperature, low humidity and thunderstorms were associated with a higher risk of suicide, control for different county population </t>
  </si>
  <si>
    <t>humidity</t>
  </si>
  <si>
    <t>Hierachical multiple logistic regression analysis</t>
  </si>
  <si>
    <t>season_control</t>
  </si>
  <si>
    <t>Sao Paulo, Brazil</t>
  </si>
  <si>
    <t>95%_lower_original</t>
  </si>
  <si>
    <t>95%_upper_original</t>
  </si>
  <si>
    <t>upper 95% confidence interval of the original estimate</t>
  </si>
  <si>
    <t>lower 95% confidence interval of the original estimate</t>
  </si>
  <si>
    <t>January</t>
  </si>
  <si>
    <t>lower 95% confidence interval fo IRR</t>
  </si>
  <si>
    <t>upper 95% confidence interval for IRR</t>
  </si>
  <si>
    <t>Maes, M., Meyer, F., Thompson, P., Peeters, D., &amp; Cosyns, P. (1994). Synchronized annual rhythms in violent suicide rate, ambient temperature and the light-dark span. Acta Psychiatrica Scandinavica, 90(5), 391–396. doi:10.1111/j.1600-0447.1994.tb01612.x </t>
  </si>
  <si>
    <r>
      <t>Kim, Y., Kim, H., Honda, Y., Guo, Y. L., Chen, B. Y., Woo, J. M., &amp; Ebi, K. L. (2016). Suicide and ambient temperature in East Asian countries: a time-stratified case-crossover analysis. </t>
    </r>
    <r>
      <rPr>
        <i/>
        <sz val="10"/>
        <color rgb="FF222222"/>
        <rFont val="Arial"/>
        <family val="2"/>
      </rPr>
      <t>Environmental health perspectives</t>
    </r>
    <r>
      <rPr>
        <sz val="10"/>
        <color rgb="FF222222"/>
        <rFont val="Arial"/>
        <family val="2"/>
      </rPr>
      <t>, </t>
    </r>
    <r>
      <rPr>
        <i/>
        <sz val="10"/>
        <color rgb="FF222222"/>
        <rFont val="Arial"/>
        <family val="2"/>
      </rPr>
      <t>124</t>
    </r>
    <r>
      <rPr>
        <sz val="10"/>
        <color rgb="FF222222"/>
        <rFont val="Arial"/>
        <family val="2"/>
      </rPr>
      <t>(1), 75-80.</t>
    </r>
  </si>
  <si>
    <t>Hakko, H., Rasanen, P., Tiihonen, J., &amp; Nieminen, P. (2002). Use of Statistical Techniques in Studies of Suicide Seasonality, 1970 to 1997. Suicide and Life-Threatening Behavior, 32(2), 191–208. doi:10.1521/suli.32.2.191.24403 </t>
  </si>
  <si>
    <t>https://onlinelibrary.wiley.com/doi/abs/10.1521/suli.32.2.191.24403</t>
  </si>
  <si>
    <t>hakko2002_howto_critique_review</t>
  </si>
  <si>
    <t xml:space="preserve">7 Christodoulou C, Douzenis A, Papadopoulos FC, Papadopoulou A, Bouras G, Gournellis R, et al. Suicide and seasonality. Acta Psychiatr Scand. 2012;125:127-46. </t>
  </si>
  <si>
    <t>8 Kevan SM. Perspectives on season of suicide: a review. Soc Sci Med Med Geogr. 1980;14:369-78.</t>
  </si>
  <si>
    <t>Deisenhammer, E. A. (2003). Weather and suicide: the present state of knowledge on the association of meteorological factors with suicidal behaviour. Acta Psychiatrica Scandinavica, 108(6), 402–409.</t>
  </si>
  <si>
    <t>doi:10.1046/j.0001-690x.2003.00209.x </t>
  </si>
  <si>
    <t>review</t>
  </si>
  <si>
    <t>Lin, H.-C., Chen, C.-S., Xirasagar, S., &amp; Lee, H.-C. (2008). Seasonality and Climatic Associations with Violent and Nonviolent Suicide: A Population-Based Study. Neuropsychobiology, 57(1-2), 32–37. doi:10.1159/000129664 </t>
  </si>
  <si>
    <t>p-value</t>
  </si>
  <si>
    <t>Spearman correlation between temperature and suicide attempts (temperature on the index day)</t>
  </si>
  <si>
    <t>Spearman correlation between temperature and suicide attempts (temperature as a mean of the 10 previous days,)</t>
  </si>
  <si>
    <t>Spearman correlation between temperature and suicide attempts (temperature on the index day) after removal of seasonality</t>
  </si>
  <si>
    <t>Spearman correlation between temperature and suicide attempts (temperature as a mean of the 10 previous days,) after removal of seasonality</t>
  </si>
  <si>
    <t>Spearman correlation coefficient</t>
  </si>
  <si>
    <t>correlation coefficient</t>
  </si>
  <si>
    <t>August</t>
  </si>
  <si>
    <t>Istanbul, Turkey</t>
  </si>
  <si>
    <t xml:space="preserve"> =1 if a study controls for seasonality</t>
  </si>
  <si>
    <t>suicide_attempt</t>
  </si>
  <si>
    <t>suicide_complete</t>
  </si>
  <si>
    <t>https://bmcpsychiatry.biomedcentral.com/articles/10.1186/s12888-017-1532-8</t>
  </si>
  <si>
    <t>https://bmcpsychiatry.biomedcentral.com/articles/10.1186/s12888-017-1532-9</t>
  </si>
  <si>
    <t>https://bmcpsychiatry.biomedcentral.com/articles/10.1186/s12888-017-1532-10</t>
  </si>
  <si>
    <t>relative risk of suicide when mean temperature rises by 10%</t>
  </si>
  <si>
    <t>relative risk of suicide when maximum temperature rises by 10%</t>
  </si>
  <si>
    <t>relative risk of suicide when minimum temperature rises by 10%</t>
  </si>
  <si>
    <t>relative risk of suicide when mean temperature rises by 10% (after controlling for other factors)</t>
  </si>
  <si>
    <t>maximum temperature</t>
  </si>
  <si>
    <t>suicide_rate</t>
  </si>
  <si>
    <t>annual suicide rate per 100 000</t>
  </si>
  <si>
    <t>Helama, S., Holopainen, J., &amp; Partonen, T. (2013). Temperature-associated suicide mortality: contrasting roles of climatic warming and the suicide prevention program in Finland. Environmental health and preventive medicine, 18(5), 349-355.</t>
  </si>
  <si>
    <t>Helema et al. (2013)</t>
  </si>
  <si>
    <t>https://link.springer.com/article/10.1007%2Fs12199-013-0329-7</t>
  </si>
  <si>
    <t>death certificates by doctor</t>
  </si>
  <si>
    <t>death certificates by layman</t>
  </si>
  <si>
    <t>pre-suicide prevention program</t>
  </si>
  <si>
    <t>standard error of annual suicide rate per 100 000</t>
  </si>
  <si>
    <t>Pearson correlation coefficient</t>
  </si>
  <si>
    <t>annualy</t>
  </si>
  <si>
    <t>Finland</t>
  </si>
  <si>
    <t>Pearson correlation between mean temperature and suicide</t>
  </si>
  <si>
    <t>Volpe, F. M., Tavares, A., &amp; Del Porto, J. A. (2008). Seasonality of three dimensions of mania: Psychosis, aggression and suicidality. Journal of Affective Disorders, 108(1-2), 95–100.</t>
  </si>
  <si>
    <t>https://www.sciencedirect.com/science/article/abs/pii/S0165032707003436?via%3Dihub</t>
  </si>
  <si>
    <t>Volpe et al. (2008)</t>
  </si>
  <si>
    <t>Brazil</t>
  </si>
  <si>
    <t>suicidality</t>
  </si>
  <si>
    <t>monthly</t>
  </si>
  <si>
    <t>Non-adjusted Spearman correlation between temperature and suicide attempts (temperature on the index month)</t>
  </si>
  <si>
    <t>Non-adjusted Spearman correlation between mean temperature and suicide attempts (temperature on the previous month)</t>
  </si>
  <si>
    <t>Non-adjusted Spearman correlation between mean temperature and suicide attempts (index - previous temperature)</t>
  </si>
  <si>
    <t>&gt;0.05</t>
  </si>
  <si>
    <t>&lt;0.05</t>
  </si>
  <si>
    <t>In our sample, gender had no significant effects on monthly symptom frequencies</t>
  </si>
  <si>
    <t>Ajdacic-Gross, V., Lauber, C., Sansossio, R., Bopp, M., Eich, D., Gostynski, M., … Rossler, W. (2006). Seasonal Associations between Weather Conditions and Suicide--Evidence against a Classic Hypothesis. American Journal of Epidemiology, 165(5), 561–569.</t>
  </si>
  <si>
    <t>Ajdacic-Gross et al. (2006)</t>
  </si>
  <si>
    <t>https://academic.oup.com/aje/article/165/5/561/67197</t>
  </si>
  <si>
    <t>Switzerland</t>
  </si>
  <si>
    <t>Cross-correlations at time lag 0 between filtered suicide and mean temperature</t>
  </si>
  <si>
    <t>Winter</t>
  </si>
  <si>
    <t>Cross-correlation</t>
  </si>
  <si>
    <t>Lester, D. (1986). Suicide and Homicide Rates: Their Relationship to Latitude and Longitude and to the Weather. Suicide and Life-Threatening Behavior, 16(3), 356–359.</t>
  </si>
  <si>
    <t>Lester, D. (1986)</t>
  </si>
  <si>
    <t>United States</t>
  </si>
  <si>
    <t>Correlation between suicide and temperature</t>
  </si>
  <si>
    <t>Pearson product-moment correlation coefficients</t>
  </si>
  <si>
    <t>Souêtre, E., Wehr, T. A., Douillet, P., &amp; Darcourt, G. (1990). Influence of environmental factors on suicidal behavior. Psychiatry Research, 32(3), 253–263.</t>
  </si>
  <si>
    <t>https://www.sciencedirect.com/science/article/abs/pii/0165178190900309</t>
  </si>
  <si>
    <t>Souêtre et al. (1990)</t>
  </si>
  <si>
    <t>France</t>
  </si>
  <si>
    <t>Correlation coefficients between suicide rates and temperature amplitude (defined as the maximum range of the mean monthly ambient temperatures throughout the year in a particular region),</t>
  </si>
  <si>
    <t>Correlation coefficients between suicide rates and mean temperature</t>
  </si>
  <si>
    <t>&lt;0.01</t>
  </si>
  <si>
    <t>temperature amplitude</t>
  </si>
  <si>
    <t>Preti, A., &amp; Miotto, P. (1998). Seasonality in suicides: the influence of suicide method, gender and age on suicide distribution in Italy. Psychiatry Research, 81(2), 219–231.</t>
  </si>
  <si>
    <t>https://www.sciencedirect.com/science/article/abs/pii/S0165178198000997?via%3Dihub</t>
  </si>
  <si>
    <t>Preti &amp; Miotto (1998)</t>
  </si>
  <si>
    <t>Spring</t>
  </si>
  <si>
    <t>suicide_rate_sd</t>
  </si>
  <si>
    <t>Correlation between maximum temperature and male violent suicide</t>
  </si>
  <si>
    <t>Correlation between maximum temperature and male non-violent suicide</t>
  </si>
  <si>
    <t>Correlation between maximum temperature and female violent suicide</t>
  </si>
  <si>
    <t>Correlation between maximum temperature and female non-violent suicide</t>
  </si>
  <si>
    <t>Correlation between minimum temperature and male violent suicide</t>
  </si>
  <si>
    <t>Correlation between minimum temperature and male non-violent suicide</t>
  </si>
  <si>
    <t>Correlation between minimum temperature and female violent suicide</t>
  </si>
  <si>
    <t>Correlation between minimum temperature and female non-violent suicide</t>
  </si>
  <si>
    <t>&lt;0,01</t>
  </si>
  <si>
    <t>&lt;0,001</t>
  </si>
  <si>
    <t>&gt;0,01</t>
  </si>
  <si>
    <t>Simple correlational analysis</t>
  </si>
  <si>
    <t>Lin et al. (2008)</t>
  </si>
  <si>
    <t>https://www.karger.com/Article/Abstract/129664</t>
  </si>
  <si>
    <t>Italy</t>
  </si>
  <si>
    <t>Taiwan</t>
  </si>
  <si>
    <t>Seasonal autoregressive integrated moving average (SARIMA)</t>
  </si>
  <si>
    <t>sunshine_control</t>
  </si>
  <si>
    <t>&gt;0,05</t>
  </si>
  <si>
    <t>https://onlinelibrary.wiley.com/doi/abs/10.1111/j.1600-0447.1994.tb01612.x</t>
  </si>
  <si>
    <t>Maes et al. (1994)</t>
  </si>
  <si>
    <t>Belgium</t>
  </si>
  <si>
    <t>&lt;0,0001</t>
  </si>
  <si>
    <t>Correlation between violent suicide rate and temperature</t>
  </si>
  <si>
    <t>Estimated number of weekly violent suicides by temperature change from 20C to 30C</t>
  </si>
  <si>
    <t>Estimated number of weekly violent suicides by temperature change from 20C to 10C</t>
  </si>
  <si>
    <t>Estimated number of weekly violent suicides by temperature change from 20C to 25C</t>
  </si>
  <si>
    <t>Estimated number of weekly violent suicides by temperature change from 20C to 15C</t>
  </si>
  <si>
    <t>Estimated number of weekly violent suicides by temperature change from 10C to 20C</t>
  </si>
  <si>
    <t>Estimated number of weekly violent suicides by temperature change from 10C to 0C</t>
  </si>
  <si>
    <t>Estimated number of weekly violent suicides by temperature change from 10C to 15C</t>
  </si>
  <si>
    <t>Estimated number of weekly violent suicides by temperature change from 10C to 5C</t>
  </si>
  <si>
    <t>Multiple regression model</t>
  </si>
  <si>
    <t>estimated number of violent suicides/week</t>
  </si>
  <si>
    <t>https://ehp.niehs.nih.gov/doi/10.1289/ehp.1409392</t>
  </si>
  <si>
    <t>Kim et al. (2016)</t>
  </si>
  <si>
    <t xml:space="preserve">Japan, </t>
  </si>
  <si>
    <t xml:space="preserve">Taiwan, </t>
  </si>
  <si>
    <t>South Korea, Seoul</t>
  </si>
  <si>
    <t>South Korea, Busan</t>
  </si>
  <si>
    <t>South Korea, Incheon</t>
  </si>
  <si>
    <t>South Korea, Daegu</t>
  </si>
  <si>
    <t>South Korea, Daejeon</t>
  </si>
  <si>
    <t>South Korea, Gwangju</t>
  </si>
  <si>
    <t>temerature change</t>
  </si>
  <si>
    <t>Previous studies reported some evidence supporting a positive association between high ambient temperature and suicide (Christodoulou et al. 2012; Deisenhammer 2003; Deisenhammer et al. 2003; Kim et al. 2011; Likhvar et al. 2011; Page et al. 2007). For example, two studies in East Asia using a time series analysis found a 1.4% increase in suicide associated with each 1°C increase in daily mean temperature in South Korea and increases in suicide associated with temperature on the same day (lag = 0) for all regions in Japan (Kim et al. 2011; Likhvar et al. 2011). In addition, a study in Austria that used hierarchical logistic regression reported a 12% increase in suicide risk associated with a 10°C increase in temperature (Deisenhammer et al. 2003). A study in England and Wales that used a threshold model showed that each 1°C increase in mean temperature above 18°C was associated with a 3.8% increase in suicide (Page et al. 2007)</t>
  </si>
  <si>
    <t>A percent change of suicide risk corresponding to a SD/2-increase of mean temperature</t>
  </si>
  <si>
    <t>suicide risk</t>
  </si>
  <si>
    <t>https://www.cambridge.org/core/journals/the-british-journal-of-psychiatry/article/relationship-between-daily-suicide-counts-and-temperature-in-england-and-wales/C74E68D2E180CEADAB7101219DCCB86F</t>
  </si>
  <si>
    <t>pressure_control</t>
  </si>
  <si>
    <t xml:space="preserve"> =1 if study controls for amtospheric pressure</t>
  </si>
  <si>
    <t>volpe</t>
  </si>
  <si>
    <t>ajdacic</t>
  </si>
  <si>
    <t>lester</t>
  </si>
  <si>
    <t>preti</t>
  </si>
  <si>
    <t>helema</t>
  </si>
  <si>
    <t>akkaya</t>
  </si>
  <si>
    <t>bando</t>
  </si>
  <si>
    <t>page</t>
  </si>
  <si>
    <t>souetre</t>
  </si>
  <si>
    <t>peak</t>
  </si>
  <si>
    <t xml:space="preserve"> =1 if study controls for sunshine hours</t>
  </si>
  <si>
    <t xml:space="preserve"> =1 if study controls for humidity</t>
  </si>
  <si>
    <t>lin</t>
  </si>
  <si>
    <t>maes</t>
  </si>
  <si>
    <t>kim_2016</t>
  </si>
  <si>
    <t>chi squared for male/female difference = nas nezajima, correlation of climatic factors 10 days prior to suicide, seasonality controlled for using trigonometric sine model</t>
  </si>
  <si>
    <t>https://onlinelibrary.wiley.com/doi/abs/10.1046/j.0001-690X.2003.00219.x</t>
  </si>
  <si>
    <t>https://onlinelibrary.wiley.com/doi/abs/10.1111/j.1943-278X.1986.tb01017.x</t>
  </si>
  <si>
    <t xml:space="preserve"> =1 if a study controls for socio-economic variables (income, population density, age?)</t>
  </si>
  <si>
    <t>SARIMA associations of mean ambient temperature with monthly suicide rates</t>
  </si>
  <si>
    <t xml:space="preserve">Qi, X., Hu, W., Mengersen, K., Tong, S., 2014. Socio-environmental drivers and suicide in Australia: Bayesian spatial analysis. BMC Public Health 14, 681. https://doi.org/10.1186/1471-2458-14-681. </t>
  </si>
  <si>
    <t xml:space="preserve">Grjibovski, Andrej M., Kozhakhmetova, Gulmira, Kosbayeva, Aliya, Menne, B., 2013. Associations between air temperature and daily suicide counts in Astana, Kazakhstan. Medicina (Kaunas) 49 (8), 379–385. </t>
  </si>
  <si>
    <t xml:space="preserve">Marion, Stephen A., Oluwafemi Agbayewa, M., Wiggins, S., 1999. The effect of season and weather on suicide rates in the elderly in British Columbia. Can. J. Public Health 90 (6), 418–422. </t>
  </si>
  <si>
    <t xml:space="preserve">Preti, Antonio, Miotto, P., 2000. Inﬂuence of method on seasonal distribution of attempted suicides in Italy. Neuropsychobiology 41, 62–72. https://doi.org/10.1159/000026635. </t>
  </si>
  <si>
    <t xml:space="preserve">Qi, X., Hu, W., Page, A., Tong, S., 2015. Associations between climate variability, unemployment and suicide in Australia: a multicity study. BMC Psychiatry 15, 114. https://doi.org/10.1186/s12888-015-0496-8. </t>
  </si>
  <si>
    <t xml:space="preserve">Tsai, J.F., Cho, W., 2012. Temperature change dominates the suicidal seasonality in Taiwan: a time-series analysis. J. Affect. Disord. 136 (3), 412–418. https://doi.org/10.1016/j.jad.2011.11.010. </t>
  </si>
  <si>
    <t xml:space="preserve">Barker, A., Hawton, K., Fagg, J., Jennison, C., 1994. Seasonal and weather factors in parasuicide. Br. J. Psychiatry 165, 375–380. https://doi.org/10.1192/bjp.165.3.375. </t>
  </si>
  <si>
    <t xml:space="preserve">Salib, E., Gray, N., 1997. Weather conditions and fatal self-harm in North Cheshire 1989–1993. Br. J. Psychiatry 171, 473–477. https://doi.org/10.1192/bjp.171.5.473. </t>
  </si>
  <si>
    <t xml:space="preserve">Williams, M.N., Hill, S.R., Spicer, J., 2015. Will climate change increase or decrease suicide rates? The differing effects of geographical, seasonal, and irregular variation in temperature on suicide incidence. Clim. Chang. 130 (4), 519–528. https://doi.org/10.1007/s10584-015-1371-9. </t>
  </si>
  <si>
    <t xml:space="preserve">White, RA., Azrael, D., Papadopoulos, FC., Lambert, GW., Miller, M., 2015. Does suicide have a stronger association with seasonality than sunlight? BMJ Open 5, e007403. https://doi.org/10.1136/bmjopen-2014-007403. </t>
  </si>
  <si>
    <t xml:space="preserve">Williams, M.N., Hill, S.R., Spicer, J., 2016. Do hotter temperatures increase the incidence of self-harm hospitalisations? Psychol. Health Med. 21 (2), 226–235. https://doi.org/10.1080/13548506.2015.1028945. </t>
  </si>
  <si>
    <t xml:space="preserve">Fernandez-Nino, J.A., Florez-Garcia, V.A., Astudillo-Garcia, C.I., Rodriguez-Villamizar, L.A., 2018. Weather and suicide: a decade analysis in the ﬁve largest capital cities of Colombia. Int. J. Environ. Res. Public Health 15 (7), 1313. https://doi.org/10.3390/ijerph15071313. </t>
  </si>
  <si>
    <t>Burke, M., González, F., Baylis, P., Heft-Neal, S., Baysan, C., Basu, S., &amp; Hsiang, S. (2018). Higher temperatures increase suicide rates in the United States and Mexico. Nature Climate Change, 8(8), 723–729.</t>
  </si>
  <si>
    <t>Burke et al. (2018)</t>
  </si>
  <si>
    <t>burke</t>
  </si>
  <si>
    <t>https://www.nature.com/articles/s41558-018-0222-x?source=post_page---------------------------</t>
  </si>
  <si>
    <t>Mexico</t>
  </si>
  <si>
    <t>Rise in suicide rates for a 1C increase in monthly average temperature</t>
  </si>
  <si>
    <t>Rise in suicide rates for a 1C increase in annual average temperature</t>
  </si>
  <si>
    <t>Gender, suicide type control</t>
  </si>
  <si>
    <t>suicide rate</t>
  </si>
  <si>
    <t>OLS regression</t>
  </si>
  <si>
    <t>https://link.springer.com/article/10.1007/BF03404149</t>
  </si>
  <si>
    <t>Marion, S. A., Agbayewa, M. O., &amp; Wiggins, S. (1999). The effect of season and weather on suicide rates in the elderly in British Columbia. Canadian journal of public health, 90(6), 418-422.</t>
  </si>
  <si>
    <t>Marion et al. (1999)</t>
  </si>
  <si>
    <t>marion</t>
  </si>
  <si>
    <t>Poison regression</t>
  </si>
  <si>
    <t>Canada, British Columbia</t>
  </si>
  <si>
    <t>weather_lag</t>
  </si>
  <si>
    <t>September</t>
  </si>
  <si>
    <t>Relative risk of suicide</t>
  </si>
  <si>
    <t>The relative risk associated with a 2.5° C increase in current month daily minimum temperature</t>
  </si>
  <si>
    <t>The relative risk associated with a 2.5° C increase daily minimum temperature for the preceding three months</t>
  </si>
  <si>
    <t>Particularly inauspicious, according to our model, is a transition from unusually cool weather to unusually warm weather</t>
  </si>
  <si>
    <t>Preceeding three months ! Probably don’t include, or somehow agregate (5C jump -&gt; 30% increase)</t>
  </si>
  <si>
    <r>
      <t>Yan, Y. Y. (2000). Geophysical variables and behavior: LXXXXIX. The influence of weather on suicide in Hong Kong. </t>
    </r>
    <r>
      <rPr>
        <i/>
        <sz val="10"/>
        <color rgb="FF222222"/>
        <rFont val="Arial"/>
        <family val="2"/>
      </rPr>
      <t>Perceptual and motor skills</t>
    </r>
    <r>
      <rPr>
        <sz val="10"/>
        <color rgb="FF222222"/>
        <rFont val="Arial"/>
        <family val="2"/>
      </rPr>
      <t>, </t>
    </r>
    <r>
      <rPr>
        <i/>
        <sz val="10"/>
        <color rgb="FF222222"/>
        <rFont val="Arial"/>
        <family val="2"/>
      </rPr>
      <t>91</t>
    </r>
    <r>
      <rPr>
        <sz val="10"/>
        <color rgb="FF222222"/>
        <rFont val="Arial"/>
        <family val="2"/>
      </rPr>
      <t>(2), 571-577.</t>
    </r>
  </si>
  <si>
    <t>Yan (2000)</t>
  </si>
  <si>
    <t>https://journals.sagepub.com/doi/abs/10.2466/pms.2000.91.2.571</t>
  </si>
  <si>
    <t>yan</t>
  </si>
  <si>
    <t>China, Honk Kong</t>
  </si>
  <si>
    <t>Summer</t>
  </si>
  <si>
    <t>Multiple regression analysis</t>
  </si>
  <si>
    <r>
      <t>Lee, H. C., Lin, H. C., Tsai, S. Y., Li, C. Y., Chen, C. C., &amp; Huang, C. C. (2006). Suicide rates and the association with climate: a population-based study. </t>
    </r>
    <r>
      <rPr>
        <i/>
        <sz val="10"/>
        <color rgb="FF222222"/>
        <rFont val="Arial"/>
        <family val="2"/>
      </rPr>
      <t>Journal of affective disorders</t>
    </r>
    <r>
      <rPr>
        <sz val="10"/>
        <color rgb="FF222222"/>
        <rFont val="Arial"/>
        <family val="2"/>
      </rPr>
      <t>, </t>
    </r>
    <r>
      <rPr>
        <i/>
        <sz val="10"/>
        <color rgb="FF222222"/>
        <rFont val="Arial"/>
        <family val="2"/>
      </rPr>
      <t>92</t>
    </r>
    <r>
      <rPr>
        <sz val="10"/>
        <color rgb="FF222222"/>
        <rFont val="Arial"/>
        <family val="2"/>
      </rPr>
      <t>(2-3), 221-226.</t>
    </r>
  </si>
  <si>
    <t>Lee et al. (2006)</t>
  </si>
  <si>
    <t>lee</t>
  </si>
  <si>
    <t>https://www.sciencedirect.com/science/article/abs/pii/S0165032706000589</t>
  </si>
  <si>
    <t>ARIMA</t>
  </si>
  <si>
    <t>&lt;0.001</t>
  </si>
  <si>
    <t>ARIMA associations of mean ambient temperature with monthly suicide rates</t>
  </si>
  <si>
    <t xml:space="preserve"> (“temperature” OR “temperatures” OR “climate” OR “climatic” OR “weather”)AND(“suicide” OR “suicidal” OR “suicidality”)</t>
  </si>
  <si>
    <t>https://ajp.psychiatryonline.org/doi/abs/10.1176/ajp.120.4.377</t>
  </si>
  <si>
    <t>pokorny</t>
  </si>
  <si>
    <t>Pokorny et al. (1963)</t>
  </si>
  <si>
    <r>
      <t>Pokorny, A. D., Davis, F., &amp; Harberson, W. (1963). Suicide, suicide attempts, and weather. </t>
    </r>
    <r>
      <rPr>
        <i/>
        <sz val="10"/>
        <color rgb="FF222222"/>
        <rFont val="Arial"/>
        <family val="2"/>
      </rPr>
      <t>American journal of psychiatry</t>
    </r>
    <r>
      <rPr>
        <sz val="10"/>
        <color rgb="FF222222"/>
        <rFont val="Arial"/>
        <family val="2"/>
      </rPr>
      <t>, </t>
    </r>
    <r>
      <rPr>
        <i/>
        <sz val="10"/>
        <color rgb="FF222222"/>
        <rFont val="Arial"/>
        <family val="2"/>
      </rPr>
      <t>120</t>
    </r>
    <r>
      <rPr>
        <sz val="10"/>
        <color rgb="FF222222"/>
        <rFont val="Arial"/>
        <family val="2"/>
      </rPr>
      <t>(4), 377-381.</t>
    </r>
  </si>
  <si>
    <t>hourly</t>
  </si>
  <si>
    <t>1. Dry bulb temperature; 2. Windspeed; 3. Wind direction; 4. Barometric pressure; 5. Relative humidity; 6. Visibility; 7. Ceiling height; 8. Rain; 9. Fog; 10. Thunderstorms; and 11. Cloudiness.</t>
  </si>
  <si>
    <t>https://link.springer.com/article/10.1007/s00484-008-0200-5</t>
  </si>
  <si>
    <t>ruuhela</t>
  </si>
  <si>
    <t>Ruuhela et al. (2008)</t>
  </si>
  <si>
    <r>
      <t>Ruuhela, R., Hiltunen, L., Venäläinen, A., Pirinen, P., &amp; Partonen, T. (2009). Climate impact on suicide rates in Finland from 1971 to 2003. </t>
    </r>
    <r>
      <rPr>
        <i/>
        <sz val="10"/>
        <color rgb="FF222222"/>
        <rFont val="Arial"/>
        <family val="2"/>
      </rPr>
      <t>International journal of biometeorology</t>
    </r>
    <r>
      <rPr>
        <sz val="10"/>
        <color rgb="FF222222"/>
        <rFont val="Arial"/>
        <family val="2"/>
      </rPr>
      <t>, </t>
    </r>
    <r>
      <rPr>
        <i/>
        <sz val="10"/>
        <color rgb="FF222222"/>
        <rFont val="Arial"/>
        <family val="2"/>
      </rPr>
      <t>53</t>
    </r>
    <r>
      <rPr>
        <sz val="10"/>
        <color rgb="FF222222"/>
        <rFont val="Arial"/>
        <family val="2"/>
      </rPr>
      <t>(2), 167.</t>
    </r>
  </si>
  <si>
    <t>Regression coefficients for the residuals of weather parameters explaining suicide rates</t>
  </si>
  <si>
    <t>True correlation of temperature with suicide</t>
  </si>
  <si>
    <t>True correlation of temperature with suicide attempt</t>
  </si>
  <si>
    <t>Regression coefficient</t>
  </si>
  <si>
    <t>Simple and multivariate linear regression analyses</t>
  </si>
  <si>
    <t>increasing suicide rate</t>
  </si>
  <si>
    <t>decreasing suicide rate</t>
  </si>
  <si>
    <t>https://www.pnas.org/content/114/33/8746/</t>
  </si>
  <si>
    <t>carleton</t>
  </si>
  <si>
    <t>Carleton (2017)</t>
  </si>
  <si>
    <t>Treatment and control group: growing season year/no-crop year</t>
  </si>
  <si>
    <t>Effect of 1 ◦C increase in a single day’s temperature on suicide rate, above 20C</t>
  </si>
  <si>
    <t>Effect of 1 ◦C increase in a single day’s temperature on suicide rate, below 20C</t>
  </si>
  <si>
    <t>OLS multivariate panel regression</t>
  </si>
  <si>
    <t>&lt;0.1</t>
  </si>
  <si>
    <t>&gt;0.1</t>
  </si>
  <si>
    <t>India</t>
  </si>
  <si>
    <r>
      <t>Carleton, T. A. (2017). Crop-damaging temperatures increase suicide rates in India. </t>
    </r>
    <r>
      <rPr>
        <i/>
        <sz val="10"/>
        <color rgb="FF222222"/>
        <rFont val="Arial"/>
        <family val="2"/>
      </rPr>
      <t>Proceedings of the National Academy of Sciences</t>
    </r>
    <r>
      <rPr>
        <sz val="10"/>
        <color rgb="FF222222"/>
        <rFont val="Arial"/>
        <family val="2"/>
      </rPr>
      <t>, </t>
    </r>
    <r>
      <rPr>
        <i/>
        <sz val="10"/>
        <color rgb="FF222222"/>
        <rFont val="Arial"/>
        <family val="2"/>
      </rPr>
      <t>114</t>
    </r>
    <r>
      <rPr>
        <sz val="10"/>
        <color rgb="FF222222"/>
        <rFont val="Arial"/>
        <family val="2"/>
      </rPr>
      <t>(33), 8746-8751.</t>
    </r>
  </si>
  <si>
    <t>a 1 °C increase in a single day’s temperature causes ∼70 suicides</t>
  </si>
  <si>
    <t>Treatment and control group: growing season year/no-crop year BUT no humidity control, important</t>
  </si>
  <si>
    <t>https://ehp.niehs.nih.gov/doi/full/10.1289/EHP4898</t>
  </si>
  <si>
    <t>kim_2019</t>
  </si>
  <si>
    <r>
      <t>Kim, Y., Kim, H., Gasparrini, A., Armstrong, B., Honda, Y., Chung, Y., ... &amp; Sera, F. (2019). Suicide and ambient temperature: a multi-country multi-city study. </t>
    </r>
    <r>
      <rPr>
        <i/>
        <sz val="10"/>
        <color rgb="FF222222"/>
        <rFont val="Arial"/>
        <family val="2"/>
      </rPr>
      <t>Environmental health perspectives</t>
    </r>
    <r>
      <rPr>
        <sz val="10"/>
        <color rgb="FF222222"/>
        <rFont val="Arial"/>
        <family val="2"/>
      </rPr>
      <t>, </t>
    </r>
    <r>
      <rPr>
        <i/>
        <sz val="10"/>
        <color rgb="FF222222"/>
        <rFont val="Arial"/>
        <family val="2"/>
      </rPr>
      <t>127</t>
    </r>
    <r>
      <rPr>
        <sz val="10"/>
        <color rgb="FF222222"/>
        <rFont val="Arial"/>
        <family val="2"/>
      </rPr>
      <t>(11), 117007.</t>
    </r>
  </si>
  <si>
    <t>Kim et al. (2019)</t>
  </si>
  <si>
    <t>non-linear hypothesis</t>
  </si>
  <si>
    <t>Canada</t>
  </si>
  <si>
    <t>Japan</t>
  </si>
  <si>
    <t>South Korea</t>
  </si>
  <si>
    <t>Philippines</t>
  </si>
  <si>
    <t>South Africa</t>
  </si>
  <si>
    <t>Spain</t>
  </si>
  <si>
    <t>UK</t>
  </si>
  <si>
    <t>USA</t>
  </si>
  <si>
    <t>Vietnam</t>
  </si>
  <si>
    <t> Poisson model adjusting for seasonality, long-term time trend, and the day of week</t>
  </si>
  <si>
    <t>https://www.sciencedirect.com/science/article/abs/pii/S0941950018301842</t>
  </si>
  <si>
    <r>
      <t>Moore, F. R., Bell, M., Macleod, M., Smith, E., Beaumont, J., Graham, L., &amp; Harley, T. A. (2018). Season, weather, and suicide–Further evidence for ecological complexity. </t>
    </r>
    <r>
      <rPr>
        <i/>
        <sz val="10"/>
        <color rgb="FF222222"/>
        <rFont val="Arial"/>
        <family val="2"/>
      </rPr>
      <t>Neurology, Psychiatry and Brain Research</t>
    </r>
    <r>
      <rPr>
        <sz val="10"/>
        <color rgb="FF222222"/>
        <rFont val="Arial"/>
        <family val="2"/>
      </rPr>
      <t>, </t>
    </r>
    <r>
      <rPr>
        <i/>
        <sz val="10"/>
        <color rgb="FF222222"/>
        <rFont val="Arial"/>
        <family val="2"/>
      </rPr>
      <t>30</t>
    </r>
    <r>
      <rPr>
        <sz val="10"/>
        <color rgb="FF222222"/>
        <rFont val="Arial"/>
        <family val="2"/>
      </rPr>
      <t>, 110-116.</t>
    </r>
  </si>
  <si>
    <t>Moore et al. (2018)</t>
  </si>
  <si>
    <t>moore</t>
  </si>
  <si>
    <t>Scotland, Tay Road Bridge</t>
  </si>
  <si>
    <t>https://www.sciencedirect.com/science/article/abs/pii/S0165032710005446</t>
  </si>
  <si>
    <r>
      <t>Yang, A. C., Tsai, S. J., &amp; Huang, N. E. (2011). Decomposing the association of completed suicide with air pollution, weather, and unemployment data at different time scales. </t>
    </r>
    <r>
      <rPr>
        <i/>
        <sz val="10"/>
        <color rgb="FF222222"/>
        <rFont val="Arial"/>
        <family val="2"/>
      </rPr>
      <t>Journal of affective disorders</t>
    </r>
    <r>
      <rPr>
        <sz val="10"/>
        <color rgb="FF222222"/>
        <rFont val="Arial"/>
        <family val="2"/>
      </rPr>
      <t>, </t>
    </r>
    <r>
      <rPr>
        <i/>
        <sz val="10"/>
        <color rgb="FF222222"/>
        <rFont val="Arial"/>
        <family val="2"/>
      </rPr>
      <t>129</t>
    </r>
    <r>
      <rPr>
        <sz val="10"/>
        <color rgb="FF222222"/>
        <rFont val="Arial"/>
        <family val="2"/>
      </rPr>
      <t>(1-3), 275-281.</t>
    </r>
  </si>
  <si>
    <t>Yang et al. (2011)</t>
  </si>
  <si>
    <t>yang</t>
  </si>
  <si>
    <t>Air pollution = main objective</t>
  </si>
  <si>
    <t xml:space="preserve"> </t>
  </si>
  <si>
    <t>Partial correlation of temperature and completed suicides</t>
  </si>
  <si>
    <t>Tsai, J.-F. (2010). Socioeconomic factors outweigh climate in the regional difference of suicide death rate in Taiwan. Psychiatry Research, 179(2), 212–216. doi:10.1016/j.psychres.2008.06.044 </t>
  </si>
  <si>
    <t>Tsai (2010)</t>
  </si>
  <si>
    <t>tsai_2010</t>
  </si>
  <si>
    <t>https://www.sciencedirect.com/science/article/abs/pii/S0165178108002576</t>
  </si>
  <si>
    <t>Stepwise multiple regression analyses</t>
  </si>
  <si>
    <t>Temperature regression coefficient explaining suicide rates</t>
  </si>
  <si>
    <t>socioeconomic factors outweighed the climatic factors as contributors to regional differences</t>
  </si>
  <si>
    <r>
      <t>Chau, P. H., Yip, P. S. F., Lau, E. H. Y., Ip, Y. T., Law, F. Y. W., Ho, R. T. H., ... &amp; Woo, J. (2020). Hot Weather and Suicide Deaths among Older Adults in Hong Kong, 1976–2014: A Retrospective Study. </t>
    </r>
    <r>
      <rPr>
        <i/>
        <sz val="10"/>
        <color rgb="FF222222"/>
        <rFont val="Arial"/>
        <family val="2"/>
      </rPr>
      <t>International journal of environmental research and public health</t>
    </r>
    <r>
      <rPr>
        <sz val="10"/>
        <color rgb="FF222222"/>
        <rFont val="Arial"/>
        <family val="2"/>
      </rPr>
      <t>, </t>
    </r>
    <r>
      <rPr>
        <i/>
        <sz val="10"/>
        <color rgb="FF222222"/>
        <rFont val="Arial"/>
        <family val="2"/>
      </rPr>
      <t>17</t>
    </r>
    <r>
      <rPr>
        <sz val="10"/>
        <color rgb="FF222222"/>
        <rFont val="Arial"/>
        <family val="2"/>
      </rPr>
      <t>(10), 3449.</t>
    </r>
  </si>
  <si>
    <t>Chen et al. (2020)</t>
  </si>
  <si>
    <t>chen</t>
  </si>
  <si>
    <t>https://www.mdpi.com/1660-4601/17/10/3449</t>
  </si>
  <si>
    <t>age_control</t>
  </si>
  <si>
    <t xml:space="preserve"> =1 if study controls for age</t>
  </si>
  <si>
    <t>latitude_control</t>
  </si>
  <si>
    <t>longitude_control</t>
  </si>
  <si>
    <t>socioecon_control</t>
  </si>
  <si>
    <t xml:space="preserve"> =1 if study controls for latitude</t>
  </si>
  <si>
    <t xml:space="preserve"> =1 if study controls for longitude</t>
  </si>
  <si>
    <t>neprošla výběrovým řízením</t>
  </si>
  <si>
    <t>tsai_2010: they did not consider some important socioeconomic factors such as lack of a spouse and financial aid</t>
  </si>
  <si>
    <t>suicide_data_origin</t>
  </si>
  <si>
    <t>weather_data_origin</t>
  </si>
  <si>
    <t>Department of Health</t>
  </si>
  <si>
    <t>The Central Weather Bureau</t>
  </si>
  <si>
    <t>icd</t>
  </si>
  <si>
    <t>MLR with a forward stepwise method</t>
  </si>
  <si>
    <t>However, this effect is likely small in the Taipei area, representing a subtropical weather pattern, and therefore could not be of clinical importance in this region.</t>
  </si>
  <si>
    <t>What is required is demonstration that seasonality is reduced when adjusted for meteorological variables (Ajdacic-Gross et al., 2007). A positive relationship between temperature and suicide rates was strongest in the winter over 100 years in Switzerland, suggesting that the association between temperature and suicide was not due so much to warm temperatures in the summer, but rather to a lack of cold temperatures in the winter (Ajdacic-Gross et al., 2007). We need to test for seasonality in suicide rates while controlling for meteorological variables, associations between meteorological variables and suicide rates while controlling for seasonality, and the interaction between the two, in populations that differ in latitude, climate, and socioecology (Ajdacic-Gross et al., 2007).Diversity in findings may stem from heterogeneity in research methodologies and target populations, which differ in social and physical ecology (Dixon et al., 2007; Ajdacic-Gross et al., 2010). </t>
  </si>
  <si>
    <t>Tay Road Bridge Incident Log</t>
  </si>
  <si>
    <t>Met Office historical archives</t>
  </si>
  <si>
    <t>F(11, 263) = 0.52</t>
  </si>
  <si>
    <t>simple bivariate linear regression</t>
  </si>
  <si>
    <t>Association between maximum temperature and suicide rates</t>
  </si>
  <si>
    <t>Scottish Records Office</t>
  </si>
  <si>
    <t>Leuchars weather station</t>
  </si>
  <si>
    <t>F(1, 477) = 9.75</t>
  </si>
  <si>
    <t> We found evidence for seasonality of suicide, and of effects of meteorological variables, only at a specific location (Tay Road Bridge) using local meteorological measures, and not across a wider geographical region using pooled meteorological measures.</t>
  </si>
  <si>
    <t>no seasonality</t>
  </si>
  <si>
    <t> The patterns of the nonlinear association varied depending on study location, and in some locations the risks of suicide were not associated with increased heat during extremely hot temperatures. In addition, the variety of modeling approaches makes it difficult to compare risks across countries.</t>
  </si>
  <si>
    <t>Ministry of Health</t>
  </si>
  <si>
    <t>National Institute of Meteorology of Brazil</t>
  </si>
  <si>
    <t>Environment Canada</t>
  </si>
  <si>
    <t>Statistics Canada</t>
  </si>
  <si>
    <t>Japan Meteorological Agency</t>
  </si>
  <si>
    <t>Statistics Korea, Ministry of Strategy and Finance in South Korea</t>
  </si>
  <si>
    <t>Korea Meteorological Administration</t>
  </si>
  <si>
    <t>Philippine Statistics Authority-National Statistics Office</t>
  </si>
  <si>
    <t>National Oceanic and Atmospheric Administration</t>
  </si>
  <si>
    <t>Statistics South Africa</t>
  </si>
  <si>
    <t>Agricultural Research Council of South Africa</t>
  </si>
  <si>
    <t>Spain National Institute of Statistics</t>
  </si>
  <si>
    <t>Spain National Meteorology Agency</t>
  </si>
  <si>
    <t>Federal Office of Statistics</t>
  </si>
  <si>
    <t>IDAWEB, MeteoSwiss</t>
  </si>
  <si>
    <t>Department of Statistics</t>
  </si>
  <si>
    <t>Ministry of Health and Welfare</t>
  </si>
  <si>
    <t>Office of National Statistics</t>
  </si>
  <si>
    <t>British Atmospheric Data Centre</t>
  </si>
  <si>
    <t>National Center for Health Statistics</t>
  </si>
  <si>
    <t>National Climate Data Center of the National Oceanic and Atmospheric Administration</t>
  </si>
  <si>
    <t>Vietnam Ministry of Health</t>
  </si>
  <si>
    <t>we used a multivariate meta-regression model to combine the location-specific estimates across all locations and by country and to identify the range of ambient temperatures exhibiting the highest risk of suicide</t>
  </si>
  <si>
    <t>Based on the pooled estimates across all locations and by country, we identified the temperature–suicide association curve and two temperature values corresponding to the lowest risk of suicide between the first and 50th percentiles of the temperature and the highest risk of suicide between the 51st and 99th percentiles, respectively. Hereafter we refer to the former as the minimum suicide temperature (MinST) and the latter as the maximum suicide temperature (MaxST).</t>
  </si>
  <si>
    <t>RR per 1 °C mean temperature increased within a range in between the MaxST and MinST</t>
  </si>
  <si>
    <t>pooled lag-cumulative relative risk</t>
  </si>
  <si>
    <t>pooled lag-cumulative RR per 1 °C mean temperature increased for MaxST vs. MinST</t>
  </si>
  <si>
    <t>We hypothesized that the difference in shapes of curves for the association was due to different climates (i.e., linear in cooler areas vs. nonlinear in warmer areas) because the larger number of hot days in the warmer areas would allow more precise estimates for the risk of suicide at extremely high temperature.</t>
  </si>
  <si>
    <r>
      <t>We acknowledge several limitations in this study. First, although we summarized our findings for each country, the effect estimates from most of the countries were based on their urban populations, and only a few of the countries covered their general populations across almost the entire country (i.e., Japan and the UK). Second, our results for the Philippines, Vietnam, and South Africa have large uncertainties. Low suicide rates have been reported for these countries, but the smaller samples make the results more uncertain because of the lack of statistical power. The lower quality of the suicide data in Vietnam could be another limitation (</t>
    </r>
    <r>
      <rPr>
        <u/>
        <sz val="11"/>
        <color rgb="FF000000"/>
        <rFont val="Arial"/>
        <family val="2"/>
      </rPr>
      <t>WHO 2014</t>
    </r>
    <r>
      <rPr>
        <sz val="11"/>
        <color rgb="FF000000"/>
        <rFont val="Arial"/>
        <family val="2"/>
      </rPr>
      <t>). Routinely collected vital statistics in South Africa are also known to underreport and/or misclassify violent deaths including suicides (</t>
    </r>
    <r>
      <rPr>
        <u/>
        <sz val="11"/>
        <color rgb="FF000000"/>
        <rFont val="Arial"/>
        <family val="2"/>
      </rPr>
      <t>Pillay-van Wyk et al. 2016</t>
    </r>
    <r>
      <rPr>
        <sz val="11"/>
        <color rgb="FF000000"/>
        <rFont val="Arial"/>
        <family val="2"/>
      </rPr>
      <t>; </t>
    </r>
    <r>
      <rPr>
        <u/>
        <sz val="11"/>
        <color rgb="FF000000"/>
        <rFont val="Arial"/>
        <family val="2"/>
      </rPr>
      <t>Prinsloo et al. 2017</t>
    </r>
    <r>
      <rPr>
        <sz val="11"/>
        <color rgb="FF000000"/>
        <rFont val="Arial"/>
        <family val="2"/>
      </rPr>
      <t>). Besides the data issues, the less robust results in the tropical countries might result from their less variable temperature distributions compared with other countries in temperate regions (</t>
    </r>
    <r>
      <rPr>
        <u/>
        <sz val="11"/>
        <color rgb="FF000000"/>
        <rFont val="Arial"/>
        <family val="2"/>
      </rPr>
      <t>Fernández-Niño et al. 2018</t>
    </r>
    <r>
      <rPr>
        <sz val="11"/>
        <color rgb="FF000000"/>
        <rFont val="Arial"/>
        <family val="2"/>
      </rPr>
      <t>). Last, we did not account for uncertainty in MinST and MaxST when estimating the RRs. A simulation study demonstrated that not addressing the uncertainty in a reference temperature such as a minimum mortality temperature (MMT) for the temperature–mortality association could induce extra uncertainty in the estimation of the MMT-referenced RR (</t>
    </r>
    <r>
      <rPr>
        <u/>
        <sz val="11"/>
        <color rgb="FF000000"/>
        <rFont val="Arial"/>
        <family val="2"/>
      </rPr>
      <t>Lee et al. 2017</t>
    </r>
    <r>
      <rPr>
        <sz val="11"/>
        <color rgb="FF000000"/>
        <rFont val="Arial"/>
        <family val="2"/>
      </rPr>
      <t>).</t>
    </r>
  </si>
  <si>
    <t>For example, population-level campaigns that coincide with an optimal period to take into account the role of ambient temperature on suicide may be worth reviewing in order to deploy resources for suicide prevention more efficiently and to increase people’s awareness of the risk of suicide during warmer periods.</t>
  </si>
  <si>
    <t>Although the national government has recently announced a $1.3 billion climate-based crop insurance scheme motivated as suicide prevention policy (10), evidence to support such an intervention is lacking.</t>
  </si>
  <si>
    <t>India’s National Crime Records Bureau</t>
  </si>
  <si>
    <t>Deaths in general are under-reported in India [4], and the suicide data provided by the NCRB are particularly problematic in this regard. The data are aggregated from district police reports; because attempted suicide was a criminal offense punishable under the Indian Penal Code until 2014, there is likely to be significant under-reporting of suicide as a cause of death.</t>
  </si>
  <si>
    <t>I find that yields mirror suicides in their response to temperature, falling with rising growing season temperatures but reacting minimally to nongrowing season heat. The striking similarity between the responses of suicide and yield
to temperature suggests that variations in temperature affect suicide rates through their influence over agricultural output.</t>
  </si>
  <si>
    <t>limitations/heterogeneity</t>
  </si>
  <si>
    <t>National Center for Environmental Prediction</t>
  </si>
  <si>
    <t xml:space="preserve"> I first estimate a state-specific linear trend in growing season degree days above 20 ◦C for the years 1980–2013. I then generate a detrended degree days residual that is normalized to temperature in 1980 and predict suicide rates using actual and detrended growing season degree days. In so doing, I use the coefficient estimates from the model in Table 1 which includes both state trends and year fixed effects (column 3). The elevated risk of suicide attributable to the trend, relative to the detrended counterfactual, is the difference between these two predictions. Multiplying by the population in each state and each year recovers the total additional number of suicides.</t>
  </si>
  <si>
    <t>To convert daily temperature into annual observations without losing intra-annual variability in daily weather, I use the agronomic concept of degree days.</t>
  </si>
  <si>
    <t xml:space="preserve">   </t>
  </si>
  <si>
    <t>0.0025</t>
  </si>
  <si>
    <t>0.0040</t>
  </si>
  <si>
    <t>0.0053</t>
  </si>
  <si>
    <t>Statistics Finland</t>
  </si>
  <si>
    <t>Finnish Meteorological Institute</t>
  </si>
  <si>
    <t>Regression coefficients for the residuals of weather parameters explaining suicide rates after fitting linear trends for the years of 1971–
1990 and 1991–2003</t>
  </si>
  <si>
    <t>Regression coefficients for the residuals of weather parameters explaining suicide rates after fitting linear trends for the years of 1971–
1990 and 1991–2004</t>
  </si>
  <si>
    <t>Regression coefficients for the residuals of weather parameters explaining suicide rates after fitting linear trends for the years of 1971–
1990 and 1991–2005</t>
  </si>
  <si>
    <t>Regression coefficients for the residuals of weather parameters explaining suicide rates after fitting linear trends for the years of 1971–
1990 and 1991–2006</t>
  </si>
  <si>
    <t>Regression coefficients for the residuals of weather parameters explaining suicide rates after fitting linear trends for the years of 1971–
1990 and 1991–2007</t>
  </si>
  <si>
    <t>Regression coefficients for the residuals of weather parameters explaining suicide rates after fitting linear trends for the years of 1971–
1990 and 1991–2008</t>
  </si>
  <si>
    <t>Regression coefficients for the residuals of weather parameters explaining suicide rates after fitting linear trends for the years of 1971–
1990 and 1991–2009</t>
  </si>
  <si>
    <t>Regression coefficients for the residuals of weather parameters explaining suicide rates after fitting linear trends for the years of 1971–
1990 and 1991–2010</t>
  </si>
  <si>
    <t>Regression coefficients for the residuals of weather parameters explaining suicide rates after fitting linear trends for the years of 1971–
1990 and 1991–2011</t>
  </si>
  <si>
    <t>As health authorities became concerned at the increasing mortality due to suicide in the 1970s, a nationwide suicide-prevention program was started in Finland in 1986, leading to a decreasing trend after 1990 (Beskow et al. 1999).</t>
  </si>
  <si>
    <t>SUICIDE_prevention</t>
  </si>
  <si>
    <t>A limitation of our analysis, however, is that individual data concerning the age, education, civil status, socio-economic status or mental illness were not available and therefore not taken into account as risk factors.</t>
  </si>
  <si>
    <t>Taiwan, Taipei</t>
  </si>
  <si>
    <t>method_1</t>
  </si>
  <si>
    <t>method_2</t>
  </si>
  <si>
    <t>Sources: Many studies attributed variations in the suicide rate to climatic factors (Souêtre et al., 1987, 1990; Tietjen and Kripke, 1994; Preti, 1997, 1998; Wang et al., 1997; Marion et al., 1999; Petridou et al., 2002; Deisenhammer et al., 2003; Lambert et al., 2003; Rock et al., 2003; Partonen et al., 2004; Papadopoulos et al., 2005; Heerlein et al., 2006; Lee et al., 2006; Nicholls et al., 2006; Rocchi et al., 2007; Ajdacic-Gross et al., 2007). Among the climatic factors, temperature (Souêtre et al., 1990, 1987; Preti, 1998; Marion et al., 1999; Deisenhammer et al., 2003; Partonen et al., 2004; Lee et al., 2006; Ajdacic-Gross et al., 2007; Dixon et al., 2007)</t>
  </si>
  <si>
    <t>temperature_heterogeneity</t>
  </si>
  <si>
    <t>EMD method was developed to de-trend and identify intrinsic oscillations embedded in a complex signal</t>
  </si>
  <si>
    <t>heterogeneity_2</t>
  </si>
  <si>
    <t>We need to test for seasonality in suicide rates while controlling for meteorological variables, associations between meteorological variables and suicide rates while controlling for seasonality, and the interaction between the two, in populations that differ in latitude, climate, and socioecology (Ajdacic-Gross et al., 2007).Diversity in findings may stem from heterogeneity in research methodologies and target populations, which differ in social and physical ecology (Dixon et al., 2007; Ajdacic-Gross et al., 2010). </t>
  </si>
  <si>
    <t xml:space="preserve">What is required is demonstration that seasonality is reduced when adjusted for meteorological variables (Ajdacic-Gross et al., 2007). A positive relationship between temperature and suicide rates was strongest in the winter over 100 years in Switzerland, suggesting that the association between temperature and suicide was not due so much to warm temperatures in the summer, but rather to a lack of cold temperatures in the winter (Ajdacic-Gross et al., 2007). </t>
  </si>
  <si>
    <t>I disaggregate suicide response functions by state to detect a clear geographic pattern in which southern states—which are generally hotter, have higher average suicide rates, and display steeper suicide trends over time—have much stronger responses to growing season temperature (Fig. 2C).</t>
  </si>
  <si>
    <t>The authors quote each other’s statements, findings, and assertions endlessly, with little attempt to control for other factors. These criticisms are less applicable to the recent articles.</t>
  </si>
  <si>
    <t>Houston Police Department</t>
  </si>
  <si>
    <t>U. S. Weather Bureau</t>
  </si>
  <si>
    <t>Therefore one cannot make any valid assertions about relation of suicidal behavior to a weather variable without taking into consideration the actual yearly distribution of that variable.</t>
  </si>
  <si>
    <t>Department of Health in Taiwan</t>
  </si>
  <si>
    <t>Cross-correlations coefficient between temperature and suicide rates</t>
  </si>
  <si>
    <t>cross-correlation coefficients</t>
  </si>
  <si>
    <t>The (1,0,1) (1,0,0) model indicates that there was 1 autoregressive parameter, 1 moving average parameter, 1 seasonal autoregressive parameter, and no seasonal moving average parameters</t>
  </si>
  <si>
    <t>The findings herein cast doubt on the above sociocultural hypothesis since our study was conducted in a subtropical area without obvious demarcation of seasons and therefore, lacking specific seasonal cycles of social life.</t>
  </si>
  <si>
    <t>suicide_reasons</t>
  </si>
  <si>
    <t>First of all, misclassification of cause of death and underreporting of suicides in the registry system might have confounded the results. Secondly, sociodemographic variables besides gender and age were not able to be examined due to the lack of available information. At last, ecological fallacies might exist in the investigation of relationships between climatic parameters and individual suicidal deaths</t>
  </si>
  <si>
    <t>Hong Kong Observatory</t>
  </si>
  <si>
    <t>Hong Kong Census and Statistics Department</t>
  </si>
  <si>
    <t>The reason why maximum temperature only had a positive relationship with suicide rate in the Age Group 35-44 years in Hong Kong is unclear.</t>
  </si>
  <si>
    <t>Division of Vital Statistics</t>
  </si>
  <si>
    <t>Monthly suicide counts for each health unit over the 11-year period were calculated. These were compared with daily weather data for the same health unit averaged over the same month, and over three time periods prior to the given month.</t>
  </si>
  <si>
    <t>There was an imperfect correspondence between weather stations and health units in our study, and hence misclassification of the true local weather. The British Columbia weather data could not be obtained at a geographically finer level because the number of weather stations with reasonably complete data is too small</t>
  </si>
  <si>
    <t>CDC</t>
  </si>
  <si>
    <t>We then assess how responses differ across decades, by income level, sex, population level, and both air conditioning and gun ownership rates, as well as across regions with different long-run average temperatures.</t>
  </si>
  <si>
    <t>Data on US suicides come from the Multiple Cause-of-Death Mortality Data from the National Vital Statistics System23, which report county location, month and cause of death for all individuals (before 1989), or those individuals residing in counties with more than 100,000 people (post-1989), representing roughly 75% of the total US population. W</t>
  </si>
  <si>
    <t>National Vital Statistics System</t>
  </si>
  <si>
    <t>PRISM</t>
  </si>
  <si>
    <t>Instituto Nacional de Estadística y Geografía</t>
  </si>
  <si>
    <t>We aggregate these grid cells to the county- or municipality-month level, weighting by estimated grid-cell population from LandScan49, following the procedure in ref. 50 for our nonlinear models. We test robustness using alternative suicide statistics drawn from the CDC’s Underlying Cause of Death database (available at the county-year level for the years 1999–2013)31.</t>
  </si>
  <si>
    <t>suicide_type_control</t>
  </si>
  <si>
    <t xml:space="preserve"> =1 if study controls for thy type of suicides</t>
  </si>
  <si>
    <t>the Ministry of Health, Labour and Welfare in Japan; and the Department of Statistics</t>
  </si>
  <si>
    <t>Ministry of Health and Welfare in Taiwan</t>
  </si>
  <si>
    <t>Taiwan Central Weather Bureau</t>
  </si>
  <si>
    <t>A priori, we split the time series into 56-day nonoverlapping strata and compared differences in exposure (temperature) between case and control days within the same stratum using a conditional logistic regression model. Each case was matched to 7 control days on the same day of the week during the 56-day stratum.</t>
  </si>
  <si>
    <t>In the second stage, we performed a meta-analysis with random effects to produce pooled associations</t>
  </si>
  <si>
    <t>Second, our findings were estimated on the basis of a linear association between suicide and temperature. Although higher temperature was positively associated with suicide, there were regional differences in whether suicide risks increased during extreme high-temperature periods (Dixon et al. 2014; Kim et al. 2011; Likhvar et al. 2011; Page et al. 2007).</t>
  </si>
  <si>
    <t>Third, we could not consider air pollution in our analyses. Studies have recently reported an association between air pollution (particulate matter) and suicide or depression (Kim et al. 2010; Lim et al. 2012).</t>
  </si>
  <si>
    <t xml:space="preserve"> =mean temperature in a given location</t>
  </si>
  <si>
    <t>Conditional logistic regression model</t>
  </si>
  <si>
    <t>country level</t>
  </si>
  <si>
    <t>whole sample, sunshine</t>
  </si>
  <si>
    <t>whole sample, no sunshine</t>
  </si>
  <si>
    <t>young</t>
  </si>
  <si>
    <t>middle age</t>
  </si>
  <si>
    <t>elder</t>
  </si>
  <si>
    <t>National Institute of Statistics</t>
  </si>
  <si>
    <t>Royal Meteorological Institute, Ukkel</t>
  </si>
  <si>
    <t>The above analyses were always controlled for linear trends in the time series. Group mean differences are ascertained by means of analysis of variance (ANOVA).</t>
  </si>
  <si>
    <t>Automatic step-up multiple regression analysis showed that 16.1 % of the variance in violent suicide was explained by present ambient temperature (P&lt; 0.0001), past temperature (P = 0.0003), relative humidity (P = 0.0008) and hours of sunlight/day (P= 0.04). Only 5.0% of the variance in nonviolent suicide rate (F= 4.0, df = 6/461, P = 0.0009) and only 3.0% of the variance in homicide occurrence (F = 4.7, df = 31464, P = 0.003) was explained by various climatic data.</t>
  </si>
  <si>
    <t>It is important to note that present and lagged values of ambient temperature were significant in explaining part of the variance in violent suicide. This shows that ambient temperature together with changes in temperature over the past few weeks are predictors of violent suicide occurrence.</t>
  </si>
  <si>
    <t>It is well known that official suicide statistics may be biased by a subjective interpretation of the information gathered on the death cause, i.e., suicide rates are likely to be underestimated since a social stigma is associated with suicide (27,28).</t>
  </si>
  <si>
    <t>A starting point to evaluate the heterogeneity of suicide etiology would be to investigate seasonal variations in the different methods of suicide and look for indirect evidence that violent versus nonviolent methods may have different causal pathways</t>
  </si>
  <si>
    <t>Taiwan’s Department of Health</t>
  </si>
  <si>
    <t>Being an island with a natural geographical marine boundary against illegal immigration, with an extremely low legal immigration rate, Taiwan had a relatively fixed population over the study period. With mandatory registration of births, deaths, marriages/divorces and migration, its demographic and vital event statistics are accurate and complete.</t>
  </si>
  <si>
    <t>The ARIMA model uses autoregressive parameters, moving average parameters and the number of differencing passes to describe a series in which a pattern is repeated over time</t>
  </si>
  <si>
    <t>Plausibly, suicidal behavior of persons who chose nonviolent methods may be driven by psychosocial factors rather than biological factors.</t>
  </si>
  <si>
    <t>For example, a substantial proportion of serious mental illness is treated with drugs that may compromise kidney function. With possible dehydration in higher ambient temperatures, potentially accentuated among the mentally ill due to fluid intake issues, drug-related impacts may be a factor to be investigated.</t>
  </si>
  <si>
    <t>Third, there is no information on suicides associated with mental illness. This could be an important determinant of seasonal variation in violent suicide. Lastly, ecological fallacies might confound an investigation of climatic parameters impacting individual suicide deaths</t>
  </si>
  <si>
    <t>ISTAT</t>
  </si>
  <si>
    <t>Meteorological Department of the Italian Air Force</t>
  </si>
  <si>
    <t>Detrended data have been evaluated by spectrum (Fourier analysis) used to detect true circannual rhythm.</t>
  </si>
  <si>
    <t>no peak</t>
  </si>
  <si>
    <t>As a whole, only suicides committed by violent methods ICD 953 Ž . ]958 show a clear seasonality, with a peak in spring and a low in late autumn Ž . Tables 2 and 3, Fig. 2 . Suicides committed by non-violent methods 950 Ž . ]952 show no evidence of seasonality in either sex Tables 2 and 3, Fig.</t>
  </si>
  <si>
    <t>Mental disorders seem to be the determinant element in suicidal behaviour: according to studies, a mental disorder is present in up to 90% of suicides Tanney, Ž 1992 . Conversely, it is known that approx. 10% . of mentally ill patients die by suicide, compared to 0.015]0.050% in the general population Tan- Ž ney, 1992 .</t>
  </si>
  <si>
    <t>Most, though not all, post-mortem studies also show defective serotonergic activity in the brains of suicide victims Mann, 1995, 1998 .</t>
  </si>
  <si>
    <t>First, the area was large enough to provide a sufficient range of weather data. Second, the size and the structure of the population provided a relative homogeneity of demographic data and thus mitigated against discrepancies in sociocultural factors such as those that may be encountered in the United States. In addition, the statistical reporting of suicides in France has so far proved to be reliable.</t>
  </si>
  <si>
    <t>National Institute of Health and Medical Research</t>
  </si>
  <si>
    <t>National Center for Vital Statistics</t>
  </si>
  <si>
    <t>US. Department of Commerce</t>
  </si>
  <si>
    <t>lat and long</t>
  </si>
  <si>
    <t>none</t>
  </si>
  <si>
    <t>long</t>
  </si>
  <si>
    <t>Morselli, in particular, claimed that not heat per se but the increase, that is, the change, of temperature in spring yields a cyclical increase of suicide frequencies (2, 20).</t>
  </si>
  <si>
    <t>Kevan SM. Perspectives on season of suicde. Soc Sci Med 1980;14:369–78</t>
  </si>
  <si>
    <t>Dixon KW, Shulman MD. A statistical investigation into the relationship between meteorological parameters and suicide. Int J Biometeorol 1983;27:93–105.</t>
  </si>
  <si>
    <t>Lack of cold</t>
  </si>
  <si>
    <t>We investigated the temperature hypothesis by applying autoregressive integrated moving average (ARIMA) models (30) on time series of monthly mean temperature (hours of sunshine, precipitation) and monthly suicide frequencies in Switzerland in 1877–2000.</t>
  </si>
  <si>
    <t>Swiss Federal Statistical Office</t>
  </si>
  <si>
    <t>MeteoSwiss</t>
  </si>
  <si>
    <t>With the exception of the mountainous regions with their small proportion of inhabitants, Switzerland has a temperate climate typical of Central Europe. The mean January temperature of our three locations for the whole period was 0.8_x0001_C (standard deviation: 1.9), and the mean July temperature was 19.6_x0001_C (standard deviation: 1.4).</t>
  </si>
  <si>
    <t>Cross-correlations calculated within consecutive 30-year subperiods (1881–1910, 1911–1940, 1941–1970, and 1971– 2000) served to provide details about eventual historical change.</t>
  </si>
  <si>
    <t>With regard to analysis of seasonal phenomena, it seems promising to use specific sequences of residual time series to compose a new white noise times series. For example, cross-correlations can be calculated specifically on series composed of n-month sequences (e.g., 5 months, for instance, January–May of each year) from the preliminary residual series.</t>
  </si>
  <si>
    <t>Intriguingly, the positive association between temperature and suicide emerges mainly during the winter months, supplemented by an intermediate peak in summer. Essentially, the association between temperature and suicide is not due to warm temperatures but is due to mainly the lack of low temperatures (hypothesis 2).</t>
  </si>
  <si>
    <t>For the most part, the seasonal change in suicide is determined by suicide methods susceptible to warm and pleasant weather during the summertime, such as drowning and jumping from high places. The timing of the peaks varies according to the suicide method: The peak in hanging occurs earlier than the peak in drowning. The presumable background is outdoor activities that suicidal persons and nonsuicidal persons share. Essentially, seasonality in suicide appears to be driven by seasonal behavioral opportunities.</t>
  </si>
  <si>
    <t>The National Institute of Meteorology of Brazil</t>
  </si>
  <si>
    <t>Index month</t>
  </si>
  <si>
    <t>Previous month</t>
  </si>
  <si>
    <t>Differening</t>
  </si>
  <si>
    <t>suicide_prevention_control</t>
  </si>
  <si>
    <t xml:space="preserve"> = 1 if study controls for a suicide prevention program</t>
  </si>
  <si>
    <t>Uppsala temperature record</t>
  </si>
  <si>
    <t>The examined data were autocorrelated, and therefore the Environ Health Prev Med 123 determinations of Pearson correlation coefficients were accompanied by their two-tailed significance levels, generated by using a Monte Carlo method [27] with a number of 10,000 (if not otherwise mentioned) surrogate series.</t>
  </si>
  <si>
    <t>Also, the spatial representation of the results in the context of sub-regions within the country remained unspecified because of data limitations.</t>
  </si>
  <si>
    <t>Doing so, it was seen that the correlations between the annual temperature and suicide rates were higher for the early sub-period when the death certificates were mostly written by a layman, rather than a doctor. This could indicate that the climatic associations derived in this study were not distorted by the issue of death certificates.</t>
  </si>
  <si>
    <t>During the period of 1991–2005, the annual sum of observed suicides averaged 1,248, whereas the modeled suicide rate of 32.6 per 100,000 persons over the same period translates into an annual estimate of 1,678 suicides (with a 95 % confidence range of 1,485–1,882 cases). The intervention could thus have resulted in a decrease of 240–630 suicides per year, given the multi-decadal temperature forcing on suicide mortality.</t>
  </si>
  <si>
    <t>After that year, the suicide rates (both male and female) have been declining, this notable decrease in suicides overlapping temporally with the national suicide prevention program in Finland.</t>
  </si>
  <si>
    <t>Department of Security of Tyrol</t>
  </si>
  <si>
    <t>Deisenhammer EA. Weather and suicide: the present state of
knowledge on the association of meteorological factors
with suicidal behaviour. Acta Psychiatr Scand 2003;108:
402–409</t>
  </si>
  <si>
    <t>First, the relation was assessed according to suicides and weather observations over 24 h. A suicide that is committed early in the morning may not be causally linked with a weather phenomenon occurring in the evening of the same day.</t>
  </si>
  <si>
    <t>Secondly, the area under investigation is a mountainous region. Thus, the altitude and consequent weather parameter of the place of residence of a particular suicide victim may have differed from those of the related weather station.</t>
  </si>
  <si>
    <t>e Instituto de Astronomia, Geofı´sica e Cieˆncias Atmosfe´ricas, Universidade de Sa˜o Paulo (IAG-USP)</t>
  </si>
  <si>
    <t>Programa de Aprimoramento das Informac¸o˜es de Mortalidade (PRO-AIM)</t>
  </si>
  <si>
    <t>In a GAM, the dependent variable belongs to exponential family and the predictors are smooth functions of each covariate. In this context, the expected number of suicides (a Poisson random variable) was estimated as the sum of smooth and linear functions of the weather predictor variables. To remove long-term trends and seasonality and to minimize autocorrelation of residuals, a natural cubic spline function was chosen to adjust the time variable weeks. The optimal number of knots was chosen based on visual appraisal of the total suicide series.</t>
  </si>
  <si>
    <t>The time structures of explanatory variables were modeled by polynomial distributed lag (PDL) applied to the GAM. The PDL is an estimation technique that forces the coefficients of each lagged variable of an equation to lie on a polynomial degree p. In the presence of high multicollinearity, the estimation of ordinary least square is not precise. Thus, the use of PDL increases the estimate’s precision33 and enables lagged dependency estimation among outcome and explanatory variables in a parsimonious fashion</t>
  </si>
  <si>
    <t>We observed a percent increase (PI) of 2.18 (95% confidence interval [95% CI] 0.86-3.51) in total suicide counts with each 1 o C increase in weekly average minimum temperature. The PI for men was 2.14 (95%CI 0.66-3.64).</t>
  </si>
  <si>
    <t>Conversely, four GLM-based studies performed in mid-latitude nations (British Columbia, Canada; Toronto, Canada; Mittelfranken, Germany; England; and Jackson, Mississippi, USA) showed direct and acute effects of temperature on daily suicide counts.9,25,26,36 Three other studies from mid-latitude nations used GAMs to estimate the association between suicide counts and meteorological variables. Two of these were performed in Japan and Korea and showed similar results compared with our findings: an acute, direct association of temperature with suicide.10,11</t>
  </si>
  <si>
    <t>The scarcity of reports using the same methodology in different regions of the globe warrants the promotion of new studies in this area</t>
  </si>
  <si>
    <t>Another limitation is the lack of information about mental disorders and socioeconomic conditions related to suicides in our dataset.</t>
  </si>
  <si>
    <t>Health Directorate of Istanbul</t>
  </si>
  <si>
    <t>General Meteorological Department of Ankara</t>
  </si>
  <si>
    <t>To account for possible nonlinearities or outliers, we used Spearman’s correlation coefficients in all calculations.</t>
  </si>
  <si>
    <t>Since all variables considered – temperature, sunlight duration and amount of rainfall, but also the number of suicide attempts – can be expected to show a seasonal effect, in a second analysis seasonality was removed using a trigonometric sine model (exactly one period) for the dependency between the day of the year and the variable.</t>
  </si>
  <si>
    <t>regression model for the highly significant correlation between temperature on the index day and female suicide attempts</t>
  </si>
  <si>
    <t>Regression</t>
  </si>
  <si>
    <t>In other words, the number of female suicide attempts tends to increase by 0.8 on average per 10 degrees Celsius increase in temperature. Therefore, temperature
seems to be the main seasonal effect behind female suicide attempts in our sample.</t>
  </si>
  <si>
    <t>Because seasonality might be spuriously correlated with other important behavioral or social variables not accounted for in this study, it remains open whether temperature has any causal effects on female suicide attempts. This hypothesis was not supported by daily level data.</t>
  </si>
  <si>
    <t>Our results extend this claim to suicide attempts, although we share the view that there is still no agreement about the possible biological mechanism behind the association between temperature and suicidal behaviour and some researchers call for the
need to examine both sunlight and temperature in studies
on suicide on a daily base [31].</t>
  </si>
  <si>
    <t>One set is central in the differentiation of adipocytes in brown adipose tissue. BAT is essential for natural selection and therefore a disrupted BAT activity may have an impact on adaptation and subsequently on survival [59]. Some researchers even suggest that the constant increase in climatic warming will lead to hyperactivity of BAT and as a consequence will augment the mortality due to suicide within vulnerable populations [23].</t>
  </si>
  <si>
    <t>Furthermore, data from only one year was available, leading to low numbers, thus the robustness of the results should be examined in a longer time series. The ratio of suicide attempts to actual suicides varies widely and is difficult to study because there is no systematic national registry on suicide attempts across Turkey.</t>
  </si>
  <si>
    <t>UK Office for National Statistics</t>
  </si>
  <si>
    <t>The Met Office</t>
  </si>
  <si>
    <t>The relationship between death counts and mean temperature was explored using Poisson generalised linear modelling. The initial strategy was to include potential time-varying confounders in a model that time-varying confounders in a model that excluded temperature.</t>
  </si>
  <si>
    <t>Our hypothesis was that if high ambient temperatures were associated with higher death counts, then sustained periods of unusually high ambient temperature (i.e. heatwaves) would result in higher counts than is usual for that time of year.</t>
  </si>
  <si>
    <t>A natural cubic spline model offered a better fit to the data than a linear term (likelihood ratio test 46.21, P50.0001), implying that the adjusted relationship between temperature and suicide was significantly non-linear across the whole range of temperature.</t>
  </si>
  <si>
    <t>The absence , 2004). The absence of effect during the 2003 heatwave is therefore surprising and an explanation is required.</t>
  </si>
  <si>
    <t>This implies that a sudden increase in temperature may result in greater mortality perature may result in greater mortality from suicide than a gradual and sustained increase</t>
  </si>
  <si>
    <t>There was little evidence of a lag effect in the data (results not shown), meaning that high temperatures did not appear to have a delayed effect on increasing suicide counts.</t>
  </si>
  <si>
    <t>Biological mechanisms have focused on neurotransmitters such as serotonin (Mann, 2000), which are known to vary with season and be negatively correlated with impulsivity, aggression (Maes et al , 1995) and suicidality (Mann, 2000).</t>
  </si>
  <si>
    <t>R-squared of maximum temperature and suicide rates</t>
  </si>
  <si>
    <t>R-squared</t>
  </si>
  <si>
    <t>Partial correlation</t>
  </si>
  <si>
    <t>Gammans (2020)</t>
  </si>
  <si>
    <t>gammans</t>
  </si>
  <si>
    <t>Focusing on models that include lags through six months, cumulative temperature effects are 76% and 263% (the point estimate is negative) smaller than those reported in Fig. 3 of Burke et al. for the US and Mexico, respectively</t>
  </si>
  <si>
    <t>Additional evidence of extensive temporal displacement comes from models that aggregate temperature and suicides to the annual level and fail to detect any positive relationship between suicides and temperature.</t>
  </si>
  <si>
    <t>For example, suppose that unexpectedly warm days increase social activity similarly across locations, but that warm regions do not have higher social activity overall. If increases in general social activity amplify the feelings of isolation experienced by vulnerable individuals, we might expect that weather, but not climate, would affect suicide rates.</t>
  </si>
  <si>
    <t>Burke et al. do not use seasonal variation in their US suicide analysis, but do allow seasonal variation to contribute to identification in their analysis of temperature and depressive language and in their analysis of temperature and suicide in Mexico. (Gammans)</t>
  </si>
  <si>
    <t>P-Value of Ljung-Box Test</t>
  </si>
  <si>
    <t>https://www.nature.com/articles/s41558-020-0791-3</t>
  </si>
  <si>
    <r>
      <t>Chau, P. H., Yip, P. S. F., Lau, E. H. Y., Ip, Y. T., Law, F. Y. W., Ho, R. T. H., ... &amp; Woo, J. (2020). Hot Weather and Suicide Deaths among Older Adults in Hong Kong, 1976–2014: A Retrospective Study. </t>
    </r>
    <r>
      <rPr>
        <i/>
        <sz val="10"/>
        <color rgb="FF222222"/>
        <rFont val="Arial"/>
        <family val="2"/>
        <charset val="238"/>
      </rPr>
      <t>International journal of environmental research and public health</t>
    </r>
    <r>
      <rPr>
        <sz val="10"/>
        <color rgb="FF222222"/>
        <rFont val="Arial"/>
        <family val="2"/>
        <charset val="238"/>
      </rPr>
      <t>, </t>
    </r>
    <r>
      <rPr>
        <i/>
        <sz val="10"/>
        <color rgb="FF222222"/>
        <rFont val="Arial"/>
        <family val="2"/>
        <charset val="238"/>
      </rPr>
      <t>17</t>
    </r>
    <r>
      <rPr>
        <sz val="10"/>
        <color rgb="FF222222"/>
        <rFont val="Arial"/>
        <family val="2"/>
        <charset val="238"/>
      </rPr>
      <t>(10), 3449.</t>
    </r>
  </si>
  <si>
    <t>Gammans, M. (2020). Temporal displacement, adaptation and the effect of climate on suicide rates. Nature Climate Change. doi:10.1038/s41558-020-0791-3 </t>
  </si>
  <si>
    <t>Chau et al. (2000)</t>
  </si>
  <si>
    <t>chau</t>
  </si>
  <si>
    <t>https://www.sciencedirect.com/science/article/abs/pii/S0735675703000391</t>
  </si>
  <si>
    <r>
      <t>Doganay, Z., Sunter, A. T., Guz, H., Ozkan, A., Altintop, L., Kati, C., ... &amp; Guven, H. (2003). Climatic and diurnal variation in suicide attempts in the ED. </t>
    </r>
    <r>
      <rPr>
        <i/>
        <sz val="10"/>
        <color rgb="FF222222"/>
        <rFont val="Arial"/>
        <family val="2"/>
        <charset val="238"/>
      </rPr>
      <t>The American journal of emergency medicine</t>
    </r>
    <r>
      <rPr>
        <sz val="10"/>
        <color rgb="FF222222"/>
        <rFont val="Arial"/>
        <family val="2"/>
        <charset val="238"/>
      </rPr>
      <t>, </t>
    </r>
    <r>
      <rPr>
        <i/>
        <sz val="10"/>
        <color rgb="FF222222"/>
        <rFont val="Arial"/>
        <family val="2"/>
        <charset val="238"/>
      </rPr>
      <t>21</t>
    </r>
    <r>
      <rPr>
        <sz val="10"/>
        <color rgb="FF222222"/>
        <rFont val="Arial"/>
        <family val="2"/>
        <charset val="238"/>
      </rPr>
      <t>(4), 271-275.</t>
    </r>
  </si>
  <si>
    <t>Doganay et al. (2003)</t>
  </si>
  <si>
    <t>doganay</t>
  </si>
  <si>
    <t>Ondokuz Mayis University Hospital ED</t>
  </si>
  <si>
    <t>e Regional Meteorological Institute</t>
  </si>
  <si>
    <t>summer</t>
  </si>
  <si>
    <t>Correlation Coefficients Between Monthly Number of Suicide Attempts and Temperature</t>
  </si>
  <si>
    <t>&lt;0,1</t>
  </si>
  <si>
    <t>However, as far as attempted suicides were concerned, the relationship with the climatic indicators was less evident, and the correlation observed was only significant for exposure to the sun and rainfall.</t>
  </si>
  <si>
    <t>Because 58.2% of those attempting suicide in our study were in the 15-24 age group and suicide attempts were mostly realized between the hours of 6:00-9:00 PM in males and 3:00-6:00 PM in females, our results showed a similarity with Preti’s results.</t>
  </si>
  <si>
    <t>Although we found a seasonal and diurnal variation in suicide attempts in age groups, methods, and psychiatric diagnosis and a positive/negative correlation between suicide attempts and some meteorologic parameters, the analysis we used is based on a statistical comparison between observed and expected frequencies of suicide attempts. Therefore, causal relationships naturally cannot be verified by this method.</t>
  </si>
  <si>
    <t>For analyzing the diurnal variation of suicide attempts, 8 intervals were designated in a day as: From the Departments of *Emergency Medicine, †Public Health, and ‡Psychiatry, Ondokuz Mayis University, School of Medicine, Samsun, Turkey. Manuscript received May 29, 2002, and July 20, 2002, accepted August 19, 2002. Address reprint requests to Zahide Doganay, MD, Assistant Professor, Department of Emergency, Ondokuz Mayis University School of Medicine, 55139 Samsun, Turkey. E-mail: zahidedoganay@yahoo.com Key Words: Suicide attempt, season, climatic factors, diurnal variation, ED. © 2003 Elsevier Inc. All rights reserved. 0735-6757/03/2104-0004$30.00/0 doi:10.1016/S0735-6757(03)00040-8 271 00:01-03:00, 03:01-06:00, 06:01-09:00, 09:01-12:00, 12: 01-15:00, 15:01-18:00, 18:01-21:00, and 21:01-24:00.</t>
  </si>
  <si>
    <t>Chi-square analysis was used to analyze seasonal and daily hour variance; data for each month of a season were taken into account for the period 1996 to 2001. The significance of the relationship between meteorologic factors, such as ambient temperature, humidity, cloudiness, duration and intensity of sunlight, and suicide attempts was evaluated using Spearman correlation analysis.</t>
  </si>
  <si>
    <t>Holopainen, J., Helama, S., &amp; Partonen, T. (2013). Does diurnal temperature range influence seasonal suicide mortality? Assessment of daily data of the Helsinki metropolitan area from 1973 to 2010. International Journal of Biometeorology, 58(6), 1039–1045. doi:10.1007/s00484-013-0689-0 </t>
  </si>
  <si>
    <t>Holopainen et al. (2013)</t>
  </si>
  <si>
    <t>holopainen</t>
  </si>
  <si>
    <t>Dixon, P. G., &amp; Kalkstein, A. J. (2016). Where are weather-suicide associations valid? An examination of nine US counties with varying seasonality. International Journal of Biometeorology, 62(5), 685–697. doi:10.1007/s00484-016-1265-1 </t>
  </si>
  <si>
    <t>Dixon &amp; Kalkstein (2016)</t>
  </si>
  <si>
    <t>dixon</t>
  </si>
  <si>
    <t>https://link.springer.com/article/10.1007/s00484-013-0689-0</t>
  </si>
  <si>
    <t>https://link.springer.com/article/10.1007/s00484-016-1265-1</t>
  </si>
  <si>
    <t>late spring/summer</t>
  </si>
  <si>
    <t>The most common weather-suicide relationships appear to be with temperature, and recent studies have suggested a possible link between warmer weather and modest increases in suicide rates (Dixon et al. 2014; Hiltunen et al. 2014; Kim et al. 2016; Kim et al. 2011; Likhvar et al. 2011; Törő et al. 2009; Yang et al. 2011). While some previous research has resulted in the opposite conclusion suggesting that cold weather results in elevated suicides, only one such study has been published in the last several years (Tsai 2010).</t>
  </si>
  <si>
    <t>other sources</t>
  </si>
  <si>
    <t>DLNM is designed to estimate simultaneously the nonlinear and cumulative lag effects of exposure to an independent exposure variable (i.e., temperature, pollution, humidity, etc.) on mortality or morbidity.</t>
  </si>
  <si>
    <t>In suicide research, there is no agreed-upon lag time between environmental exposure and response, so the flexibility of DLNM allows for cumulative effects of exposure and/or lag.</t>
  </si>
  <si>
    <t>Dixon et al. (2014) used DLNM to show a consistent association between increased suicide frequency and abovemedian temperatures for Toronto, Ontario, and Jackson, Mississippi.</t>
  </si>
  <si>
    <t>This geographically, climatologically, and demographically diverse selection provides locations with both large temperature seasonality (Cook, St. Louis, and Salt Lake), moderate temperature seasonality (Fulton, Maricopa, and Philadelphia), and limited temperature seasonality (King, Miami-Dade, Los Angeles), as required to examine temperature-suicide relationships</t>
  </si>
  <si>
    <t>National Center for Health Statistics (NCHS)</t>
  </si>
  <si>
    <t>National Centers for Environmental Information (NCEI)</t>
  </si>
  <si>
    <t xml:space="preserve">This research provides strong evidence that above-median temperatures, both in warm and cold seasons and across numerous locales, are associated with an elevated risk of suicide. </t>
  </si>
  <si>
    <t>The results show that neither concern is valid as some of the locations with the least amount of annual variation in temperature display some of the greatest suicide seasonality and weather-suicide associations.</t>
  </si>
  <si>
    <t>When combined with other recent research (Dixon et al. 2014; Hiltunen et al. 2014; Kim et al. 2016; Kim et al. 2011; Likhvar et al. 2011; Törő et al. 2009; Yang et al. 2011), the results of this study show that periods of anomalously high temperatures tend to increase suicides, during at least part of the year, in multiple locations around the world, including at least 10 cities in the USA and locations in Canada, Finland, Japan, Korea, and Taiwan. Almost all of the studied locations are in the mid-latitudes, but Taiwan is tropical to sub-tropical, and its climate is comparable to Miami.</t>
  </si>
  <si>
    <t>https://onlinelibrary.wiley.com/doi/abs/10.1002/(SICI)1099-1166(199709)12:9&lt;937::AID-GPS667&gt;3.0.CO;2-O</t>
  </si>
  <si>
    <t>salib</t>
  </si>
  <si>
    <t>Salib (1997)</t>
  </si>
  <si>
    <t>Salib, E. (1997). Elderly suicide and weather conditions: is there a link? International Journal of Geriatric Psychiatry, 12(9), 937–941. doi:10.1002/(sici)1099-1166(199709)12:9&lt;937::aid-gps667&gt;3.0.co;2-o </t>
  </si>
  <si>
    <t>UK, North Cheshire</t>
  </si>
  <si>
    <t>Public Health Department in North Cheshire</t>
  </si>
  <si>
    <t>The Meteorological Office, Manchester Airport</t>
  </si>
  <si>
    <t>. Tests of statistical signi®cance were decided at 5% level using Pearson chi-square to study the association between categorical variables.</t>
  </si>
  <si>
    <t>s. In view of the small number of deaths and skewed distribution, logistic regression was used to assess the association between weather parameters as well as other variables and occurrence of suicide in the
elderly.</t>
  </si>
  <si>
    <t>Methodological problems in this study are mainly related to the small number of deaths, the use of static weather codes to describe the weather changes in relation to suicide and having a catchment area distant from the site where weather data had been gathered.</t>
  </si>
  <si>
    <t>The ®ndings of this study seem to suggest that suicide in the elderly, similar to those aged less than 65, is more common during ®ne, bright weather and not during extreme weather conditions as reported in other studies (Tromp and Bouma, 1973; Breuer et al., 1986).</t>
  </si>
  <si>
    <t>Logistic regression model</t>
  </si>
  <si>
    <t>e to the power of regression coefficient of maximum temperature on occurrence of suicide in the elderly population</t>
  </si>
  <si>
    <t>e to the power of regression coefficient of minimum temperature on occurrence of suicide in the elderly population</t>
  </si>
  <si>
    <t>Variables such as temperature, humidity and sunshine hours may serve as entraining agents or synchronizers for endogenous biological rhythms that may aect an elderly person's decision to take or endanger his life</t>
  </si>
  <si>
    <t>https://psycnet.apa.org/record/2000-02611-001</t>
  </si>
  <si>
    <t>need access</t>
  </si>
  <si>
    <t>https://www.tandfonline.com/doi/abs/10.1080/13811110500318471</t>
  </si>
  <si>
    <t>oravecz</t>
  </si>
  <si>
    <t>Oravecz et al. (2006)</t>
  </si>
  <si>
    <t>Oravecz, R., Czigler, B., &amp; Moore, M. (2006). The Transformation of Suicide Fluctuation in Slovenia. Archives of Suicide Research, 10(1), 69–76. doi:10.1080/13811110500318471 </t>
  </si>
  <si>
    <t>spring</t>
  </si>
  <si>
    <t>National Institute of Health of Slovenia</t>
  </si>
  <si>
    <t>Ministry of Environment</t>
  </si>
  <si>
    <t>. To examine the possible relationship between monthly suicide incidence and meteorological data, correlation analysis with such meteorological variables as temperature, sunlight, and humidity were used.</t>
  </si>
  <si>
    <t>During the following time period, starting in 1994, when a significant use of new antidepressants started and the number of overall antidepressant prescriptions increased (Oravecz, Czigler, Leskosek, 2003), the fluctuation of monthly</t>
  </si>
  <si>
    <t>Correlation</t>
  </si>
  <si>
    <t>Correlation coefficient</t>
  </si>
  <si>
    <t>&lt;0,05</t>
  </si>
  <si>
    <t>The evaluation of suicide- and meteorological-related data led to the confirmation of the existence of a statistically significant fluctuation of suicide incidence observed between the same months of consecutive years in Slovenia for the time period 1985 to1993.</t>
  </si>
  <si>
    <t>By simplifying the research results, the monthly suicide incidence depends on actual sunny weather and previous three months of cold weather conditions.</t>
  </si>
  <si>
    <t>https://annals-general-psychiatry.biomedcentral.com/articles/%2010.1186/s12991-016-0106-2</t>
  </si>
  <si>
    <t>Fountoulakis et al. (2016)</t>
  </si>
  <si>
    <t>fountoulakis</t>
  </si>
  <si>
    <t>consideration for spatial and temporal variations in climate, culture, demographic</t>
  </si>
  <si>
    <t>Dixon, P. G., &amp; Kalkstein, A. J. (2009). Climate-Suicide Relationships: A Research Problem in Need of Geographic Methods and Cross-Disciplinary Perspectives. Geography Compass, 3(6), 1961–1974. doi:10.1111/j.1749-8198.2009.00286.x </t>
  </si>
  <si>
    <t>Hiltunen et al. (2014)</t>
  </si>
  <si>
    <t>https://link.springer.com/article/10.1007/s12199-014-0391-9</t>
  </si>
  <si>
    <t>hiltunen</t>
  </si>
  <si>
    <t>no clearly interpretable effect but citation regarding economic vs climate vars</t>
  </si>
  <si>
    <t>no clearly standardizable effect (thermal seasons)</t>
  </si>
  <si>
    <t>Preti, A., Lentini, G., &amp; Maugeri, M. (2007). Global warming possibly linked to an enhanced risk of suicide: Data from Italy, 1974–2003. Journal of Affective Disorders, 102(1-3), 19–25. doi:10.1016/j.jad.2006.12.003 </t>
  </si>
  <si>
    <t>Preti et al. (2007)</t>
  </si>
  <si>
    <t>preti_2007</t>
  </si>
  <si>
    <t>https://www.sciencedirect.com/science/article/abs/pii/S0165032706005325</t>
  </si>
  <si>
    <t>no clearly standardizable effect (seasons)</t>
  </si>
  <si>
    <t>obecně political climate/school climate</t>
  </si>
  <si>
    <t>https://bmcpublichealth.biomedcentral.com/articles/10.1186/1471-2458-14-681</t>
  </si>
  <si>
    <t>Qi, X., Hu, W., Mengersen, K., &amp; Tong, S. (2014). Socio-environmental drivers and suicide in Australia: Bayesian spatial analysis. BMC Public Health, 14(1). doi:10.1186/1471-2458-14-681 </t>
  </si>
  <si>
    <t>qi_2014</t>
  </si>
  <si>
    <t>Qi et al. (2014)</t>
  </si>
  <si>
    <t>Australian Bureau of Meteorology</t>
  </si>
  <si>
    <t>Australian Bureau of Statistics</t>
  </si>
  <si>
    <t>A Bayesian Conditional Autoregressive (CAR) Model was applied to explore the association of socio-demographic and meteorological factors with suicide across LGAs.</t>
  </si>
  <si>
    <t>Australia</t>
  </si>
  <si>
    <t>Slovenia</t>
  </si>
  <si>
    <t>As meteorological factors vary across different stations in the area, even within the same timeframe, and, e.g., temperature between coastal and inland areas, and also vary across time, this approach may ignore the spatial and temporal differences of climate and may adversely influence inferences made about the association between climate and suicide.</t>
  </si>
  <si>
    <t>motnhly</t>
  </si>
  <si>
    <t>A Spearman correlation analysis was applied to check the multicollinearity of the explanatory variables. Those variables with high correlation (rs ≥ |0.80|) were included in separate models.</t>
  </si>
  <si>
    <t>Second, Indigenous communities often have social disadvantages, e.g., lower education, worse living conditions, and poor healthcare facilities [34,35]. The introduction of hazard lifestyles (e.g., alcohol use) to ATSI communities caused increased domestic violence and social disruption, and also resulted in psychiatric problems in the communities especially after late 1980s [36].</t>
  </si>
  <si>
    <t>In this study, temperature has significant association with suicide in Model I, but the association disappeared when socioeconomic factors were controlled in Model III. The results in Model III are generally consistent with a previous study in Taiwan [24] which indicated that socio-economic variables had stronger associations with suicide than climate variables over cities and counties.</t>
  </si>
  <si>
    <t>It is important to examine the association between socio-environmental factors and it is interesting to note the dramatic change in the pattern of suicide among Aboriginal and Torres Strait Islanders in recent years.</t>
  </si>
  <si>
    <t>The results indicated that socio-demographic factors outweighed meteorological factors in their associations with suicide across different areas in this study.</t>
  </si>
  <si>
    <t>posterior estimates of the relative risk of suicide and  mean temperature</t>
  </si>
  <si>
    <t>Bayesian conditional autoregressive (CAR) model</t>
  </si>
  <si>
    <t>Relative risk</t>
  </si>
  <si>
    <t>https://link.springer.com/article/10.1023/A:1009652809804</t>
  </si>
  <si>
    <t>Jessen, G., Jensen, Bø. F., &amp; Steffensen, P. (1998). Archives of Suicide Research, 4(3), 263–280. doi:10.1023/a:1009652809804 </t>
  </si>
  <si>
    <t>Jessen et al. (1998)</t>
  </si>
  <si>
    <t>jessen</t>
  </si>
  <si>
    <t>TBD, dont know how to interpret</t>
  </si>
  <si>
    <t>https://sci-hub.se/https://link.springer.com/article/10.1007%2FBF02185738</t>
  </si>
  <si>
    <t>Dixon, K. W., &amp; Shulman, M. D. (1983). A statistical investigation into the relationship between meteorological parameters and suicide. International Journal of Biometeorology, 27(2), 93–105. doi:10.1007/bf02185738 </t>
  </si>
  <si>
    <t>Dixon, Shulma (1983)</t>
  </si>
  <si>
    <t>no clearly standardizable effect (heatwaves, dirunal categorical temp classes)</t>
  </si>
  <si>
    <t>https://www.sciencedirect.com/science/article/pii/S0160412020317840</t>
  </si>
  <si>
    <t>Sim, K., Kim, Y., Hashizume, M., Gasparrini, A., Armstrong, B., Sera, F., … Chung, Y. (2020). Nonlinear temperature-suicide association in Japan from 1972 to 2015: Its heterogeneity and the role of climate, demographic, and socioeconomic factors. Environment International, 142, 105829. doi:10.1016/j.envint.2020.105829 </t>
  </si>
  <si>
    <t>Sim et al. (2020)</t>
  </si>
  <si>
    <t>sim</t>
  </si>
  <si>
    <t>dixon_1983</t>
  </si>
  <si>
    <t xml:space="preserve"> Results showed that there is an inverted J-shape nonlinear association between temperature and suicide; the suicide risk increased with temperature but leveled off above 24.4 °C. The nationwide relative risk (RR) for the maximum suicide temperature versus 5th temperature percentile (2.9 °C) was estimated as 1.26 (95% CI: 1.22, 1.29).</t>
  </si>
  <si>
    <t>Ministry of Health, Labor and Welfare of Japan</t>
  </si>
  <si>
    <t>Japan Meteorology Agency</t>
  </si>
  <si>
    <t>A two-stage analysis was performed. In the first stage, a time-stratified case-crossover analysis was performed to examine the short-term association between the temperature and suicide for each prefecture. In the second stage, multivariate meta-regression was used to pool the prefecture-specific associations to obtain a nationwide estimate.</t>
  </si>
  <si>
    <t>Moreover, mixed effects meta-regression was used to identify the prefecture-level variables that explain the heterogeneity in the temperature–suicide association</t>
  </si>
  <si>
    <t>The maximum suicide temperature was estimated as 24.4 °C (95% CI: 23.4, 26.1), and the RR was 1.26 (1.22, 1.29).</t>
  </si>
  <si>
    <t>Relative risk of suicide associated with mean temperature</t>
  </si>
  <si>
    <t>Our result in Japan adds to the evidence of an inverted J-shape nonlinear association, implying that an extremely hot temperature may not increase the suicide risk compared with that corresponding to the moderately hot ones. This aspect is quite different from the temperature association with the general or cardiorespiratory mortality, which takes the U- or J-shape in general, indicating that the presence of extreme temperatures further increases the mortality risk (Anderson and Bell 2009; Gasparrini et al. 2015; Ban et al. 2017; Chung et al. 2017; Chung et al. 2018; Vicedo-Cabrera et al. 2018).</t>
  </si>
  <si>
    <t>For example, the status of women is less-regarded than that of men, and the social welfare and concern for the elderly is relatively weak in Asian countries, which may make the change in weather conditions such as the temperature more likely to trigger suicide events in these subgroups</t>
  </si>
  <si>
    <t>This may be related to people’s acclimatization to climate, which corresponds to a phenomenon in which people living in colder regions are less adapted to hot temperatures and thus are more sensitive to the increase in the temperature. Such adaptation has been observed in the temperature association with the total or cardiorespiratory mortality in many of the previous studies (Gasparrini et al., 2012; Chung et al. 2015; Chung et al. 2017; Chung et al. 2018). In addition, our findings suggest that people living in drier regions (lower level of dewpoint temperature) are more sensitive to the temperature in terms of the suicide risk.</t>
  </si>
  <si>
    <t>Fountoulakis, K. N., Chatzikosta, I., Pastiadis, K., Zanis, P., Kawohl, W., Kerkhof, A. J., ... &amp; Rancans, E. (2016). Relationship of suicide rates with climate and economic variables in Europe during 2000–2012. Annals of general psychiatry, 15(1), 1-6.</t>
  </si>
  <si>
    <t>Hiltunen, L., Haukka, J., Ruuhela, R., Suominen, K., &amp; Partonen, T. (2014). Local daily temperatures, thermal seasons, and suicide rates in Finland from 1974 to 2010. Environmental health and preventive medicine, 19(4), 286-294.</t>
  </si>
  <si>
    <t>no clearly interpretable effect (only climate/weather effect, no temp effect), good for citing</t>
  </si>
  <si>
    <t>Schwarz’s Bayesian Information Criterion</t>
  </si>
  <si>
    <t>For violent-method suicides, a monthly average daily minimum ambient temperature was determined to best predict the monthly rate, and a daily maximum ambient temperature of 30.3 ◦C was considered the threshold. For suicide deaths involving nonviolent methods, the number of days in a month for which the daily maximum ambient temperature exceeded 32.7 ◦C could best predict the monthly rate.</t>
  </si>
  <si>
    <t>temp_mean</t>
  </si>
  <si>
    <t>temp_max</t>
  </si>
  <si>
    <t>temp_min</t>
  </si>
  <si>
    <t>temp_diurnal</t>
  </si>
  <si>
    <t xml:space="preserve"> = mean difference between daily maximum and minimum temperature</t>
  </si>
  <si>
    <t xml:space="preserve"> =mean minimum temperature in a given location</t>
  </si>
  <si>
    <t xml:space="preserve"> =mean maximum temperature in a given location</t>
  </si>
  <si>
    <t>After applying specific threshold values (28 ◦C and 33 ◦C for ambient temperature) to define extreme weather, sensitivity analysis based on various percentiles of the meteorological variables was conducted to determine the optimal threshold values for extreme weather. For the 75th, 95th, and 99th percentiles, the adjusted monthly number of days with a meteorological variable with a value larger than those percentiles was counted.</t>
  </si>
  <si>
    <t>First, trend and seasonality were assessed by fitting Autoregressive Integrated Moving Average (ARIMA) models. Then, transfer function models that involved the inclusion of meteorological variables as explanatory variables were fitted to identify risk factors of older-adult suicide deaths. The transfer function models were fitted one-by-one for each of the meteorological variables. Model identification was based on the iterative approach applied by Box and Jenkins [36]. The residual autocorrelation and partial autocorrelation functions were examined. Ljung-Box test was used to examine residuals after fitting the time series model, with the null hypothesis that autocorrelations up to lag k equal zero (i.e., white noise).</t>
  </si>
  <si>
    <t>This finding suggested that suicide, whether by violent or nonviolent methods, was related to hot weather.</t>
  </si>
  <si>
    <t>To prevent suicides during periods of hot weather, efforts at different levels need to be pooled, from policymakers, to health and social service providers, as well as the lay public. In the short term, additional phone calls or outreach shall be made to older people by nongovernmental organizations. At present, extra phone calls or outreach services are available in winter. However, these extra services should also be provided during hot days in summer, particularly days with a maximum ambient temperature of 30.3 ◦C or above, in order to proactively contact service clients with whom service providers have infrequent contact in order to assess their emotional wellness and provide appropriate counselling. As cool conditions may have a protective effect, older people should be encouraged to seek well-ventilated or air-conditioned shelters.</t>
  </si>
  <si>
    <t>While it has been reported that psychiatric illness was the most prominent risk factor in older-adult suicides, [1] our study could not reveal how the risk was contributed to by environmental factors compared with individual factors.</t>
  </si>
  <si>
    <t>As the day of death was not available in these records, only monthly data could be utilized, which might not be the most appropriate for analyzing effects and lagged effects caused by daily fluctuations in weather or by the holding of festivals.</t>
  </si>
  <si>
    <t>. This study only attempted to examine a limited number of meteorological variables and used a limited definition of an extended period (three consecutive days) of extreme weather as predictors.</t>
  </si>
  <si>
    <t>Although we found a seasonal and diurnal variation in suicide attempts in age groups, methods, and psychiatric diagnosis and a positive/negative correlation between suicide attempts and some meteorologic parameters, the analysis we used is based on a statistical comparison between observed and expected frequencies of suicide attempts.</t>
  </si>
  <si>
    <t>no clearly standardizable effect (diurnal temperature)</t>
  </si>
  <si>
    <t>Correlations between suicide rate and the average temperature of the same months</t>
  </si>
  <si>
    <t>temp_median</t>
  </si>
  <si>
    <t xml:space="preserve"> = median temperature in a given location</t>
  </si>
  <si>
    <t>Multivariate-meta regression</t>
  </si>
  <si>
    <t>Luan, G., Yin, P., Wang, L., &amp; Zhou, M. (2019). Associations between ambient high temperatures and suicide mortality: a multi-city time-series study in China. Environmental Science and Pollution Research. doi:10.1007/s11356-019-05252-5 </t>
  </si>
  <si>
    <t>Luan et al. (2019)</t>
  </si>
  <si>
    <t>https://link.springer.com/article/10.1007/s11356-019-05252-5</t>
  </si>
  <si>
    <t>luan</t>
  </si>
  <si>
    <t>Distributed lag non-linear model was used to explore the relationship between ambient temperature and suicide, adjusting for long-term trend, seasonality, and humidity confounders. Multivariate meta-analysis was used to pool the city-specific estimates to explore the overall relative risk in China.</t>
  </si>
  <si>
    <t>China</t>
  </si>
  <si>
    <t>China National Mortality Surveillance system</t>
  </si>
  <si>
    <t>China Meteorological Data Sharing Service System</t>
  </si>
  <si>
    <t>As temperature increases, the relative risk of suicide death gradually increased and then decreased.</t>
  </si>
  <si>
    <t>China, South Region</t>
  </si>
  <si>
    <t>China, North Region</t>
  </si>
  <si>
    <t>The relative risk of high temperature (95th percentile of temperature) on suicide death</t>
  </si>
  <si>
    <t>Multivariate meta-analysis</t>
  </si>
  <si>
    <t>Distributed lag-non-linear model</t>
  </si>
  <si>
    <t>China,Beijing(North)</t>
  </si>
  <si>
    <t>China,Changchun(North)</t>
  </si>
  <si>
    <t>China,Changsha(South)</t>
  </si>
  <si>
    <t>China,Chengdu(North)</t>
  </si>
  <si>
    <t>China,Chongqing(South)</t>
  </si>
  <si>
    <t>China,Fuzhou(South)</t>
  </si>
  <si>
    <t>China,Guangzhou(South)</t>
  </si>
  <si>
    <t>China,Guiyang(South)</t>
  </si>
  <si>
    <t>China,Haikou(South)</t>
  </si>
  <si>
    <t>China,Hangzhou(South)</t>
  </si>
  <si>
    <t>China,Harbin(North)</t>
  </si>
  <si>
    <t>China,Hefei(South)</t>
  </si>
  <si>
    <t>China,Hohhot(North)</t>
  </si>
  <si>
    <t>China,Jinan(North)</t>
  </si>
  <si>
    <t>China,Kunming(South)</t>
  </si>
  <si>
    <t>China,Lanzhou(North)</t>
  </si>
  <si>
    <t>China,Lhasa(South)</t>
  </si>
  <si>
    <t>China,Nanchang(South)</t>
  </si>
  <si>
    <t>China,Nanjing(South)</t>
  </si>
  <si>
    <t>China,Nanning(South)</t>
  </si>
  <si>
    <t>China,Shanghai(South)</t>
  </si>
  <si>
    <t>China,Shenyang(North)</t>
  </si>
  <si>
    <t>China,Shijiazhuang(North)</t>
  </si>
  <si>
    <t>China,Taiyuan(North)</t>
  </si>
  <si>
    <t>China,Tianjin(North)</t>
  </si>
  <si>
    <t>China,Urumchi(North)</t>
  </si>
  <si>
    <t>China,Wuhan(South)</t>
  </si>
  <si>
    <t>China,Xi'an(North)</t>
  </si>
  <si>
    <t>China,Xining(North)</t>
  </si>
  <si>
    <t>China,Yinchuan(North)</t>
  </si>
  <si>
    <t>China,Zhengzhou(North)</t>
  </si>
  <si>
    <t>When the temperature reaches a certain point, we have to substitute indoor activity for outside time in high temperature and take a series of protective measures, which can reduce negative emotions and increase positive emotions (Noelke et al. 2016); the suicide risk tends to decrease with the increase of temperature.</t>
  </si>
  <si>
    <t>Firstly, the effect of air pollution was not controlled as confounding factors; some studies considered that air pollution has an impact on suicide (Lin et al. 2016), but some other researches proved that the effect of temperature on mortality remained unchanged whether adjusting for air pollution or not (Stafoggia et al. 2008; Cheng and Kan 2012).</t>
  </si>
  <si>
    <t>qi_2009</t>
  </si>
  <si>
    <t>https://link.springer.com/article/10.1186/1476-069X-8-46</t>
  </si>
  <si>
    <t>Qi et al. (2009)</t>
  </si>
  <si>
    <t>Qi, X., Tong, S., &amp; Hu, W. (2009). Preliminary spatiotemporal analysis of the association between socio-environmental factors and suicide. Environmental Health, 8(1). doi:10.1186/1476-069x-8-46 </t>
  </si>
  <si>
    <t>Australia, Queensland</t>
  </si>
  <si>
    <t>Most of the previous suicide studies have focused on either meteorological or socioeconomic factors alone, and none has examined their combined effect.  In addition, few of the previous studies
have applied geographical information system (GIS) and
or spatial analysis approaches to assess the geographical
difference of suicide, and the socio-environmental impact
on suicide [21,22].</t>
  </si>
  <si>
    <t>Pearson correlations were applied for bivariable analysis after some non-normally-distributed data (suicide mortality rate, rainfall, IRSD, PIP and UER) were transformed into approximately normally-distributed values by logarithm transformation. The multicollinearity was tested for selecting variables for the multivariable modelling process.</t>
  </si>
  <si>
    <t>The multivariable generalized estimating equation (GEE) regression models with a Poisson link were developed to assess the possible impact of socioenvironmental factors on suicide, after adjustment for the effects of potential confounders. The GEE model is well suited to analyse the repeated longitudinal data (e.g., climate data) [27].</t>
  </si>
  <si>
    <t>Thus it is vital to strengthen surveillance system on weather extremes (e.g., high temperature) and social changes (e.g., unemployment) as well as the impacts of these changes on mental health [68-70].</t>
  </si>
  <si>
    <t>https://link.springer.com/article/10.1186/1476-069X-8-47</t>
  </si>
  <si>
    <t>qi_2010</t>
  </si>
  <si>
    <t>Pearson correlation</t>
  </si>
  <si>
    <t>Pearson correlations between temperature and suicide</t>
  </si>
  <si>
    <t>Multivariable GEE models</t>
  </si>
  <si>
    <t>association between temperature and relative risk of suicide</t>
  </si>
  <si>
    <t>https://www.sciencedirect.com/science/article/abs/pii/S0169260716301584</t>
  </si>
  <si>
    <t>Fernández-arteaga et al. (2016)</t>
  </si>
  <si>
    <t>fernández-arteaga</t>
  </si>
  <si>
    <t>Fernández-Arteaga, V., Tovilla-Zárate, C. A., Fresán, A., González-Castro, T. B., Juárez-Rojop, I. E., López-Narváez, L., &amp; Hernández-Díaz, Y. (2016). Association between completed suicide and environmental temperature in a Mexican population, using the Knowledge Discovery in Database approach. Computer Methods and Programs in Biomedicine, 135, 219–224. doi:10.1016/j.cmpb.2016.08.002 </t>
  </si>
  <si>
    <t>no clearly interpretable effect (temperature only in categorical vars)</t>
  </si>
  <si>
    <t>Dumont, C., Haase, E., Dolber, T., Lewis, J., &amp; Coverdale, J. (2020). Climate Change and Risk of Completed Suicide. Journal of Nervous &amp; Mental Disease, Publish Ahead of Print. doi:10.1097/nmd.0000000000001162 </t>
  </si>
  <si>
    <t>Dumont et al. 2020)</t>
  </si>
  <si>
    <t>dumont</t>
  </si>
  <si>
    <t>https://journals.lww.com/jonmd/Abstract/2020/07000/Climate_Change_and_Risk_of_Completed_Suicide.6.aspx?context=LatestArticles</t>
  </si>
  <si>
    <t>Recent studies taking this approach have indeed found suicide rates increase with hotter temperatures (Bando et al., 2017; Burke et al., 2018; Carleton, 2017; Fountoulakis et al., 2016; Luan et al., 2019).</t>
  </si>
  <si>
    <t>Preti, A. (1997). The influence of seasonal change on suicidal behaviour in Italy. Journal of Affective Disorders, 44(2-3), 123–130. doi:10.1016/s0165-0327(97)00035-9 </t>
  </si>
  <si>
    <t>Preti (1997)</t>
  </si>
  <si>
    <t>preti_1997</t>
  </si>
  <si>
    <t>https://www.sciencedirect.com/science/article/abs/pii/S0165032797000359</t>
  </si>
  <si>
    <t>Meterological Department of the Italian Airforce</t>
  </si>
  <si>
    <t>The Spearman test for non-parametric analysis was used to evaluate the significance of the correlations found.</t>
  </si>
  <si>
    <t>Spearman correlation</t>
  </si>
  <si>
    <t>Spearman correlation between temperature and suicide count</t>
  </si>
  <si>
    <t>Müller, H., Biermann, T., Renk, S., Reulbach, U., Ströbel, A., Kornhuber, J., &amp; Sperling, W. (2011). Higher Environmental Temperature and Global Radiation Are Correlated With Increasing Suicidality—A Localized Data Analysis. Chronobiology International, 28(10), 949–957. doi:10.3109/07420528.2011.618418 </t>
  </si>
  <si>
    <t>https://www.tandfonline.com/doi/abs/10.3109/07420528.2011.618418</t>
  </si>
  <si>
    <t>Müller et al. (2011)</t>
  </si>
  <si>
    <t>müller</t>
  </si>
  <si>
    <t>Germany</t>
  </si>
  <si>
    <t>Erlangen Suicide Studies Database (ESUS)</t>
  </si>
  <si>
    <t>Because the seasonal dependency of suicide on weather variables found in former studies may have been biased by the long and heterogeneous distances between the site of suicide and place of meteorological data collection (Christodoulo et al., 2009; Morken et al., 2000; Page et al., 2007), the current study attempted to overcome these limitations by obtaining weather data at the least possible distance from the site of the suicidal acts.</t>
  </si>
  <si>
    <t>The statistical analysis was conducted using descriptive methods, correlation analyses, and other nonparametric tests. I</t>
  </si>
  <si>
    <t>Interaction terms were used in the modeling for season and meteorological parameters. Harmonic regression models and multifactor analyses adjusted for seasons and air temperature variables were used to analyze the coherence between suicidal acting (Stroebel et al., 2010).</t>
  </si>
  <si>
    <t>Poisson regression of suicides per day against average air temperature</t>
  </si>
  <si>
    <t>Poisson regression</t>
  </si>
  <si>
    <t>A difference of 1 kWh and 1–2°C rise in air temperature was associated with an increased rate (number of suicides/day) in the analyzed region.</t>
  </si>
  <si>
    <t>Future studies of suicide in specific areas should rely on data of the local environment rather than data of meteorological stations located at great distances from the events.</t>
  </si>
  <si>
    <t>Our current investigation also showed that the significantly increased rate of suicidal acting according to rising air temperatures was uninfluenced by sex, age, underlying motive, the method used, or psychiatric diagnosis, which play a common role in general suicide risk (Preti et al., 2000; Scott, 1994).</t>
  </si>
  <si>
    <t>This leads to the assumption that, after some time, a modulation must occur in the 5-HT or β-adrenergic receptors of the central nervous system (influence of the intracellular cyclic adenosine monophosphate [cAMP] cascade, increase in cAMP-responsive element–binding proteins, and resultant increase in neurotrophic factors, such as BDNF), which possibly could lead to gradual improvement in depressive symptoms.</t>
  </si>
  <si>
    <t>An important limitation of the current study is that the data of completed suicide and attempted suicides were not examined separately. Future studies should overcome this methodological deficit.</t>
  </si>
  <si>
    <t>Fountoulakis, K. N., Savopoulos, C., Zannis, P., Apostolopoulou, M., Fountoukidis, I., Kakaletsis, N., … Hatzitolios, A. I. (2016). Climate change but not unemployment explains the changing suicidality in Thessaloniki Greece (2000–2012). Journal of Affective Disorders, 193, 331–338. doi:10.1016/j.jad.2016.01.008 </t>
  </si>
  <si>
    <t>https://www.sciencedirect.com/science/article/abs/pii/S0165032715313069</t>
  </si>
  <si>
    <t>fountoulakis_2016</t>
  </si>
  <si>
    <t>Greece</t>
  </si>
  <si>
    <t>E-OBS</t>
  </si>
  <si>
    <t>The analysis also included multiple linear regression analysis as follows: 1. With the use of annual suicide and suicide attempts rate separately (also total, male and female separately) each one as dependent variables. Temperament, rainfalls and unemployment were used as independent. This makes 6 separate regression analyses. 2. With the use of montly suicide attempts rate (total, male and female separately) expressed in two different ways: as rates per 105 or as % of total annual rate as dependent variables. Temperament and rainfalls were used as independent. This makes 6 separate regression analyses.</t>
  </si>
  <si>
    <t>It is interesting that this correlation is determined
mainly by the minimum rather than the maximum temperatures, suggesting that suicidal rates
could increase during warmer years because of the extinction of the most cold periods of the year
rather than the increase of temperature during the hot periods.</t>
  </si>
  <si>
    <t>In the current paper the number of suicides was too small to detect any true seasonal or month effect and the analysis was done only at the level of the year.</t>
  </si>
  <si>
    <t>Our data did not permit the exploration of the presence or not of seasonality.</t>
  </si>
  <si>
    <t>Most reports suggest that the suicide rates are higher during periods of high temperature (Deisenhammer et al., 2003; Dixon et al., 2014; Doganay et al., 2003; Grjibovski et al., 2013; Helama et al., 2013; Holopainen et al., 2013; Inoue et al., 2012; Ishii et al., 2013; Lee et al., 2006; Likhvar et al., 2011; Lin et al., 2008; Muller et al., 2011; Oravecz et al., 2006; Preti et al., 2007; Qi et al., 2014; Souetre et al., 1990; Tsai and Cho, 2012; Wang et al., 1997)</t>
  </si>
  <si>
    <t>Multiple linear regression analysis with forward stepwise method</t>
  </si>
  <si>
    <t>Relationship of annual suicide and temperature</t>
  </si>
  <si>
    <t>Relationship of monthly suicide and temperature</t>
  </si>
  <si>
    <t>https://journals.lww.com/environepidem/FullText/2019/10001/Does_heat_trigger_suicide_in_a_temperate_climate_.160.aspx</t>
  </si>
  <si>
    <r>
      <t>Casas, L., Nemery, B., Deboosere, P., &amp; Nawrot, T. (2019). Does heat trigger suicide in a temperate climate? A case-crossover analysis. </t>
    </r>
    <r>
      <rPr>
        <i/>
        <sz val="10"/>
        <color rgb="FF222222"/>
        <rFont val="Arial"/>
        <family val="2"/>
      </rPr>
      <t>Environmental Epidemiology</t>
    </r>
    <r>
      <rPr>
        <sz val="10"/>
        <color rgb="FF222222"/>
        <rFont val="Arial"/>
        <family val="2"/>
      </rPr>
      <t>, </t>
    </r>
    <r>
      <rPr>
        <i/>
        <sz val="10"/>
        <color rgb="FF222222"/>
        <rFont val="Arial"/>
        <family val="2"/>
      </rPr>
      <t>3</t>
    </r>
    <r>
      <rPr>
        <sz val="10"/>
        <color rgb="FF222222"/>
        <rFont val="Arial"/>
        <family val="2"/>
      </rPr>
      <t>, 53.</t>
    </r>
  </si>
  <si>
    <t>Casas et al. (2019)</t>
  </si>
  <si>
    <t>casas</t>
  </si>
  <si>
    <t>We applied conditional logistic regression models adjusted for PM10 to obtain odds ratios (OR) and their 95%CI for an increase of 1°C over different lag periods (lag 0, 0-1, 0-2, 0-3, 0-4, 0-5, 0-6 days).</t>
  </si>
  <si>
    <t>Associations of temperature with suicide mortality</t>
  </si>
  <si>
    <t> Here, we focus on 1,096 suicide deaths occurring during the last day of a “hot week”, defined as a period of 7 days including the event day and its preceding 6 days during which the average daily temperature exceeded or was equal to 24°C at least once, i.e. the 95th percentile of values observed during the warm season in Belgium (June–August) in the study period.</t>
  </si>
  <si>
    <t>Odds ratio</t>
  </si>
  <si>
    <t>conditional logistic regression models</t>
  </si>
  <si>
    <r>
      <t>Inoue, K., Nishimura, Y., Fujita, Y., Ono, Y., &amp; Fukunaga, T. (2012). The relationship between suicide and five climate issues in a large-scale and long-term study in Japan. </t>
    </r>
    <r>
      <rPr>
        <i/>
        <sz val="10"/>
        <color rgb="FF222222"/>
        <rFont val="Arial"/>
        <family val="2"/>
      </rPr>
      <t>West Indian Med J</t>
    </r>
    <r>
      <rPr>
        <sz val="10"/>
        <color rgb="FF222222"/>
        <rFont val="Arial"/>
        <family val="2"/>
      </rPr>
      <t>, </t>
    </r>
    <r>
      <rPr>
        <i/>
        <sz val="10"/>
        <color rgb="FF222222"/>
        <rFont val="Arial"/>
        <family val="2"/>
      </rPr>
      <t>61</t>
    </r>
    <r>
      <rPr>
        <sz val="10"/>
        <color rgb="FF222222"/>
        <rFont val="Arial"/>
        <family val="2"/>
      </rPr>
      <t>(5), 532-7.</t>
    </r>
  </si>
  <si>
    <t>Inoue et al. (2012)</t>
  </si>
  <si>
    <t>inoue</t>
  </si>
  <si>
    <t>https://pubmed.ncbi.nlm.nih.gov/23441378/</t>
  </si>
  <si>
    <t>panel data</t>
  </si>
  <si>
    <t>Population Census of Japan</t>
  </si>
  <si>
    <t>Statistical analysis was performed using Pearson’s correlation.</t>
  </si>
  <si>
    <t>Correlation between annual age-adjusted suicide rates and annual values for temperature</t>
  </si>
  <si>
    <t>The annual age-adjusted suicide rates had a significant inverse correlation with annual mean air temperature in Akita, Iwate, Shimane, Yamagata, Miyazaki, Nara, Tokushima and Okayama Prefectures among women.</t>
  </si>
  <si>
    <t>Japan,Akita</t>
  </si>
  <si>
    <t>Japan,Morioka</t>
  </si>
  <si>
    <t>Japan,Matsue</t>
  </si>
  <si>
    <t>Japan,Yamagata</t>
  </si>
  <si>
    <t>Japan,Miyazaki</t>
  </si>
  <si>
    <t>Japan,Kyoto</t>
  </si>
  <si>
    <t>Japan,Yokohama</t>
  </si>
  <si>
    <t>Japan,Okayama</t>
  </si>
  <si>
    <t>Japan,Tokushima</t>
  </si>
  <si>
    <t>Japan,Nara</t>
  </si>
  <si>
    <t>Japan,Tokyo</t>
  </si>
  <si>
    <t>https://journals.sagepub.com/doi/abs/10.2466/pms.1999.89.3.1036</t>
  </si>
  <si>
    <t>lester_1999</t>
  </si>
  <si>
    <t>Lester (1999)</t>
  </si>
  <si>
    <t>Lester, D. (1999). Climatic Data and National Suicide and Homicide Rates. Perceptual and Motor Skills, 89(3), 1036–1036. doi:10.2466/pms.1999.89.3.1036 </t>
  </si>
  <si>
    <t>no info (1page review)</t>
  </si>
  <si>
    <t>Ishii, N., Terao, T., Araki, Y., Kohno, K., Mizokami, Y., Arasaki, M., &amp; Iwata, N. (2013). Risk factors for suicide in Japan: A model of predicting suicide in 2008 by risk factors of 2007. Journal of Affective Disorders, 147(1-3), 352–354. doi:10.1016/j.jad.2012.11.038 </t>
  </si>
  <si>
    <t>Ishii et al. (2013)</t>
  </si>
  <si>
    <t>ishii</t>
  </si>
  <si>
    <t>https://www.sciencedirect.com/science/article/abs/pii/S0165032712008051</t>
  </si>
  <si>
    <t>A model was derived in which suicide rate in 2008 was longitudinally and comprehensively predicted by potential risk factors recorded one year before (2007) which included personal and interpersonal factors, medical factors, economic factors, climate factors, alcoholic factors, and o-3 fattyacid factors.</t>
  </si>
  <si>
    <t>The Center for Suicide Prevention at National Center of Neurology and Psychiatry</t>
  </si>
  <si>
    <t>Multiple stepwise regression analysis adjusted for each prefecture’s population by weighted least squares was used to identify risk factors in 2007 which predicted male and female SMR in 2008, respectively.</t>
  </si>
  <si>
    <t>Multiple stepwise regression</t>
  </si>
  <si>
    <t>Temperature as a predictor for SMR</t>
  </si>
  <si>
    <t>Yarza, S., Vodonos, A., Hassan, L., Shalev, H., Novack, V., &amp; Novack, L. (2020). Suicide behavior and meteorological characteristics in hot and arid climate. Environmental Research, 184, 109314. doi:10.1016/j.envres.2020.109314 </t>
  </si>
  <si>
    <t>Yarza et al. (2020)</t>
  </si>
  <si>
    <t>yarza</t>
  </si>
  <si>
    <t>https://www.sciencedirect.com/science/article/abs/pii/S0013935120302073</t>
  </si>
  <si>
    <t>Soroka University Medical Center (SUMC)</t>
  </si>
  <si>
    <t>We computed two sets of regression models: first, a time stratified case-crossover design to control for seasonality and individual differences. Results are presented as odds ratio (OR) with confidence interval (CI); and then, time-series analyses to calculate the incidence rate ratio (IRR) and the cumulative effect of temperature on the daily incidences of emergency department (ED) admissions after suicide attempts.</t>
  </si>
  <si>
    <t>Lastly, we used distributed lag nonlinear model (DLNM) to calculate the cumulative effect of temperature on the daily incidences of ED admissions after suicide attempts.</t>
  </si>
  <si>
    <t>The Association between Suicide attempts and a 5 °C Increment in Daily Average Temperature</t>
  </si>
  <si>
    <t>a time stratified case-crossover design</t>
  </si>
  <si>
    <t>The unadjusted association between daily incidence rate of suicide attempts and season and temperature</t>
  </si>
  <si>
    <t>The adjusted association between daily incidence rate of suicide attempts and season and temperature</t>
  </si>
  <si>
    <t>unadjusted relative risk</t>
  </si>
  <si>
    <t>This approach however provides us with Odds Ratio (OR), an estimate of the Relative Risk (RR), that tends to overestimate the actual RR statistic.</t>
  </si>
  <si>
    <t>DLNM</t>
  </si>
  <si>
    <t>The cumulative effect between daily incidence rate of suicide attempts and increment of 5 °C at lag 2</t>
  </si>
  <si>
    <t>The cumulative effect between daily incidence rate of suicide attempts and increment of 5 °C at lag 5</t>
  </si>
  <si>
    <t>Also, the DLNM model demonstrated that the peak effect is associated with 5 °C increment over 2+ days, especially for those who had made a prior suicide attempt.</t>
  </si>
  <si>
    <t>Israel</t>
  </si>
  <si>
    <t>https://sci-hub.se/10.1097/00001504-200011000-00031</t>
  </si>
  <si>
    <t>Preti, A. (2000). Seasonal variation and meteotropism in suicide. Current Opinion in Psychiatry, 13(6), 655–660. doi:10.1097/00001504-200011000-00031 </t>
  </si>
  <si>
    <t>Preti (2000)</t>
  </si>
  <si>
    <t>preti_2000</t>
  </si>
  <si>
    <t>Asirdizer, M., Kartal, E., Etli, Y., Tatlisumak, E., Gumus, O., Hekimoglu, Y., &amp; Keskin, S. (2018). The effect of altitude and climate on the suicide rates in Turkey. Journal of Forensic and Legal Medicine, 54, 91–95. doi:10.1016/j.jflm.2017.12.012 </t>
  </si>
  <si>
    <t>Asirdizer et al. (2018)</t>
  </si>
  <si>
    <t>asirdizer</t>
  </si>
  <si>
    <t>https://www.sciencedirect.com/science/article/abs/pii/S1752928X17302056</t>
  </si>
  <si>
    <t>no interpretable effect (only categories: warm summers, cold winters…)</t>
  </si>
  <si>
    <t>temperature change in C associated with the number of suicides (1 in case of regression coefficient)</t>
  </si>
  <si>
    <t>p-value of the original effect (&lt;0.05…)</t>
  </si>
  <si>
    <t>assessment about the minimum level of temperature in question (treshold above which the analysis starts) (spojit s mean minimum temperature?)</t>
  </si>
  <si>
    <t>spojit dohromady?</t>
  </si>
  <si>
    <t>sample mean age or any other info about the age - dohledat ze statistik pro konkrétní státy?</t>
  </si>
  <si>
    <t>reported peak season/month (standardizuju na sezony)</t>
  </si>
  <si>
    <t xml:space="preserve"> =1 if study controls for weather variables on days prior to suicide (lag) (co když studie reportuje více efektů pro různě velké lagy)</t>
  </si>
  <si>
    <t xml:space="preserve"> =1 if a study controls for physical health (příliš málo - nevyužít?)</t>
  </si>
  <si>
    <t>original effect reported in a study (odds ratio, relative risk, relative risk, adjusted relative risk… always check the interpretation) (odds ratio/RR/regression coefficient X correlation)</t>
  </si>
  <si>
    <t>heterogeneity_3</t>
  </si>
  <si>
    <t>Lester, D. (1991). The climate of urban areas in the united states and their rates of personal violence (suicide and homicide). Death Studies, 15(6), 611–616. doi:10.1080/07481189108252549 </t>
  </si>
  <si>
    <t>Lester (1991)</t>
  </si>
  <si>
    <t>lester_1991</t>
  </si>
  <si>
    <t>https://www.tandfonline.com/doi/abs/10.1080/07481189108252549</t>
  </si>
  <si>
    <t>Ruffner, National Climatic Center</t>
  </si>
  <si>
    <t>Correlations Between Temperature and Suicide Rate</t>
  </si>
  <si>
    <t>Controlling for latitude and longitude by means of partial correlation coefficients reduced the strength of the association between weather and personal violence, but controlling for the weather reduced the strength of the association between latitude and longitude and personal violence</t>
  </si>
  <si>
    <t>Williams, M. N. (2016). The robust negative relationship between mean temperature and national suicide rates.</t>
  </si>
  <si>
    <t>Williams (2016)</t>
  </si>
  <si>
    <t>williams_2016_2</t>
  </si>
  <si>
    <t>https://www.researchgate.net/publication/303677177_The_robust_negative_relationship_between_mean_temperature_and_national_suicide_rates</t>
  </si>
  <si>
    <t>However, the relationship between geographical variation in temperature and suicide has not been so extensively studied, leaving an interesting observation rather underappreciated: That warmer geographical areas (e.g., warmer countries) tend to have lower suicide rates</t>
  </si>
  <si>
    <t>WHO</t>
  </si>
  <si>
    <t>Age-standardized suicide rates for 1999–2014 and meteorological data by county for 1999–2011 were both obtained from the CDC. Data were obtained for 3147 counties, of which 2851 had complete suicide and temperature data.</t>
  </si>
  <si>
    <t>Regression model for age-standardized suicide rate by county</t>
  </si>
  <si>
    <t>Regression model for age-standardized suicide rate by country</t>
  </si>
  <si>
    <t>association between suicide rates and mean temperature</t>
  </si>
  <si>
    <t>correlation between suicide rates and mean temperature</t>
  </si>
  <si>
    <t>There were ~0.16 fewer suicides per 100,000 p.a. for each °C higher temperature.</t>
  </si>
  <si>
    <t>There were ~0.20 fewer suicides per 100,000 p.a. for each °C higher temperature.</t>
  </si>
  <si>
    <t>World Bank</t>
  </si>
  <si>
    <t>However, this study shows that there is a reasonably robust negative correlation between geographic variation in temperature and suicide incidence. This raises the possibility that sustained exposure to warmer temperatures have different effects than do shortterm fluctuations in temperature, complicating inferences about the effects of climate change on suicide</t>
  </si>
  <si>
    <t>The true explanation could be: • Confounding: The presence of some uncontrolled variable correlated with temperature (but not affected by temperature) that affects suicide incidence • Spuriousness: The presence of some measurement or statistical problem that renders the apparent relationship entirely spurious • Causality: An actual (direct or indirect) protective effect of sustained higher temperatures on suicide incidence.</t>
  </si>
  <si>
    <r>
      <t>Wu, Y. W., Chen, C. K., &amp; Wang, L. J. (2014). Is suicide mortality associated with meteorological and socio-economic factors? An ecological study in a city in Taiwan with a high suicide rate. </t>
    </r>
    <r>
      <rPr>
        <i/>
        <sz val="10"/>
        <color rgb="FF222222"/>
        <rFont val="Arial"/>
        <family val="2"/>
      </rPr>
      <t>Psychiatria Danubina</t>
    </r>
    <r>
      <rPr>
        <sz val="10"/>
        <color rgb="FF222222"/>
        <rFont val="Arial"/>
        <family val="2"/>
      </rPr>
      <t>, </t>
    </r>
    <r>
      <rPr>
        <i/>
        <sz val="10"/>
        <color rgb="FF222222"/>
        <rFont val="Arial"/>
        <family val="2"/>
      </rPr>
      <t>26</t>
    </r>
    <r>
      <rPr>
        <sz val="10"/>
        <color rgb="FF222222"/>
        <rFont val="Arial"/>
        <family val="2"/>
      </rPr>
      <t>(2), 0-158.</t>
    </r>
  </si>
  <si>
    <t>Wu et al. (2014)</t>
  </si>
  <si>
    <t>wu</t>
  </si>
  <si>
    <t>Department of Health, Keelung City Government</t>
  </si>
  <si>
    <t>Central Weather Bureau of Taiwan</t>
  </si>
  <si>
    <t xml:space="preserve">Autoregressive integrated moving average regression was used to examine the seasonal pattern of suicide mortality, and the Ljung-Box Q test was used to assess serial correlations within the time series. Multiple linear regression analysis with backward elimination was performed to determine the model that was most effective in predicting dependent variables. </t>
  </si>
  <si>
    <t>These results are in contrast to some previous studies (Lin et al. 2008, Parker et al. 2001), which reported that violent suicide showed more significant seasonality and a greater association with meteorological factors than non-violent suicide. However, the findings of a study by Yang et al. (2011) are in agreement with our study.</t>
  </si>
  <si>
    <t>Death by charcoal-burning accounted for the majority (86.3%) of non-violent suicide deaths in this study. Therefore, the environmental correlation of non-violent suicide may mainly refer to charcoal-burning suicide.</t>
  </si>
  <si>
    <t>For example, an unusual hot (or cold) day in a month would influence the monthly temperature mean but might have less impact on suicidal acts during the rest of the month.</t>
  </si>
  <si>
    <t>Data were analysed in R. Visually weighted regressions were completed per Hsiang5,6 with loess span selected using fANCOVA.</t>
  </si>
  <si>
    <t>Association of ambient temperature with suicide mortality</t>
  </si>
  <si>
    <t>MLR</t>
  </si>
  <si>
    <t>https://journals.ametsoc.org/wcas/article/11/4/731/344642</t>
  </si>
  <si>
    <r>
      <t>Kalkstein, A. J., M. Belorid, P. G. Dixon, K. R. Kim, and K. A. Bremer, 2019: Seasonal Variations in Temperature–Suicide Associations across South Korea. </t>
    </r>
    <r>
      <rPr>
        <i/>
        <sz val="12"/>
        <color rgb="FF1A1A1A"/>
        <rFont val="Lato"/>
        <family val="2"/>
      </rPr>
      <t>Wea. Climate Soc.</t>
    </r>
    <r>
      <rPr>
        <sz val="12"/>
        <color rgb="FF1A1A1A"/>
        <rFont val="Lato"/>
        <family val="2"/>
      </rPr>
      <t>, </t>
    </r>
    <r>
      <rPr>
        <b/>
        <sz val="12"/>
        <color rgb="FF1A1A1A"/>
        <rFont val="Lato"/>
        <family val="2"/>
      </rPr>
      <t>11</t>
    </r>
    <r>
      <rPr>
        <sz val="12"/>
        <color rgb="FF1A1A1A"/>
        <rFont val="Lato"/>
        <family val="2"/>
      </rPr>
      <t>, 731–739</t>
    </r>
  </si>
  <si>
    <t>Kalkstein et al. (2019)</t>
  </si>
  <si>
    <t>kalkstein</t>
  </si>
  <si>
    <t>However, the primary finding of this study is that the temperature–suicide associations observed here appear to exist only during the cool season, demonstrating the importance of examining weather and suicide on a seasonal scale rather than annual, since weather–suicide associations do not remain constant throughout the year.</t>
  </si>
  <si>
    <t>Kurokouchi, M., Miyatake, N., Kinoshita, H., Tanaka, N., &amp; Fukunaga, T. (2015). Correlation between suicide and meteorological parameters. Medicina, 51(6), 363–367. doi:10.1016/j.medici.2015.11.006 </t>
  </si>
  <si>
    <t>Kurokouchi et al. (2015)</t>
  </si>
  <si>
    <t>kurokouchi</t>
  </si>
  <si>
    <t>https://www.mdpi.com/1010-660X/51/6/363</t>
  </si>
  <si>
    <t>Japan, Tokyo</t>
  </si>
  <si>
    <t>Tokyo Medical Examiner's Office</t>
  </si>
  <si>
    <t>Comparisons among more than three groups were performed by ANOVA and Scheffe's F test. Correlation analysis was used to determine the linear relationship among continuous variables. P &lt; 0.05 was considered statistically significant.</t>
  </si>
  <si>
    <t>Multiple regression analysis was also used to adjust for confounding factors.</t>
  </si>
  <si>
    <t>Correlation analysis between suicides and temperature</t>
  </si>
  <si>
    <t>TAKAHASHI, R. (2017). CLIMATE, CRIME, AND SUICIDE: EMPIRICAL EVIDENCE FROM JAPAN. Climate Change Economics, 08(01), 1750003. doi:10.1142/s2010007817500038 </t>
  </si>
  <si>
    <t>Takahashi (2017)</t>
  </si>
  <si>
    <t>takahashi</t>
  </si>
  <si>
    <t>https://www.worldscientific.com/doi/abs/10.1142/S2010007817500038</t>
  </si>
  <si>
    <t>Statistics Bureau under the Ministry of Internal Affairs and CommunicationsStatistics Bureau</t>
  </si>
  <si>
    <t>Effects of temperature on monthly suicide rates</t>
  </si>
  <si>
    <t>Although it is difficult to compare these results to the predictions presented in previous studies, our estimation results show that the number of suicide deaths also increased due to climate change.</t>
  </si>
  <si>
    <t>Although approximately 28,000 suicide deaths occurred on average each year between 2009 and 2014, the annual number of suicides will increase by 3691475 in 2100, representing a 15% increase</t>
  </si>
  <si>
    <t>Suicide is a serious social issue in present-day Japan, and many policies have been implemented to reduce suicide cases. For example, the “Basic Law of Suicide Prevention” was enacted in 2006, and the Cabinet Office of Japan outlined comprehensive guidelines for suicide prevention in 2007. Additionally, major railway operators in Japan installed blue lightemitting-diode (LED) lamps on railway platforms and at railway crossings as a method of preventing suicides, and these measures had a significant impact on decreasing the number of suicides (Matsubayashi et al., 2013a).</t>
  </si>
  <si>
    <t>Partonen, T., Haukka, J., Pirkola, S., Isometsa, E., &amp; Lonnqvist, J. (2004). Time patterns and seasonal mismatch in suicide. Acta Psychiatrica Scandinavica, 109(2), 110–115. doi:10.1046/j.0001-690x.2003.00226.x </t>
  </si>
  <si>
    <t>F-stat (suicide+seasonal mismatch+temp)</t>
  </si>
  <si>
    <t>Partonen et al. (2004)</t>
  </si>
  <si>
    <t>partonen</t>
  </si>
  <si>
    <t>https://onlinelibrary.wiley.com/doi/abs/10.1046/j.0001-690X.2003.00226.x</t>
  </si>
  <si>
    <t>http://sjku.muk.ac.ir/article-1-2818-en.html</t>
  </si>
  <si>
    <r>
      <t>Daliri, S., Bazyar, J., Sayehmiri, K., Delpisheh, A., &amp; Sayehmiri, F. (2017). The incidence rates of suicide attempts and successful suicides in seven climatic conditions in Iran from 2001 to 2014: a systematic review and meta-analysis. </t>
    </r>
    <r>
      <rPr>
        <i/>
        <sz val="10"/>
        <color rgb="FF222222"/>
        <rFont val="Arial"/>
        <family val="2"/>
      </rPr>
      <t>Scientific Journal of Kurdistan University of Medical Sciences</t>
    </r>
    <r>
      <rPr>
        <sz val="10"/>
        <color rgb="FF222222"/>
        <rFont val="Arial"/>
        <family val="2"/>
      </rPr>
      <t>, </t>
    </r>
    <r>
      <rPr>
        <i/>
        <sz val="10"/>
        <color rgb="FF222222"/>
        <rFont val="Arial"/>
        <family val="2"/>
      </rPr>
      <t>21</t>
    </r>
    <r>
      <rPr>
        <sz val="10"/>
        <color rgb="FF222222"/>
        <rFont val="Arial"/>
        <family val="2"/>
      </rPr>
      <t>(6), 1-15.</t>
    </r>
  </si>
  <si>
    <t>Daliri et al. (2017)</t>
  </si>
  <si>
    <t>daliri</t>
  </si>
  <si>
    <t>foreign language</t>
  </si>
  <si>
    <t>https://www.safetylit.org/citations/index.php?fuseaction=citations.viewdetails&amp;citationIds[]=citjournalarticle_22226_4</t>
  </si>
  <si>
    <t>Neumayer, E. (2003). Are Socioeconomic Factors Valid Determinants of Suicide? Controlling for National Cultures of Suicide with Fixed-Effects Estimation. Cross-Cultural Research, 37(3), 307–329. doi:10.1177/1069397103253708 </t>
  </si>
  <si>
    <t>Neumayer (2003)</t>
  </si>
  <si>
    <t>neumayer</t>
  </si>
  <si>
    <t>https://journals.sagepub.com/doi/abs/10.1177/1069397103253708</t>
  </si>
  <si>
    <t>The fixed-effects estimator has two main advantages for tackling the potential incidence and impact of a national culture of suicide. First, inclusion of fixed effects ensures that the coefficients of time-varying variables are free from bias even if they are correlated with the fixed effects. Second, to see whether the national fixed effects would actually bias our estimations if they were not controlled for, one can compare the results from the fixed-effects estimator with those from the so-called random-effects estimator</t>
  </si>
  <si>
    <t>The random-effects estimator allows estimation of time-invariant variables, which theory suggests as further determinants of suicide other than national cultures of suicide. We will therefore employ both fixed-effects and randomeffects estimation.</t>
  </si>
  <si>
    <t>lots of socio-econ vars</t>
  </si>
  <si>
    <t>Mitchell (2001)</t>
  </si>
  <si>
    <t>WHO (2002)</t>
  </si>
  <si>
    <t>No country or time period is excluded per se. Appendix A lists the countries in the sample. Note that for some of them, data are not available for all time periods. Clearly, developing countries, other than the Latin American and Central Asian ones, are underrepresented.</t>
  </si>
  <si>
    <t>Random-Effects Estimation of average temperature on Suicide Rates</t>
  </si>
  <si>
    <t>worldwide</t>
  </si>
  <si>
    <t>Average temperatures do not matter for male suicide rates, but somewhat surprisingly, higher average temperatures are associated with higher female suicide rates.</t>
  </si>
  <si>
    <r>
      <t>Kayipmaz, S., San, I., Usul, E., &amp; Korkut, S. (2020). The effect of meteorological variables on suicide. </t>
    </r>
    <r>
      <rPr>
        <i/>
        <sz val="10"/>
        <color rgb="FF222222"/>
        <rFont val="Arial"/>
        <family val="2"/>
      </rPr>
      <t>International journal of biometeorology</t>
    </r>
    <r>
      <rPr>
        <sz val="10"/>
        <color rgb="FF222222"/>
        <rFont val="Arial"/>
        <family val="2"/>
      </rPr>
      <t>.</t>
    </r>
  </si>
  <si>
    <t>Kayipmaz et al. (2020)</t>
  </si>
  <si>
    <t>kayipmaz</t>
  </si>
  <si>
    <t>https://link.springer.com/article/10.1007/s00484-020-01940-x</t>
  </si>
  <si>
    <t>Turkey</t>
  </si>
  <si>
    <t>Turkish Statistical Institute, prehospital emergency medical services records</t>
  </si>
  <si>
    <t>We did not include the data on sunshine duration, as it was missing in multiple instances.</t>
  </si>
  <si>
    <t>Normality of data was checked by Kolmogorov Smirnov test. Spearman rank correlation coefficient was used to investigate the relationships between meteorological parameters.</t>
  </si>
  <si>
    <t>As a function of predictor variables, we used the quasi-likelihood Poisson regression in a generalized linear model generalized to fit the natural logarithm of daily suicide cases.</t>
  </si>
  <si>
    <t>There was a moderate correlation between temperature, humidity, and air pressure. We did not add the temperature, humidity, and actual pressure in the same model because multicollinearity occurs when independent variables in a regression model are correlated.</t>
  </si>
  <si>
    <t xml:space="preserve">The rate of fatal suicide cases was 6.4%. </t>
  </si>
  <si>
    <t>There is no widely accepted explanation for the effect of temperature on suicide; however, it is believed that the increase in the number of suicides in summer is due to changes in the serotonin system which is responsible for depression, impulsivity, and aggression (Luykx et al. 2013).</t>
  </si>
  <si>
    <t>Similarly, it was argued that the levels of l-tryptophan, a precursor for serotonin, decrease in high ambient temperatures and that this is connected to violent suicides (Maes et al. 1995).</t>
  </si>
  <si>
    <t>Generalized additive Poisson regression model</t>
  </si>
  <si>
    <t>Number of attempted suicides associaed with changes in temperature</t>
  </si>
  <si>
    <t>central meteorological observation station in Ankara city</t>
  </si>
  <si>
    <t>https://www.researchsquare.com/article/rs-84069/v1</t>
  </si>
  <si>
    <t>Qamar, M., Cheng, S., Plouffe, R., Nanos, S., Fisman, D. N., &amp; Soucy, J. P. R. (2020). Effect of Maximum Average Temperature on Suicide Rates in California, 2008-2017: Public Health Implications of Climate Change.</t>
  </si>
  <si>
    <t>Qamar et al. (2020)</t>
  </si>
  <si>
    <t>qamar</t>
  </si>
  <si>
    <t>USA, California</t>
  </si>
  <si>
    <t>CDC Multiple Causes of Death Database</t>
  </si>
  <si>
    <t>National Oceanic and Atmospheric Administration (NOAA)</t>
  </si>
  <si>
    <t>Eight weather stations with diverse elevations, longitudes and latitudes around California were specically chosen to represent the greatest geographical spread across the state as possible: Long Beach, Pasos Robles, Los Angeles downtown, New Cuyama, Santa Maria, Camarillo, San Francisco, and Monterey.</t>
  </si>
  <si>
    <t>A seasonal decomposition of a time series was conducted to model the relationship of suicide rates per 10,000 people in California from 2008–2017. This time series decomposes the data in order to evaluate the seasonality component and the trend over time separately</t>
  </si>
  <si>
    <t>A Poisson regression model would be deemed appropriate if a Pearson goodness-of-t test was non-signicant (p &gt; 0.05) and the variance of the outcome was equal to the mean indicating no overdispersion. If overdispersed, a negative binomial regression would be used.</t>
  </si>
  <si>
    <t>Poisson regression model</t>
  </si>
  <si>
    <t>Negative Binomial Regression</t>
  </si>
  <si>
    <t>Association of ambient temperature with suicide rates</t>
  </si>
  <si>
    <t>&lt;0.0001</t>
  </si>
  <si>
    <t>All Poisson and negative binomial regression results were very similar (Table 2, Fig. 6, Appendix: Figs. 7–8).</t>
  </si>
  <si>
    <t>1 Fahrenheit</t>
  </si>
  <si>
    <t>All IRRs for the independent variables were statistically signicant (p &lt; 0.0001; Table 2). The negative binomial regression demonstrated an increase of 6.1% in suicide rate per 10°F increase in maximum temperature (IRR = 1.00590 per 1°F, 95% CI: 1.00387, 1.00793).</t>
  </si>
  <si>
    <t>First, this analysis did not adjust for covariates such as gender and age.</t>
  </si>
  <si>
    <t>Stigma remains a major barrier to suicide prevention. As such, it is dicult to collect and access accurate suicide data; not all suicides are reported if there is inconclusive evidence, if the social and economic interests of the victim and their family need to be protected, or due to misclassication bias.</t>
  </si>
  <si>
    <t>https://journals.sagepub.com/doi/10.2466/pms.1987.64.2.430</t>
  </si>
  <si>
    <t>https://osf.io/preprints/socarxiv/k7rmz/</t>
  </si>
  <si>
    <t>Arima, Y., &amp; Kikumoto, H. (2020). Global Suicide Rates and Climatic Temperature.</t>
  </si>
  <si>
    <t>Arima &amp; Kikumoto (2020)</t>
  </si>
  <si>
    <t>citation</t>
  </si>
  <si>
    <r>
      <t>Grjibovski, A. M., Kozhakhmetova, G., Kosbayeva, A., &amp; Menne, B. (2013). Associations between air temperature and daily suicide counts in Astana, Kazakhstan. </t>
    </r>
    <r>
      <rPr>
        <i/>
        <sz val="10"/>
        <color rgb="FF222222"/>
        <rFont val="Arial"/>
        <family val="2"/>
      </rPr>
      <t>Medicina</t>
    </r>
    <r>
      <rPr>
        <sz val="10"/>
        <color rgb="FF222222"/>
        <rFont val="Arial"/>
        <family val="2"/>
      </rPr>
      <t>, </t>
    </r>
    <r>
      <rPr>
        <i/>
        <sz val="10"/>
        <color rgb="FF222222"/>
        <rFont val="Arial"/>
        <family val="2"/>
      </rPr>
      <t>49</t>
    </r>
    <r>
      <rPr>
        <sz val="10"/>
        <color rgb="FF222222"/>
        <rFont val="Arial"/>
        <family val="2"/>
      </rPr>
      <t>(8), 59.</t>
    </r>
  </si>
  <si>
    <t>https://www.mdpi.com/1010-660X/49/8/59</t>
  </si>
  <si>
    <t>Grijbovski et al. (2013)</t>
  </si>
  <si>
    <t>grijbovski</t>
  </si>
  <si>
    <t>Kazakhstan</t>
  </si>
  <si>
    <t xml:space="preserve"> Municipal Bureau of Forensic Medicine</t>
  </si>
  <si>
    <t>Kazakhstani Hydrometerological Service (Kazhydromet)</t>
  </si>
  <si>
    <t>negative binomial regression model</t>
  </si>
  <si>
    <t>A Percentage Increase in the Number of Suicide Cases Associated With an Increase in temperature by 1C</t>
  </si>
  <si>
    <t>% change of suicide cases</t>
  </si>
  <si>
    <t>Moreover, we did not find any threshold for the effect of temperature that suggests a linear relationship between all the temperature and daily suicide counts in Astana.</t>
  </si>
  <si>
    <t>Given that the male-to-female ratio of suicides in Kazakhstan is more than 4 to 1, our results mostly reflect the pattern of suicide among men, while the models for women did not converge due to a low number of cases.</t>
  </si>
  <si>
    <t>We repeated our analyses using temperatures with lags 0–3, but did not find a significant association between suicide and lagged variables supporting the hypothesis that the effect of temperature seems to be immediate (18).</t>
  </si>
  <si>
    <t>&gt;65</t>
  </si>
  <si>
    <r>
      <t>Preti, A., &amp; Miotto, P. (2000). Influence of method on seasonal distribution of attempted suicides in Italy. </t>
    </r>
    <r>
      <rPr>
        <i/>
        <sz val="10"/>
        <color rgb="FF222222"/>
        <rFont val="Arial"/>
        <family val="2"/>
      </rPr>
      <t>Neuropsychobiology</t>
    </r>
    <r>
      <rPr>
        <sz val="10"/>
        <color rgb="FF222222"/>
        <rFont val="Arial"/>
        <family val="2"/>
      </rPr>
      <t>, </t>
    </r>
    <r>
      <rPr>
        <i/>
        <sz val="10"/>
        <color rgb="FF222222"/>
        <rFont val="Arial"/>
        <family val="2"/>
      </rPr>
      <t>41</t>
    </r>
    <r>
      <rPr>
        <sz val="10"/>
        <color rgb="FF222222"/>
        <rFont val="Arial"/>
        <family val="2"/>
      </rPr>
      <t>(2), 62-72.</t>
    </r>
  </si>
  <si>
    <t>https://www.karger.com/Article/PDF/26635</t>
  </si>
  <si>
    <t>Preti &amp; Miotto (2000)</t>
  </si>
  <si>
    <t>Istituto Italiano di Analisi Statistiche</t>
  </si>
  <si>
    <t>ANOVA was used to analyse seasonal variance; the data for each month of each season (for winter: January, February, March, and so on) were taken into account for the period 1984–1995</t>
  </si>
  <si>
    <t>Relationshjp between temperature and percentage change of attempted suicides</t>
  </si>
  <si>
    <t>multiple-regression model</t>
  </si>
  <si>
    <t>% change of attempted suicide cases</t>
  </si>
  <si>
    <t>Qi et al. (2015)</t>
  </si>
  <si>
    <t>qi_2015</t>
  </si>
  <si>
    <t>https://link.springer.com/article/10.1186/s12888-015-0496-8</t>
  </si>
  <si>
    <t>A generalized linear regression model with Poisson link was applied to explore the association of suicide with MVs and UER.</t>
  </si>
  <si>
    <t>generalized linear model (GLM) with Poisson link</t>
  </si>
  <si>
    <t>association between temperature and suicide rate</t>
  </si>
  <si>
    <t>RR</t>
  </si>
  <si>
    <t>Variables Cities Mean SD Min Percentiles Max</t>
  </si>
  <si>
    <t>25 50 75</t>
  </si>
  <si>
    <t>Mortality rate</t>
  </si>
  <si>
    <t>(M, F, per 100,000)</t>
  </si>
  <si>
    <t>Sydney 0.96</t>
  </si>
  <si>
    <t>(1.51, 0.44)</t>
  </si>
  <si>
    <t>(0.38, 0.19)</t>
  </si>
  <si>
    <t>(0.71, 0.05)</t>
  </si>
  <si>
    <t>(1.22, 0.30)</t>
  </si>
  <si>
    <t>(1.47, 0.42)</t>
  </si>
  <si>
    <t>(1.74, 0.59)</t>
  </si>
  <si>
    <t>(2.94, 1.07)</t>
  </si>
  <si>
    <t>Melbourne 0.97</t>
  </si>
  <si>
    <t>(1.50, 0.47)</t>
  </si>
  <si>
    <t>(0.38, 0.18)</t>
  </si>
  <si>
    <t>(0.47, 0.05)</t>
  </si>
  <si>
    <t>(1.23, 0.35)</t>
  </si>
  <si>
    <t>(1.75, 0.59)</t>
  </si>
  <si>
    <t>(2.41, 0.96)</t>
  </si>
  <si>
    <t>Brisbane 1.15</t>
  </si>
  <si>
    <t>(1.84, 0.49)</t>
  </si>
  <si>
    <t>(0.58, 0.28)</t>
  </si>
  <si>
    <t>(0.41, 0.00)</t>
  </si>
  <si>
    <t>(1.38, 0.29)</t>
  </si>
  <si>
    <t>(1.78, 0.44)</t>
  </si>
  <si>
    <t>(2.28, 0.65)</t>
  </si>
  <si>
    <t>(3.83, 1.63)</t>
  </si>
  <si>
    <t>Adelaide 1.03</t>
  </si>
  <si>
    <t>(1.63, 0.46)</t>
  </si>
  <si>
    <t>(0.59, 0.31)</t>
  </si>
  <si>
    <t>(0.39, 0.00)</t>
  </si>
  <si>
    <t>0.80 (1.21,0.20) 1.00</t>
  </si>
  <si>
    <t>(1.60, 0.39)</t>
  </si>
  <si>
    <t>(2.02, 0.59)</t>
  </si>
  <si>
    <t>(3.41, 1.53)</t>
  </si>
  <si>
    <t>Perth 1.06</t>
  </si>
  <si>
    <t>(1.69, 0.46)</t>
  </si>
  <si>
    <t>(0.57, 0.29)</t>
  </si>
  <si>
    <t>(1.25, 0.27)</t>
  </si>
  <si>
    <t>(1.60, 0.44)</t>
  </si>
  <si>
    <t>(2.13, 0.63)</t>
  </si>
  <si>
    <t>(3.28, 1.32)</t>
  </si>
  <si>
    <t>Hobart 1.27</t>
  </si>
  <si>
    <t>(2.07, 0.51)</t>
  </si>
  <si>
    <t>0.82 (1.43, 0.78) 0.00</t>
  </si>
  <si>
    <t>(0.00, 0.00)</t>
  </si>
  <si>
    <t>(1.08, 0.00)</t>
  </si>
  <si>
    <t>(2.16, 0.00)</t>
  </si>
  <si>
    <t>(3.24, 1.03)</t>
  </si>
  <si>
    <t>(7.56, 4.06)</t>
  </si>
  <si>
    <t>Darwin 1.41</t>
  </si>
  <si>
    <t>(2.34, 0.40)</t>
  </si>
  <si>
    <t>(2.14, 0.92)</t>
  </si>
  <si>
    <t>(2.19, 0.00)</t>
  </si>
  <si>
    <t>(3.50, 0.00)</t>
  </si>
  <si>
    <t>(8.78, 5.73)</t>
  </si>
  <si>
    <t>Canberra 0.97</t>
  </si>
  <si>
    <t>(1.52, 0.42)</t>
  </si>
  <si>
    <t>(1.03, 0.50)</t>
  </si>
  <si>
    <t>(0.72, 0.00)</t>
  </si>
  <si>
    <t>(1.36, 0.00)</t>
  </si>
  <si>
    <t>(2.03, 0.71)</t>
  </si>
  <si>
    <t>(5.34, 1.98)</t>
  </si>
  <si>
    <t>Australia,Sydney</t>
  </si>
  <si>
    <t>Australia,Melbourne</t>
  </si>
  <si>
    <t>Australia,Brisbane</t>
  </si>
  <si>
    <t>Australia,Adelaide</t>
  </si>
  <si>
    <t>Australia,Perth</t>
  </si>
  <si>
    <t>Australia,Hobart</t>
  </si>
  <si>
    <t>Australia,Darwin</t>
  </si>
  <si>
    <t>Australia,Canberra</t>
  </si>
  <si>
    <t>This study also examined the interactive effect of MVs and a key socio-economic determinant of suicide, and investigated the extent to which the epidemiology of suicide in Australia differs by geographically and meteorologically distinct areas</t>
  </si>
  <si>
    <t>Tsai &amp; Cho (2012)</t>
  </si>
  <si>
    <t>tsai_20 12</t>
  </si>
  <si>
    <t>https://www.sciencedirect.com/science/article/abs/pii/S0165032711007233</t>
  </si>
  <si>
    <t>SARIMA</t>
  </si>
  <si>
    <t>http://www.doh.gov.tw/CHT2006/DM/DM2_2_p02.aspx?class_no=440&amp;now_fod_list_no=11468&amp;level_no=1&amp;doc_no=77184</t>
  </si>
  <si>
    <t>http://www.cwb.gov.tw/</t>
  </si>
  <si>
    <t>t utilized the past values and moving average of a time series variable to explore the pattern repeated annually and to predict the future values.</t>
  </si>
  <si>
    <t>Nonetheless, the present results show that monthly ambient temperature is not significantly related to male suicidal seasonality. There seems to be a discrepancy between the present results and those of the previous studies (Lee et al., 2006; Lin et al., 2008; Preti and Miotto, 1998).</t>
  </si>
  <si>
    <t>If temperature leads to suicide, there should not be a lag for the peak in temperature. Our results highlighting the importance of temperature increase resolve the paradox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</si>
</sst>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charset val="238"/>
      <scheme val="minor"/>
    </font>
    <font>
      <b/>
      <sz val="11"/>
      <name val="Calibri"/>
      <family val="2"/>
      <charset val="238"/>
      <scheme val="minor"/>
    </font>
    <font>
      <sz val="11"/>
      <name val="Calibri"/>
      <family val="2"/>
      <scheme val="minor"/>
    </font>
    <font>
      <sz val="9"/>
      <color indexed="81"/>
      <name val="Tahoma"/>
      <family val="2"/>
    </font>
    <font>
      <b/>
      <sz val="9"/>
      <color indexed="81"/>
      <name val="Tahoma"/>
      <family val="2"/>
    </font>
    <font>
      <sz val="8"/>
      <name val="Calibri"/>
      <family val="2"/>
      <scheme val="minor"/>
    </font>
    <font>
      <sz val="11"/>
      <color rgb="FF000000"/>
      <name val="Calibri"/>
      <family val="2"/>
      <scheme val="minor"/>
    </font>
    <font>
      <u/>
      <sz val="11"/>
      <color theme="10"/>
      <name val="Calibri"/>
      <family val="2"/>
      <scheme val="minor"/>
    </font>
    <font>
      <sz val="10"/>
      <color rgb="FF222222"/>
      <name val="Arial"/>
      <family val="2"/>
    </font>
    <font>
      <i/>
      <sz val="10"/>
      <color rgb="FF222222"/>
      <name val="Arial"/>
      <family val="2"/>
    </font>
    <font>
      <sz val="11"/>
      <color rgb="FF000000"/>
      <name val="Arial"/>
      <family val="2"/>
    </font>
    <font>
      <sz val="12"/>
      <name val="Calibri Light"/>
      <family val="2"/>
    </font>
    <font>
      <u/>
      <sz val="11"/>
      <color rgb="FF000000"/>
      <name val="Arial"/>
      <family val="2"/>
    </font>
    <font>
      <sz val="10"/>
      <color rgb="FF222222"/>
      <name val="Arial"/>
      <family val="2"/>
      <charset val="238"/>
    </font>
    <font>
      <i/>
      <sz val="10"/>
      <color rgb="FF222222"/>
      <name val="Arial"/>
      <family val="2"/>
      <charset val="238"/>
    </font>
    <font>
      <u/>
      <sz val="11"/>
      <color theme="1"/>
      <name val="Calibri"/>
      <family val="2"/>
      <scheme val="minor"/>
    </font>
    <font>
      <sz val="12"/>
      <color rgb="FF333333"/>
      <name val="Arial"/>
      <family val="2"/>
    </font>
    <font>
      <sz val="12"/>
      <color rgb="FF1A1A1A"/>
      <name val="Lato"/>
      <family val="2"/>
    </font>
    <font>
      <i/>
      <sz val="12"/>
      <color rgb="FF1A1A1A"/>
      <name val="Lato"/>
      <family val="2"/>
    </font>
    <font>
      <b/>
      <sz val="12"/>
      <color rgb="FF1A1A1A"/>
      <name val="Lato"/>
      <family val="2"/>
    </font>
    <font>
      <sz val="10"/>
      <color rgb="FF1A1A1A"/>
      <name val="Times New Roman"/>
      <family val="1"/>
    </font>
  </fonts>
  <fills count="23">
    <fill>
      <patternFill patternType="none"/>
    </fill>
    <fill>
      <patternFill patternType="gray125"/>
    </fill>
    <fill>
      <patternFill patternType="solid">
        <fgColor theme="0"/>
        <bgColor theme="4"/>
      </patternFill>
    </fill>
    <fill>
      <patternFill patternType="solid">
        <fgColor theme="0"/>
        <bgColor indexed="64"/>
      </patternFill>
    </fill>
    <fill>
      <patternFill patternType="solid">
        <fgColor rgb="FF00B0F0"/>
        <bgColor theme="4"/>
      </patternFill>
    </fill>
    <fill>
      <patternFill patternType="solid">
        <fgColor rgb="FF00B0F0"/>
        <bgColor indexed="64"/>
      </patternFill>
    </fill>
    <fill>
      <patternFill patternType="solid">
        <fgColor theme="2" tint="-9.9978637043366805E-2"/>
        <bgColor theme="4"/>
      </patternFill>
    </fill>
    <fill>
      <patternFill patternType="solid">
        <fgColor rgb="FFFFFF00"/>
        <bgColor indexed="64"/>
      </patternFill>
    </fill>
    <fill>
      <patternFill patternType="solid">
        <fgColor theme="5" tint="0.39997558519241921"/>
        <bgColor indexed="64"/>
      </patternFill>
    </fill>
    <fill>
      <patternFill patternType="solid">
        <fgColor rgb="FF00B050"/>
        <bgColor theme="4"/>
      </patternFill>
    </fill>
    <fill>
      <patternFill patternType="solid">
        <fgColor rgb="FF00B050"/>
        <bgColor indexed="64"/>
      </patternFill>
    </fill>
    <fill>
      <patternFill patternType="solid">
        <fgColor rgb="FFFF0000"/>
        <bgColor theme="4"/>
      </patternFill>
    </fill>
    <fill>
      <patternFill patternType="solid">
        <fgColor theme="6" tint="0.59999389629810485"/>
        <bgColor theme="4"/>
      </patternFill>
    </fill>
    <fill>
      <patternFill patternType="solid">
        <fgColor theme="5" tint="0.59999389629810485"/>
        <bgColor indexed="64"/>
      </patternFill>
    </fill>
    <fill>
      <patternFill patternType="solid">
        <fgColor theme="5" tint="0.39997558519241921"/>
        <bgColor theme="4"/>
      </patternFill>
    </fill>
    <fill>
      <patternFill patternType="solid">
        <fgColor theme="0" tint="-0.14999847407452621"/>
        <bgColor theme="4"/>
      </patternFill>
    </fill>
    <fill>
      <patternFill patternType="solid">
        <fgColor rgb="FF92D050"/>
        <bgColor indexed="64"/>
      </patternFill>
    </fill>
    <fill>
      <patternFill patternType="solid">
        <fgColor theme="6"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FF00"/>
        <bgColor theme="4"/>
      </patternFill>
    </fill>
    <fill>
      <patternFill patternType="solid">
        <fgColor theme="0" tint="-0.249977111117893"/>
        <bgColor theme="4"/>
      </patternFill>
    </fill>
  </fills>
  <borders count="3">
    <border>
      <left/>
      <right/>
      <top/>
      <bottom/>
      <diagonal/>
    </border>
    <border>
      <left/>
      <right/>
      <top style="thin">
        <color theme="4"/>
      </top>
      <bottom/>
      <diagonal/>
    </border>
    <border>
      <left/>
      <right/>
      <top style="thin">
        <color indexed="64"/>
      </top>
      <bottom/>
      <diagonal/>
    </border>
  </borders>
  <cellStyleXfs count="3">
    <xf numFmtId="0" fontId="0" fillId="0" borderId="0"/>
    <xf numFmtId="0" fontId="1" fillId="0" borderId="0"/>
    <xf numFmtId="0" fontId="8" fillId="0" borderId="0" applyNumberFormat="0" applyFill="0" applyBorder="0" applyAlignment="0" applyProtection="0"/>
  </cellStyleXfs>
  <cellXfs count="80">
    <xf numFmtId="0" fontId="0" fillId="0" borderId="0" xfId="0"/>
    <xf numFmtId="0" fontId="0" fillId="5" borderId="0" xfId="0" applyFill="1" applyAlignment="1"/>
    <xf numFmtId="0" fontId="2" fillId="4" borderId="0" xfId="1" applyFont="1" applyFill="1" applyAlignment="1"/>
    <xf numFmtId="0" fontId="2" fillId="4" borderId="1" xfId="1" applyFont="1" applyFill="1" applyBorder="1" applyAlignment="1"/>
    <xf numFmtId="0" fontId="2" fillId="6" borderId="1" xfId="1" applyFont="1" applyFill="1" applyBorder="1" applyAlignment="1"/>
    <xf numFmtId="0" fontId="0" fillId="0" borderId="2" xfId="0" applyBorder="1" applyAlignment="1"/>
    <xf numFmtId="0" fontId="0" fillId="0" borderId="0" xfId="0" applyAlignment="1"/>
    <xf numFmtId="0" fontId="7" fillId="0" borderId="0" xfId="0" applyFont="1" applyAlignment="1"/>
    <xf numFmtId="0" fontId="7" fillId="0" borderId="0" xfId="0" applyFont="1"/>
    <xf numFmtId="0" fontId="7" fillId="8" borderId="0" xfId="0" applyFont="1" applyFill="1" applyAlignment="1"/>
    <xf numFmtId="0" fontId="7" fillId="0" borderId="0" xfId="0" applyFont="1" applyFill="1" applyAlignment="1"/>
    <xf numFmtId="0" fontId="2" fillId="9" borderId="1" xfId="1" applyFont="1" applyFill="1" applyBorder="1" applyAlignment="1"/>
    <xf numFmtId="0" fontId="0" fillId="10" borderId="0" xfId="0" applyFill="1" applyAlignment="1"/>
    <xf numFmtId="0" fontId="3" fillId="2" borderId="0" xfId="1" applyFont="1" applyFill="1" applyBorder="1" applyAlignment="1"/>
    <xf numFmtId="2" fontId="0" fillId="0" borderId="0" xfId="0" applyNumberFormat="1" applyBorder="1" applyAlignment="1"/>
    <xf numFmtId="0" fontId="7" fillId="7" borderId="0" xfId="0" applyFont="1" applyFill="1" applyAlignment="1"/>
    <xf numFmtId="0" fontId="0" fillId="0" borderId="0" xfId="0" applyBorder="1" applyAlignment="1"/>
    <xf numFmtId="0" fontId="0" fillId="0" borderId="0" xfId="0" applyAlignment="1">
      <alignment wrapText="1"/>
    </xf>
    <xf numFmtId="0" fontId="8" fillId="0" borderId="0" xfId="2" applyAlignment="1">
      <alignment wrapText="1"/>
    </xf>
    <xf numFmtId="0" fontId="2" fillId="11" borderId="1" xfId="1" applyFont="1" applyFill="1" applyBorder="1" applyAlignment="1"/>
    <xf numFmtId="3" fontId="0" fillId="0" borderId="0" xfId="0" applyNumberFormat="1" applyAlignment="1"/>
    <xf numFmtId="0" fontId="0" fillId="0" borderId="0" xfId="0" applyFill="1" applyAlignment="1"/>
    <xf numFmtId="0" fontId="3" fillId="0" borderId="0" xfId="0" applyFont="1" applyFill="1" applyAlignment="1"/>
    <xf numFmtId="2" fontId="0" fillId="0" borderId="0" xfId="0" applyNumberFormat="1" applyFill="1" applyBorder="1" applyAlignment="1"/>
    <xf numFmtId="164" fontId="0" fillId="0" borderId="0" xfId="0" applyNumberFormat="1" applyFill="1" applyAlignment="1"/>
    <xf numFmtId="0" fontId="0" fillId="0" borderId="0" xfId="0" applyFill="1" applyBorder="1" applyAlignment="1"/>
    <xf numFmtId="0" fontId="2" fillId="12" borderId="1" xfId="1" applyFont="1" applyFill="1" applyBorder="1" applyAlignment="1"/>
    <xf numFmtId="0" fontId="8" fillId="0" borderId="0" xfId="2" applyAlignment="1"/>
    <xf numFmtId="0" fontId="7" fillId="13" borderId="0" xfId="0" applyFont="1" applyFill="1" applyAlignment="1"/>
    <xf numFmtId="0" fontId="2" fillId="14" borderId="1" xfId="1" applyFont="1" applyFill="1" applyBorder="1" applyAlignment="1"/>
    <xf numFmtId="0" fontId="0" fillId="8" borderId="0" xfId="0" applyFill="1" applyAlignment="1"/>
    <xf numFmtId="0" fontId="0" fillId="0" borderId="0" xfId="0" applyFont="1" applyAlignment="1"/>
    <xf numFmtId="0" fontId="0" fillId="3" borderId="0" xfId="0" applyFont="1" applyFill="1" applyBorder="1" applyAlignment="1"/>
    <xf numFmtId="3" fontId="0" fillId="0" borderId="0" xfId="0" applyNumberFormat="1" applyFill="1" applyBorder="1" applyAlignment="1"/>
    <xf numFmtId="0" fontId="0" fillId="0" borderId="0" xfId="0" applyNumberFormat="1" applyAlignment="1"/>
    <xf numFmtId="0" fontId="9" fillId="0" borderId="0" xfId="0" applyFont="1" applyAlignment="1"/>
    <xf numFmtId="0" fontId="9" fillId="0" borderId="0" xfId="0" applyFont="1"/>
    <xf numFmtId="0" fontId="0" fillId="7" borderId="2" xfId="0" applyFill="1" applyBorder="1" applyAlignment="1"/>
    <xf numFmtId="0" fontId="0" fillId="7" borderId="0" xfId="0" applyFill="1" applyBorder="1" applyAlignment="1"/>
    <xf numFmtId="0" fontId="0" fillId="7" borderId="0" xfId="0" applyFill="1" applyAlignment="1"/>
    <xf numFmtId="0" fontId="3" fillId="0" borderId="0" xfId="1" applyFont="1" applyFill="1" applyBorder="1" applyAlignment="1"/>
    <xf numFmtId="0" fontId="8" fillId="0" borderId="0" xfId="2"/>
    <xf numFmtId="0" fontId="2" fillId="15" borderId="1" xfId="1" applyFont="1" applyFill="1" applyBorder="1" applyAlignment="1"/>
    <xf numFmtId="0" fontId="0" fillId="16" borderId="0" xfId="0" applyFill="1" applyAlignment="1"/>
    <xf numFmtId="0" fontId="0" fillId="0" borderId="0" xfId="0" applyNumberFormat="1"/>
    <xf numFmtId="0" fontId="11" fillId="0" borderId="0" xfId="0" applyFont="1"/>
    <xf numFmtId="0" fontId="0" fillId="7" borderId="0" xfId="0" applyFill="1"/>
    <xf numFmtId="0" fontId="3" fillId="14" borderId="0" xfId="1" applyFont="1" applyFill="1" applyBorder="1" applyAlignment="1"/>
    <xf numFmtId="0" fontId="0" fillId="16" borderId="0" xfId="0" applyFill="1"/>
    <xf numFmtId="0" fontId="0" fillId="17" borderId="0" xfId="0" applyFill="1" applyAlignment="1"/>
    <xf numFmtId="0" fontId="0" fillId="17" borderId="0" xfId="0" applyFill="1"/>
    <xf numFmtId="0" fontId="7" fillId="17" borderId="0" xfId="0" applyFont="1" applyFill="1" applyAlignment="1"/>
    <xf numFmtId="0" fontId="0" fillId="0" borderId="0" xfId="0" applyFill="1"/>
    <xf numFmtId="0" fontId="12" fillId="8" borderId="0" xfId="0" applyFont="1" applyFill="1"/>
    <xf numFmtId="0" fontId="0" fillId="18" borderId="0" xfId="0" applyFill="1" applyAlignment="1"/>
    <xf numFmtId="0" fontId="0" fillId="13" borderId="0" xfId="0" applyFill="1" applyAlignment="1"/>
    <xf numFmtId="2" fontId="7" fillId="7" borderId="0" xfId="0" applyNumberFormat="1" applyFont="1" applyFill="1" applyAlignment="1"/>
    <xf numFmtId="3" fontId="0" fillId="0" borderId="0" xfId="0" applyNumberFormat="1"/>
    <xf numFmtId="3" fontId="0" fillId="8" borderId="0" xfId="0" applyNumberFormat="1" applyFill="1" applyAlignment="1"/>
    <xf numFmtId="0" fontId="14" fillId="0" borderId="0" xfId="0" applyFont="1"/>
    <xf numFmtId="0" fontId="0" fillId="8" borderId="0" xfId="0" applyFill="1"/>
    <xf numFmtId="0" fontId="0" fillId="19" borderId="0" xfId="0" applyFill="1" applyAlignment="1"/>
    <xf numFmtId="0" fontId="0" fillId="20" borderId="0" xfId="0" applyFill="1" applyAlignment="1"/>
    <xf numFmtId="0" fontId="8" fillId="0" borderId="0" xfId="2" applyFill="1"/>
    <xf numFmtId="0" fontId="9" fillId="0" borderId="0" xfId="0" applyFont="1" applyFill="1"/>
    <xf numFmtId="0" fontId="8" fillId="0" borderId="0" xfId="2" applyFill="1" applyAlignment="1"/>
    <xf numFmtId="0" fontId="16" fillId="0" borderId="0" xfId="0" applyFont="1"/>
    <xf numFmtId="0" fontId="0" fillId="8" borderId="0" xfId="0" applyFill="1" applyBorder="1" applyAlignment="1"/>
    <xf numFmtId="0" fontId="2" fillId="21" borderId="1" xfId="1" applyFont="1" applyFill="1" applyBorder="1" applyAlignment="1"/>
    <xf numFmtId="0" fontId="17" fillId="0" borderId="0" xfId="0" applyFont="1"/>
    <xf numFmtId="0" fontId="9" fillId="8" borderId="0" xfId="0" applyFont="1" applyFill="1"/>
    <xf numFmtId="0" fontId="0" fillId="0" borderId="0" xfId="0" applyFont="1" applyFill="1" applyAlignment="1"/>
    <xf numFmtId="0" fontId="0" fillId="0" borderId="0" xfId="0" applyFont="1"/>
    <xf numFmtId="0" fontId="18" fillId="0" borderId="0" xfId="0" applyFont="1"/>
    <xf numFmtId="0" fontId="21" fillId="0" borderId="0" xfId="0" applyFont="1"/>
    <xf numFmtId="0" fontId="2" fillId="22" borderId="1" xfId="1" applyFont="1" applyFill="1" applyBorder="1" applyAlignment="1"/>
    <xf numFmtId="0" fontId="3" fillId="22" borderId="0" xfId="1" applyFont="1" applyFill="1" applyBorder="1" applyAlignment="1"/>
    <xf numFmtId="0" fontId="0" fillId="19" borderId="2" xfId="0" applyFill="1" applyBorder="1" applyAlignment="1"/>
    <xf numFmtId="0" fontId="0" fillId="19" borderId="0" xfId="0" applyFill="1" applyBorder="1" applyAlignment="1"/>
    <xf numFmtId="0" fontId="0" fillId="8" borderId="0" xfId="0" applyFill="1" applyAlignment="1">
      <alignment horizontal="center"/>
    </xf>
  </cellXfs>
  <cellStyles count="3">
    <cellStyle name="Hyperlink" xfId="2" builtinId="8"/>
    <cellStyle name="Normal" xfId="0" builtinId="0"/>
    <cellStyle name="Standard 2" xfId="1" xr:uid="{0A967529-7B22-469B-9773-224844091965}"/>
  </cellStyles>
  <dxfs count="2019">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006100"/>
      </font>
      <fill>
        <patternFill>
          <bgColor rgb="FFC6EFCE"/>
        </patternFill>
      </fill>
    </dxf>
    <dxf>
      <fill>
        <patternFill>
          <bgColor rgb="FF7030A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abs/pii/S0165178198000997?via%3Dihub" TargetMode="External"/><Relationship Id="rId117" Type="http://schemas.openxmlformats.org/officeDocument/2006/relationships/hyperlink" Target="https://www.nature.com/articles/s41558-020-0791-3" TargetMode="External"/><Relationship Id="rId21" Type="http://schemas.openxmlformats.org/officeDocument/2006/relationships/hyperlink" Target="https://link.springer.com/article/10.1007%2Fs12199-013-0329-7" TargetMode="External"/><Relationship Id="rId42" Type="http://schemas.openxmlformats.org/officeDocument/2006/relationships/hyperlink" Target="https://ehp.niehs.nih.gov/doi/full/10.1289/EHP4898" TargetMode="External"/><Relationship Id="rId47" Type="http://schemas.openxmlformats.org/officeDocument/2006/relationships/hyperlink" Target="https://ehp.niehs.nih.gov/doi/full/10.1289/EHP4898" TargetMode="External"/><Relationship Id="rId63" Type="http://schemas.openxmlformats.org/officeDocument/2006/relationships/hyperlink" Target="https://ehp.niehs.nih.gov/doi/full/10.1289/EHP4898" TargetMode="External"/><Relationship Id="rId68" Type="http://schemas.openxmlformats.org/officeDocument/2006/relationships/hyperlink" Target="https://ehp.niehs.nih.gov/doi/full/10.1289/EHP4898" TargetMode="External"/><Relationship Id="rId84" Type="http://schemas.openxmlformats.org/officeDocument/2006/relationships/hyperlink" Target="https://ehp.niehs.nih.gov/doi/full/10.1289/EHP4898" TargetMode="External"/><Relationship Id="rId89" Type="http://schemas.openxmlformats.org/officeDocument/2006/relationships/hyperlink" Target="https://ehp.niehs.nih.gov/doi/full/10.1289/EHP4898" TargetMode="External"/><Relationship Id="rId112" Type="http://schemas.openxmlformats.org/officeDocument/2006/relationships/hyperlink" Target="https://bmcpsychiatry.biomedcentral.com/articles/10.1186/s12888-017-1532-7" TargetMode="External"/><Relationship Id="rId16" Type="http://schemas.openxmlformats.org/officeDocument/2006/relationships/hyperlink" Target="https://link.springer.com/article/10.1007%2Fs12199-013-0329-7" TargetMode="External"/><Relationship Id="rId107" Type="http://schemas.openxmlformats.org/officeDocument/2006/relationships/hyperlink" Target="https://link.springer.com/article/10.1007/s00484-008-0200-5" TargetMode="External"/><Relationship Id="rId11" Type="http://schemas.openxmlformats.org/officeDocument/2006/relationships/hyperlink" Target="https://link.springer.com/article/10.1007%2Fs12199-013-0329-7" TargetMode="External"/><Relationship Id="rId32" Type="http://schemas.openxmlformats.org/officeDocument/2006/relationships/hyperlink" Target="https://link.springer.com/article/10.1007/s00484-008-0200-5" TargetMode="External"/><Relationship Id="rId37" Type="http://schemas.openxmlformats.org/officeDocument/2006/relationships/hyperlink" Target="https://ehp.niehs.nih.gov/doi/full/10.1289/EHP4898" TargetMode="External"/><Relationship Id="rId53" Type="http://schemas.openxmlformats.org/officeDocument/2006/relationships/hyperlink" Target="https://ehp.niehs.nih.gov/doi/full/10.1289/EHP4898" TargetMode="External"/><Relationship Id="rId58" Type="http://schemas.openxmlformats.org/officeDocument/2006/relationships/hyperlink" Target="https://ehp.niehs.nih.gov/doi/full/10.1289/EHP4898" TargetMode="External"/><Relationship Id="rId74" Type="http://schemas.openxmlformats.org/officeDocument/2006/relationships/hyperlink" Target="https://ehp.niehs.nih.gov/doi/full/10.1289/EHP4898" TargetMode="External"/><Relationship Id="rId79" Type="http://schemas.openxmlformats.org/officeDocument/2006/relationships/hyperlink" Target="https://ehp.niehs.nih.gov/doi/full/10.1289/EHP4898" TargetMode="External"/><Relationship Id="rId102" Type="http://schemas.openxmlformats.org/officeDocument/2006/relationships/hyperlink" Target="https://link.springer.com/article/10.1007/s00484-008-0200-5" TargetMode="External"/><Relationship Id="rId5" Type="http://schemas.openxmlformats.org/officeDocument/2006/relationships/hyperlink" Target="https://www.scielo.br/pdf/rbp/v39n3/1516-4446-rbp-1516444620162057.pdf" TargetMode="External"/><Relationship Id="rId90" Type="http://schemas.openxmlformats.org/officeDocument/2006/relationships/hyperlink" Target="https://ehp.niehs.nih.gov/doi/full/10.1289/EHP4898" TargetMode="External"/><Relationship Id="rId95" Type="http://schemas.openxmlformats.org/officeDocument/2006/relationships/hyperlink" Target="https://ehp.niehs.nih.gov/doi/full/10.1289/EHP4898" TargetMode="External"/><Relationship Id="rId22" Type="http://schemas.openxmlformats.org/officeDocument/2006/relationships/hyperlink" Target="https://link.springer.com/article/10.1007%2Fs12199-013-0329-7" TargetMode="External"/><Relationship Id="rId27" Type="http://schemas.openxmlformats.org/officeDocument/2006/relationships/hyperlink" Target="https://link.springer.com/article/10.1007/s00484-008-0200-5" TargetMode="External"/><Relationship Id="rId43" Type="http://schemas.openxmlformats.org/officeDocument/2006/relationships/hyperlink" Target="https://ehp.niehs.nih.gov/doi/full/10.1289/EHP4898" TargetMode="External"/><Relationship Id="rId48" Type="http://schemas.openxmlformats.org/officeDocument/2006/relationships/hyperlink" Target="https://ehp.niehs.nih.gov/doi/full/10.1289/EHP4898" TargetMode="External"/><Relationship Id="rId64" Type="http://schemas.openxmlformats.org/officeDocument/2006/relationships/hyperlink" Target="https://ehp.niehs.nih.gov/doi/full/10.1289/EHP4898" TargetMode="External"/><Relationship Id="rId69" Type="http://schemas.openxmlformats.org/officeDocument/2006/relationships/hyperlink" Target="https://ehp.niehs.nih.gov/doi/full/10.1289/EHP4898" TargetMode="External"/><Relationship Id="rId113" Type="http://schemas.openxmlformats.org/officeDocument/2006/relationships/hyperlink" Target="https://www.sciencedirect.com/science/article/abs/pii/S0165032710005446" TargetMode="External"/><Relationship Id="rId118" Type="http://schemas.openxmlformats.org/officeDocument/2006/relationships/printerSettings" Target="../printerSettings/printerSettings1.bin"/><Relationship Id="rId80" Type="http://schemas.openxmlformats.org/officeDocument/2006/relationships/hyperlink" Target="https://ehp.niehs.nih.gov/doi/full/10.1289/EHP4898" TargetMode="External"/><Relationship Id="rId85" Type="http://schemas.openxmlformats.org/officeDocument/2006/relationships/hyperlink" Target="https://ehp.niehs.nih.gov/doi/full/10.1289/EHP4898" TargetMode="External"/><Relationship Id="rId12" Type="http://schemas.openxmlformats.org/officeDocument/2006/relationships/hyperlink" Target="https://link.springer.com/article/10.1007%2Fs12199-013-0329-7" TargetMode="External"/><Relationship Id="rId17" Type="http://schemas.openxmlformats.org/officeDocument/2006/relationships/hyperlink" Target="https://link.springer.com/article/10.1007%2Fs12199-013-0329-7" TargetMode="External"/><Relationship Id="rId33" Type="http://schemas.openxmlformats.org/officeDocument/2006/relationships/hyperlink" Target="https://link.springer.com/article/10.1007/s00484-008-0200-5" TargetMode="External"/><Relationship Id="rId38" Type="http://schemas.openxmlformats.org/officeDocument/2006/relationships/hyperlink" Target="https://ehp.niehs.nih.gov/doi/full/10.1289/EHP4898" TargetMode="External"/><Relationship Id="rId59" Type="http://schemas.openxmlformats.org/officeDocument/2006/relationships/hyperlink" Target="https://ehp.niehs.nih.gov/doi/full/10.1289/EHP4898" TargetMode="External"/><Relationship Id="rId103" Type="http://schemas.openxmlformats.org/officeDocument/2006/relationships/hyperlink" Target="https://link.springer.com/article/10.1007/s00484-008-0200-5" TargetMode="External"/><Relationship Id="rId108" Type="http://schemas.openxmlformats.org/officeDocument/2006/relationships/hyperlink" Target="https://link.springer.com/article/10.1007/s00484-008-0200-5" TargetMode="External"/><Relationship Id="rId54" Type="http://schemas.openxmlformats.org/officeDocument/2006/relationships/hyperlink" Target="https://ehp.niehs.nih.gov/doi/full/10.1289/EHP4898" TargetMode="External"/><Relationship Id="rId70" Type="http://schemas.openxmlformats.org/officeDocument/2006/relationships/hyperlink" Target="https://ehp.niehs.nih.gov/doi/full/10.1289/EHP4898" TargetMode="External"/><Relationship Id="rId75" Type="http://schemas.openxmlformats.org/officeDocument/2006/relationships/hyperlink" Target="https://ehp.niehs.nih.gov/doi/full/10.1289/EHP4898" TargetMode="External"/><Relationship Id="rId91" Type="http://schemas.openxmlformats.org/officeDocument/2006/relationships/hyperlink" Target="https://ehp.niehs.nih.gov/doi/full/10.1289/EHP4898" TargetMode="External"/><Relationship Id="rId96" Type="http://schemas.openxmlformats.org/officeDocument/2006/relationships/hyperlink" Target="https://ehp.niehs.nih.gov/doi/full/10.1289/EHP4898" TargetMode="External"/><Relationship Id="rId1" Type="http://schemas.openxmlformats.org/officeDocument/2006/relationships/hyperlink" Target="https://bmcpsychiatry.biomedcentral.com/articles/10.1186/s12888-017-1532-7" TargetMode="External"/><Relationship Id="rId6" Type="http://schemas.openxmlformats.org/officeDocument/2006/relationships/hyperlink" Target="https://www.scielo.br/pdf/rbp/v39n3/1516-4446-rbp-1516444620162057.pdf" TargetMode="External"/><Relationship Id="rId23" Type="http://schemas.openxmlformats.org/officeDocument/2006/relationships/hyperlink" Target="https://www.cambridge.org/core/journals/the-british-journal-of-psychiatry/article/relationship-between-daily-suicide-counts-and-temperature-in-england-and-wales/C74E68D2E180CEADAB7101219DCCB86F" TargetMode="External"/><Relationship Id="rId28" Type="http://schemas.openxmlformats.org/officeDocument/2006/relationships/hyperlink" Target="https://link.springer.com/article/10.1007/s00484-008-0200-5" TargetMode="External"/><Relationship Id="rId49" Type="http://schemas.openxmlformats.org/officeDocument/2006/relationships/hyperlink" Target="https://ehp.niehs.nih.gov/doi/full/10.1289/EHP4898" TargetMode="External"/><Relationship Id="rId114" Type="http://schemas.openxmlformats.org/officeDocument/2006/relationships/hyperlink" Target="https://www.sciencedirect.com/science/article/abs/pii/S0165032710005446" TargetMode="External"/><Relationship Id="rId119" Type="http://schemas.openxmlformats.org/officeDocument/2006/relationships/vmlDrawing" Target="../drawings/vmlDrawing1.vml"/><Relationship Id="rId10" Type="http://schemas.openxmlformats.org/officeDocument/2006/relationships/hyperlink" Target="https://bmcpsychiatry.biomedcentral.com/articles/10.1186/s12888-017-1532-7" TargetMode="External"/><Relationship Id="rId31" Type="http://schemas.openxmlformats.org/officeDocument/2006/relationships/hyperlink" Target="https://link.springer.com/article/10.1007/s00484-008-0200-5" TargetMode="External"/><Relationship Id="rId44" Type="http://schemas.openxmlformats.org/officeDocument/2006/relationships/hyperlink" Target="https://ehp.niehs.nih.gov/doi/full/10.1289/EHP4898" TargetMode="External"/><Relationship Id="rId52" Type="http://schemas.openxmlformats.org/officeDocument/2006/relationships/hyperlink" Target="https://ehp.niehs.nih.gov/doi/full/10.1289/EHP4898" TargetMode="External"/><Relationship Id="rId60" Type="http://schemas.openxmlformats.org/officeDocument/2006/relationships/hyperlink" Target="https://ehp.niehs.nih.gov/doi/full/10.1289/EHP4898" TargetMode="External"/><Relationship Id="rId65" Type="http://schemas.openxmlformats.org/officeDocument/2006/relationships/hyperlink" Target="https://ehp.niehs.nih.gov/doi/full/10.1289/EHP4898" TargetMode="External"/><Relationship Id="rId73" Type="http://schemas.openxmlformats.org/officeDocument/2006/relationships/hyperlink" Target="https://ehp.niehs.nih.gov/doi/full/10.1289/EHP4898" TargetMode="External"/><Relationship Id="rId78" Type="http://schemas.openxmlformats.org/officeDocument/2006/relationships/hyperlink" Target="https://ehp.niehs.nih.gov/doi/full/10.1289/EHP4898" TargetMode="External"/><Relationship Id="rId81" Type="http://schemas.openxmlformats.org/officeDocument/2006/relationships/hyperlink" Target="https://ehp.niehs.nih.gov/doi/full/10.1289/EHP4898" TargetMode="External"/><Relationship Id="rId86" Type="http://schemas.openxmlformats.org/officeDocument/2006/relationships/hyperlink" Target="https://ehp.niehs.nih.gov/doi/full/10.1289/EHP4898" TargetMode="External"/><Relationship Id="rId94" Type="http://schemas.openxmlformats.org/officeDocument/2006/relationships/hyperlink" Target="https://ehp.niehs.nih.gov/doi/full/10.1289/EHP4898" TargetMode="External"/><Relationship Id="rId99" Type="http://schemas.openxmlformats.org/officeDocument/2006/relationships/hyperlink" Target="https://ehp.niehs.nih.gov/doi/full/10.1289/EHP4898" TargetMode="External"/><Relationship Id="rId101" Type="http://schemas.openxmlformats.org/officeDocument/2006/relationships/hyperlink" Target="https://link.springer.com/article/10.1007/s00484-008-0200-5" TargetMode="External"/><Relationship Id="rId4" Type="http://schemas.openxmlformats.org/officeDocument/2006/relationships/hyperlink" Target="https://bmcpsychiatry.biomedcentral.com/articles/10.1186/s12888-017-1532-7" TargetMode="External"/><Relationship Id="rId9" Type="http://schemas.openxmlformats.org/officeDocument/2006/relationships/hyperlink" Target="https://bmcpsychiatry.biomedcentral.com/articles/10.1186/s12888-017-1532-7" TargetMode="External"/><Relationship Id="rId13" Type="http://schemas.openxmlformats.org/officeDocument/2006/relationships/hyperlink" Target="https://link.springer.com/article/10.1007%2Fs12199-013-0329-7" TargetMode="External"/><Relationship Id="rId18" Type="http://schemas.openxmlformats.org/officeDocument/2006/relationships/hyperlink" Target="https://link.springer.com/article/10.1007%2Fs12199-013-0329-7" TargetMode="External"/><Relationship Id="rId39" Type="http://schemas.openxmlformats.org/officeDocument/2006/relationships/hyperlink" Target="https://ehp.niehs.nih.gov/doi/full/10.1289/EHP4898" TargetMode="External"/><Relationship Id="rId109" Type="http://schemas.openxmlformats.org/officeDocument/2006/relationships/hyperlink" Target="https://onlinelibrary.wiley.com/doi/abs/10.1111/j.1943-278X.1986.tb01017.x" TargetMode="External"/><Relationship Id="rId34" Type="http://schemas.openxmlformats.org/officeDocument/2006/relationships/hyperlink" Target="https://link.springer.com/article/10.1007/s00484-008-0200-5" TargetMode="External"/><Relationship Id="rId50" Type="http://schemas.openxmlformats.org/officeDocument/2006/relationships/hyperlink" Target="https://ehp.niehs.nih.gov/doi/full/10.1289/EHP4898" TargetMode="External"/><Relationship Id="rId55" Type="http://schemas.openxmlformats.org/officeDocument/2006/relationships/hyperlink" Target="https://ehp.niehs.nih.gov/doi/full/10.1289/EHP4898" TargetMode="External"/><Relationship Id="rId76" Type="http://schemas.openxmlformats.org/officeDocument/2006/relationships/hyperlink" Target="https://ehp.niehs.nih.gov/doi/full/10.1289/EHP4898" TargetMode="External"/><Relationship Id="rId97" Type="http://schemas.openxmlformats.org/officeDocument/2006/relationships/hyperlink" Target="https://ehp.niehs.nih.gov/doi/full/10.1289/EHP4898" TargetMode="External"/><Relationship Id="rId104" Type="http://schemas.openxmlformats.org/officeDocument/2006/relationships/hyperlink" Target="https://link.springer.com/article/10.1007/s00484-008-0200-5" TargetMode="External"/><Relationship Id="rId120" Type="http://schemas.openxmlformats.org/officeDocument/2006/relationships/comments" Target="../comments1.xml"/><Relationship Id="rId7" Type="http://schemas.openxmlformats.org/officeDocument/2006/relationships/hyperlink" Target="https://bmcpsychiatry.biomedcentral.com/articles/10.1186/s12888-017-1532-7" TargetMode="External"/><Relationship Id="rId71" Type="http://schemas.openxmlformats.org/officeDocument/2006/relationships/hyperlink" Target="https://ehp.niehs.nih.gov/doi/full/10.1289/EHP4898" TargetMode="External"/><Relationship Id="rId92" Type="http://schemas.openxmlformats.org/officeDocument/2006/relationships/hyperlink" Target="https://ehp.niehs.nih.gov/doi/full/10.1289/EHP4898" TargetMode="External"/><Relationship Id="rId2" Type="http://schemas.openxmlformats.org/officeDocument/2006/relationships/hyperlink" Target="https://bmcpsychiatry.biomedcentral.com/articles/10.1186/s12888-017-1532-7" TargetMode="External"/><Relationship Id="rId29" Type="http://schemas.openxmlformats.org/officeDocument/2006/relationships/hyperlink" Target="https://link.springer.com/article/10.1007/s00484-008-0200-5" TargetMode="External"/><Relationship Id="rId24" Type="http://schemas.openxmlformats.org/officeDocument/2006/relationships/hyperlink" Target="https://www.cambridge.org/core/journals/the-british-journal-of-psychiatry/article/relationship-between-daily-suicide-counts-and-temperature-in-england-and-wales/C74E68D2E180CEADAB7101219DCCB86F" TargetMode="External"/><Relationship Id="rId40" Type="http://schemas.openxmlformats.org/officeDocument/2006/relationships/hyperlink" Target="https://ehp.niehs.nih.gov/doi/full/10.1289/EHP4898" TargetMode="External"/><Relationship Id="rId45" Type="http://schemas.openxmlformats.org/officeDocument/2006/relationships/hyperlink" Target="https://ehp.niehs.nih.gov/doi/full/10.1289/EHP4898" TargetMode="External"/><Relationship Id="rId66" Type="http://schemas.openxmlformats.org/officeDocument/2006/relationships/hyperlink" Target="https://ehp.niehs.nih.gov/doi/full/10.1289/EHP4898" TargetMode="External"/><Relationship Id="rId87" Type="http://schemas.openxmlformats.org/officeDocument/2006/relationships/hyperlink" Target="https://ehp.niehs.nih.gov/doi/full/10.1289/EHP4898" TargetMode="External"/><Relationship Id="rId110" Type="http://schemas.openxmlformats.org/officeDocument/2006/relationships/hyperlink" Target="https://onlinelibrary.wiley.com/doi/abs/10.1111/j.1943-278X.1986.tb01017.x" TargetMode="External"/><Relationship Id="rId115" Type="http://schemas.openxmlformats.org/officeDocument/2006/relationships/hyperlink" Target="https://www.mdpi.com/1660-4601/17/10/3449" TargetMode="External"/><Relationship Id="rId61" Type="http://schemas.openxmlformats.org/officeDocument/2006/relationships/hyperlink" Target="https://ehp.niehs.nih.gov/doi/full/10.1289/EHP4898" TargetMode="External"/><Relationship Id="rId82" Type="http://schemas.openxmlformats.org/officeDocument/2006/relationships/hyperlink" Target="https://ehp.niehs.nih.gov/doi/full/10.1289/EHP4898" TargetMode="External"/><Relationship Id="rId19" Type="http://schemas.openxmlformats.org/officeDocument/2006/relationships/hyperlink" Target="https://link.springer.com/article/10.1007%2Fs12199-013-0329-7" TargetMode="External"/><Relationship Id="rId14" Type="http://schemas.openxmlformats.org/officeDocument/2006/relationships/hyperlink" Target="https://link.springer.com/article/10.1007%2Fs12199-013-0329-7" TargetMode="External"/><Relationship Id="rId30" Type="http://schemas.openxmlformats.org/officeDocument/2006/relationships/hyperlink" Target="https://link.springer.com/article/10.1007/s00484-008-0200-5" TargetMode="External"/><Relationship Id="rId35" Type="http://schemas.openxmlformats.org/officeDocument/2006/relationships/hyperlink" Target="https://link.springer.com/article/10.1007/s00484-008-0200-5" TargetMode="External"/><Relationship Id="rId56" Type="http://schemas.openxmlformats.org/officeDocument/2006/relationships/hyperlink" Target="https://ehp.niehs.nih.gov/doi/full/10.1289/EHP4898" TargetMode="External"/><Relationship Id="rId77" Type="http://schemas.openxmlformats.org/officeDocument/2006/relationships/hyperlink" Target="https://ehp.niehs.nih.gov/doi/full/10.1289/EHP4898" TargetMode="External"/><Relationship Id="rId100" Type="http://schemas.openxmlformats.org/officeDocument/2006/relationships/hyperlink" Target="https://link.springer.com/article/10.1007/s00484-008-0200-5" TargetMode="External"/><Relationship Id="rId105" Type="http://schemas.openxmlformats.org/officeDocument/2006/relationships/hyperlink" Target="https://link.springer.com/article/10.1007/s00484-008-0200-5" TargetMode="External"/><Relationship Id="rId8" Type="http://schemas.openxmlformats.org/officeDocument/2006/relationships/hyperlink" Target="https://bmcpsychiatry.biomedcentral.com/articles/10.1186/s12888-017-1532-8" TargetMode="External"/><Relationship Id="rId51" Type="http://schemas.openxmlformats.org/officeDocument/2006/relationships/hyperlink" Target="https://ehp.niehs.nih.gov/doi/full/10.1289/EHP4898" TargetMode="External"/><Relationship Id="rId72" Type="http://schemas.openxmlformats.org/officeDocument/2006/relationships/hyperlink" Target="https://ehp.niehs.nih.gov/doi/full/10.1289/EHP4898" TargetMode="External"/><Relationship Id="rId93" Type="http://schemas.openxmlformats.org/officeDocument/2006/relationships/hyperlink" Target="https://ehp.niehs.nih.gov/doi/full/10.1289/EHP4898" TargetMode="External"/><Relationship Id="rId98" Type="http://schemas.openxmlformats.org/officeDocument/2006/relationships/hyperlink" Target="https://ehp.niehs.nih.gov/doi/full/10.1289/EHP4898" TargetMode="External"/><Relationship Id="rId3" Type="http://schemas.openxmlformats.org/officeDocument/2006/relationships/hyperlink" Target="https://bmcpsychiatry.biomedcentral.com/articles/10.1186/s12888-017-1532-7" TargetMode="External"/><Relationship Id="rId25" Type="http://schemas.openxmlformats.org/officeDocument/2006/relationships/hyperlink" Target="https://onlinelibrary.wiley.com/doi/abs/10.1111/j.1943-278X.1986.tb01017.x" TargetMode="External"/><Relationship Id="rId46" Type="http://schemas.openxmlformats.org/officeDocument/2006/relationships/hyperlink" Target="https://ehp.niehs.nih.gov/doi/full/10.1289/EHP4898" TargetMode="External"/><Relationship Id="rId67" Type="http://schemas.openxmlformats.org/officeDocument/2006/relationships/hyperlink" Target="https://ehp.niehs.nih.gov/doi/full/10.1289/EHP4898" TargetMode="External"/><Relationship Id="rId116" Type="http://schemas.openxmlformats.org/officeDocument/2006/relationships/hyperlink" Target="https://www.sciencedirect.com/science/article/abs/pii/S0165032710005446" TargetMode="External"/><Relationship Id="rId20" Type="http://schemas.openxmlformats.org/officeDocument/2006/relationships/hyperlink" Target="https://link.springer.com/article/10.1007%2Fs12199-013-0329-7" TargetMode="External"/><Relationship Id="rId41" Type="http://schemas.openxmlformats.org/officeDocument/2006/relationships/hyperlink" Target="https://ehp.niehs.nih.gov/doi/full/10.1289/EHP4898" TargetMode="External"/><Relationship Id="rId62" Type="http://schemas.openxmlformats.org/officeDocument/2006/relationships/hyperlink" Target="https://ehp.niehs.nih.gov/doi/full/10.1289/EHP4898" TargetMode="External"/><Relationship Id="rId83" Type="http://schemas.openxmlformats.org/officeDocument/2006/relationships/hyperlink" Target="https://ehp.niehs.nih.gov/doi/full/10.1289/EHP4898" TargetMode="External"/><Relationship Id="rId88" Type="http://schemas.openxmlformats.org/officeDocument/2006/relationships/hyperlink" Target="https://ehp.niehs.nih.gov/doi/full/10.1289/EHP4898" TargetMode="External"/><Relationship Id="rId111" Type="http://schemas.openxmlformats.org/officeDocument/2006/relationships/hyperlink" Target="https://onlinelibrary.wiley.com/doi/abs/10.1111/j.1943-278X.1986.tb01017.x" TargetMode="External"/><Relationship Id="rId15" Type="http://schemas.openxmlformats.org/officeDocument/2006/relationships/hyperlink" Target="https://link.springer.com/article/10.1007%2Fs12199-013-0329-7" TargetMode="External"/><Relationship Id="rId36" Type="http://schemas.openxmlformats.org/officeDocument/2006/relationships/hyperlink" Target="https://ehp.niehs.nih.gov/doi/full/10.1289/EHP4898" TargetMode="External"/><Relationship Id="rId57" Type="http://schemas.openxmlformats.org/officeDocument/2006/relationships/hyperlink" Target="https://ehp.niehs.nih.gov/doi/full/10.1289/EHP4898" TargetMode="External"/><Relationship Id="rId106" Type="http://schemas.openxmlformats.org/officeDocument/2006/relationships/hyperlink" Target="https://link.springer.com/article/10.1007/s00484-008-0200-5"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library.wiley.com/doi/abs/10.1521/suli.32.2.191.244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F2D65-7357-4354-9DD5-0A9FDE6DC020}">
  <dimension ref="A1:FB861"/>
  <sheetViews>
    <sheetView tabSelected="1" zoomScaleNormal="100" workbookViewId="0">
      <pane xSplit="3" ySplit="2" topLeftCell="D734" activePane="bottomRight" state="frozen"/>
      <selection pane="topRight" activeCell="B1" sqref="B1"/>
      <selection pane="bottomLeft" activeCell="A3" sqref="A3"/>
      <selection pane="bottomRight" activeCell="BS752" sqref="F750:BS752"/>
    </sheetView>
  </sheetViews>
  <sheetFormatPr defaultRowHeight="15" x14ac:dyDescent="0.25"/>
  <cols>
    <col min="1" max="2" width="9.140625" style="6"/>
    <col min="3" max="3" width="16.140625" style="6" bestFit="1" customWidth="1"/>
    <col min="4" max="5" width="9.140625" style="6"/>
    <col min="6" max="6" width="13.28515625" style="6" customWidth="1"/>
    <col min="7" max="7" width="14.28515625" style="6" customWidth="1"/>
    <col min="8" max="9" width="9.140625" style="6"/>
    <col min="10" max="10" width="14.28515625" style="6" customWidth="1"/>
    <col min="11" max="15" width="9.140625" style="6"/>
    <col min="16" max="16" width="11.140625" style="6" customWidth="1"/>
    <col min="17" max="17" width="9.140625" style="6"/>
    <col min="18" max="18" width="15.42578125" style="6" customWidth="1"/>
    <col min="19" max="19" width="12" style="6" customWidth="1"/>
    <col min="20" max="25" width="9.140625" style="6"/>
    <col min="26" max="26" width="9.140625" style="61"/>
    <col min="27" max="27" width="9.140625" style="6"/>
    <col min="28" max="29" width="6.5703125" style="6" customWidth="1"/>
    <col min="30" max="32" width="9.140625" style="6"/>
    <col min="33" max="36" width="3.140625" style="6" customWidth="1"/>
    <col min="37" max="37" width="5.7109375" style="6" customWidth="1"/>
    <col min="38" max="42" width="9.140625" style="6"/>
    <col min="43" max="43" width="13.28515625" style="6" customWidth="1"/>
    <col min="44" max="47" width="9.140625" style="6"/>
    <col min="48" max="63" width="8.140625" style="6" customWidth="1"/>
    <col min="64" max="67" width="16.5703125" style="6" customWidth="1"/>
    <col min="68" max="68" width="4.7109375" style="6" customWidth="1"/>
    <col min="69" max="74" width="16.5703125" style="6" customWidth="1"/>
    <col min="75" max="75" width="9.140625" style="6"/>
    <col min="76" max="77" width="26.140625" style="6" customWidth="1"/>
    <col min="78" max="16384" width="9.140625" style="6"/>
  </cols>
  <sheetData>
    <row r="1" spans="1:158" s="1" customFormat="1" x14ac:dyDescent="0.25">
      <c r="A1" s="12" t="s">
        <v>82</v>
      </c>
      <c r="B1" s="12" t="s">
        <v>83</v>
      </c>
      <c r="C1" s="2" t="s">
        <v>0</v>
      </c>
      <c r="D1" s="3" t="s">
        <v>1</v>
      </c>
      <c r="E1" s="3" t="s">
        <v>2</v>
      </c>
      <c r="F1" s="3" t="s">
        <v>3</v>
      </c>
      <c r="G1" s="4" t="s">
        <v>4</v>
      </c>
      <c r="H1" s="42" t="s">
        <v>17</v>
      </c>
      <c r="I1" s="42" t="s">
        <v>18</v>
      </c>
      <c r="J1" s="4" t="s">
        <v>247</v>
      </c>
      <c r="K1" s="26" t="s">
        <v>133</v>
      </c>
      <c r="L1" s="4" t="s">
        <v>115</v>
      </c>
      <c r="M1" s="4" t="s">
        <v>116</v>
      </c>
      <c r="N1" s="3" t="s">
        <v>9</v>
      </c>
      <c r="O1" s="3" t="s">
        <v>10</v>
      </c>
      <c r="P1" s="3" t="s">
        <v>5</v>
      </c>
      <c r="Q1" s="3" t="s">
        <v>6</v>
      </c>
      <c r="R1" s="3" t="s">
        <v>7</v>
      </c>
      <c r="S1" s="3" t="s">
        <v>8</v>
      </c>
      <c r="T1" s="3" t="s">
        <v>11</v>
      </c>
      <c r="U1" s="3" t="s">
        <v>754</v>
      </c>
      <c r="V1" s="3" t="s">
        <v>755</v>
      </c>
      <c r="W1" s="3" t="s">
        <v>756</v>
      </c>
      <c r="X1" s="3" t="s">
        <v>771</v>
      </c>
      <c r="Y1" s="3" t="s">
        <v>757</v>
      </c>
      <c r="Z1" s="75" t="s">
        <v>12</v>
      </c>
      <c r="AA1" s="3" t="s">
        <v>13</v>
      </c>
      <c r="AB1" s="3" t="s">
        <v>14</v>
      </c>
      <c r="AC1" s="3" t="s">
        <v>15</v>
      </c>
      <c r="AD1" s="3" t="s">
        <v>16</v>
      </c>
      <c r="AE1" s="3" t="s">
        <v>19</v>
      </c>
      <c r="AF1" s="3" t="s">
        <v>20</v>
      </c>
      <c r="AG1" s="3" t="s">
        <v>21</v>
      </c>
      <c r="AH1" s="3" t="s">
        <v>22</v>
      </c>
      <c r="AI1" s="11" t="s">
        <v>144</v>
      </c>
      <c r="AJ1" s="68" t="s">
        <v>143</v>
      </c>
      <c r="AK1" s="68" t="s">
        <v>170</v>
      </c>
      <c r="AL1" s="3" t="s">
        <v>23</v>
      </c>
      <c r="AM1" s="3" t="s">
        <v>153</v>
      </c>
      <c r="AN1" s="3" t="s">
        <v>202</v>
      </c>
      <c r="AO1" s="3" t="s">
        <v>24</v>
      </c>
      <c r="AP1" s="3" t="s">
        <v>25</v>
      </c>
      <c r="AQ1" s="3" t="s">
        <v>263</v>
      </c>
      <c r="AR1" s="3" t="s">
        <v>26</v>
      </c>
      <c r="AS1" s="19" t="s">
        <v>113</v>
      </c>
      <c r="AT1" s="19" t="s">
        <v>27</v>
      </c>
      <c r="AU1" s="19" t="s">
        <v>28</v>
      </c>
      <c r="AV1" s="3" t="s">
        <v>29</v>
      </c>
      <c r="AW1" s="29" t="s">
        <v>30</v>
      </c>
      <c r="AX1" s="3" t="s">
        <v>31</v>
      </c>
      <c r="AY1" s="29" t="s">
        <v>220</v>
      </c>
      <c r="AZ1" s="3" t="s">
        <v>252</v>
      </c>
      <c r="BA1" s="3" t="s">
        <v>111</v>
      </c>
      <c r="BB1" s="3" t="s">
        <v>302</v>
      </c>
      <c r="BC1" s="3" t="s">
        <v>510</v>
      </c>
      <c r="BD1" s="3" t="s">
        <v>392</v>
      </c>
      <c r="BE1" s="3" t="s">
        <v>394</v>
      </c>
      <c r="BF1" s="3" t="s">
        <v>395</v>
      </c>
      <c r="BG1" s="3" t="s">
        <v>396</v>
      </c>
      <c r="BH1" s="3" t="s">
        <v>570</v>
      </c>
      <c r="BI1" s="3" t="s">
        <v>32</v>
      </c>
      <c r="BJ1" s="3" t="s">
        <v>33</v>
      </c>
      <c r="BK1" s="3" t="s">
        <v>34</v>
      </c>
      <c r="BL1" s="4" t="s">
        <v>35</v>
      </c>
      <c r="BM1" s="4" t="s">
        <v>36</v>
      </c>
      <c r="BN1" s="3" t="s">
        <v>480</v>
      </c>
      <c r="BO1" s="3" t="s">
        <v>401</v>
      </c>
      <c r="BP1" s="3" t="s">
        <v>405</v>
      </c>
      <c r="BQ1" s="3" t="s">
        <v>402</v>
      </c>
      <c r="BR1" s="3" t="s">
        <v>477</v>
      </c>
      <c r="BS1" s="3" t="s">
        <v>478</v>
      </c>
      <c r="BT1" s="3" t="s">
        <v>474</v>
      </c>
      <c r="BU1" s="3" t="s">
        <v>454</v>
      </c>
      <c r="BV1" s="3" t="s">
        <v>482</v>
      </c>
      <c r="BW1" s="3" t="s">
        <v>962</v>
      </c>
      <c r="BX1" s="3" t="s">
        <v>495</v>
      </c>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row>
    <row r="2" spans="1:158" s="32" customFormat="1" x14ac:dyDescent="0.25">
      <c r="A2" s="32" t="s">
        <v>65</v>
      </c>
      <c r="B2" s="32" t="s">
        <v>65</v>
      </c>
      <c r="C2" s="13" t="s">
        <v>37</v>
      </c>
      <c r="D2" s="13" t="s">
        <v>38</v>
      </c>
      <c r="E2" s="13" t="s">
        <v>39</v>
      </c>
      <c r="F2" s="47" t="s">
        <v>961</v>
      </c>
      <c r="G2" s="13" t="s">
        <v>41</v>
      </c>
      <c r="H2" s="13" t="s">
        <v>50</v>
      </c>
      <c r="I2" s="13" t="s">
        <v>51</v>
      </c>
      <c r="J2" s="47" t="s">
        <v>953</v>
      </c>
      <c r="K2" s="47" t="s">
        <v>954</v>
      </c>
      <c r="L2" s="13" t="s">
        <v>118</v>
      </c>
      <c r="M2" s="13" t="s">
        <v>117</v>
      </c>
      <c r="N2" s="13" t="s">
        <v>120</v>
      </c>
      <c r="O2" s="13" t="s">
        <v>121</v>
      </c>
      <c r="P2" s="40" t="s">
        <v>108</v>
      </c>
      <c r="Q2" s="13" t="s">
        <v>42</v>
      </c>
      <c r="R2" s="13" t="s">
        <v>43</v>
      </c>
      <c r="S2" s="13" t="s">
        <v>44</v>
      </c>
      <c r="T2" s="47" t="s">
        <v>955</v>
      </c>
      <c r="U2" s="47" t="s">
        <v>519</v>
      </c>
      <c r="V2" s="47" t="s">
        <v>760</v>
      </c>
      <c r="W2" s="47" t="s">
        <v>759</v>
      </c>
      <c r="X2" s="47" t="s">
        <v>772</v>
      </c>
      <c r="Y2" s="47" t="s">
        <v>758</v>
      </c>
      <c r="Z2" s="76" t="s">
        <v>45</v>
      </c>
      <c r="AA2" s="13" t="s">
        <v>46</v>
      </c>
      <c r="AB2" s="13" t="s">
        <v>47</v>
      </c>
      <c r="AC2" s="13" t="s">
        <v>48</v>
      </c>
      <c r="AD2" s="13" t="s">
        <v>49</v>
      </c>
      <c r="AE2" s="47" t="s">
        <v>52</v>
      </c>
      <c r="AF2" s="47" t="s">
        <v>52</v>
      </c>
      <c r="AG2" s="13" t="s">
        <v>53</v>
      </c>
      <c r="AH2" s="13" t="s">
        <v>54</v>
      </c>
      <c r="AI2" s="13" t="s">
        <v>96</v>
      </c>
      <c r="AJ2" s="47" t="s">
        <v>96</v>
      </c>
      <c r="AK2" s="47" t="s">
        <v>956</v>
      </c>
      <c r="AL2" s="47" t="s">
        <v>957</v>
      </c>
      <c r="AM2" s="47" t="s">
        <v>154</v>
      </c>
      <c r="AN2" s="47" t="s">
        <v>161</v>
      </c>
      <c r="AO2" s="47" t="s">
        <v>55</v>
      </c>
      <c r="AP2" s="47" t="s">
        <v>56</v>
      </c>
      <c r="AQ2" s="47" t="s">
        <v>958</v>
      </c>
      <c r="AR2" s="47" t="s">
        <v>57</v>
      </c>
      <c r="AS2" s="47" t="s">
        <v>142</v>
      </c>
      <c r="AT2" s="47" t="s">
        <v>58</v>
      </c>
      <c r="AU2" s="47" t="s">
        <v>59</v>
      </c>
      <c r="AV2" s="13" t="s">
        <v>60</v>
      </c>
      <c r="AW2" s="13" t="s">
        <v>61</v>
      </c>
      <c r="AX2" s="13" t="s">
        <v>62</v>
      </c>
      <c r="AY2" s="13" t="s">
        <v>264</v>
      </c>
      <c r="AZ2" s="13" t="s">
        <v>253</v>
      </c>
      <c r="BA2" s="13" t="s">
        <v>265</v>
      </c>
      <c r="BB2" s="47" t="s">
        <v>959</v>
      </c>
      <c r="BC2" s="13" t="s">
        <v>511</v>
      </c>
      <c r="BD2" s="13" t="s">
        <v>393</v>
      </c>
      <c r="BE2" s="47" t="s">
        <v>397</v>
      </c>
      <c r="BF2" s="47" t="s">
        <v>398</v>
      </c>
      <c r="BG2" s="13" t="s">
        <v>272</v>
      </c>
      <c r="BH2" s="13" t="s">
        <v>571</v>
      </c>
      <c r="BI2" s="13" t="s">
        <v>63</v>
      </c>
      <c r="BJ2" s="47" t="s">
        <v>960</v>
      </c>
      <c r="BK2" s="13" t="s">
        <v>64</v>
      </c>
      <c r="BL2" s="13" t="s">
        <v>65</v>
      </c>
      <c r="BM2" s="13" t="s">
        <v>65</v>
      </c>
      <c r="BN2" s="13" t="s">
        <v>65</v>
      </c>
      <c r="BO2" s="13" t="s">
        <v>65</v>
      </c>
      <c r="BP2" s="13" t="s">
        <v>65</v>
      </c>
      <c r="BQ2" s="13" t="s">
        <v>65</v>
      </c>
      <c r="BR2" s="13" t="s">
        <v>65</v>
      </c>
      <c r="BS2" s="13" t="s">
        <v>65</v>
      </c>
      <c r="BT2" s="13" t="s">
        <v>65</v>
      </c>
      <c r="BU2" s="13" t="s">
        <v>65</v>
      </c>
      <c r="BV2" s="13" t="s">
        <v>65</v>
      </c>
      <c r="BW2" s="13" t="s">
        <v>65</v>
      </c>
      <c r="BX2" s="13" t="s">
        <v>65</v>
      </c>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row>
    <row r="3" spans="1:158" s="5" customFormat="1" x14ac:dyDescent="0.25">
      <c r="A3" s="5" t="s">
        <v>96</v>
      </c>
      <c r="B3" s="5" t="s">
        <v>96</v>
      </c>
      <c r="C3" s="5" t="s">
        <v>96</v>
      </c>
      <c r="D3" s="6" t="s">
        <v>274</v>
      </c>
      <c r="E3" s="5" t="s">
        <v>96</v>
      </c>
      <c r="F3" s="37" t="s">
        <v>96</v>
      </c>
      <c r="G3" s="5" t="s">
        <v>96</v>
      </c>
      <c r="H3" s="5" t="s">
        <v>96</v>
      </c>
      <c r="I3" s="5" t="s">
        <v>96</v>
      </c>
      <c r="J3" s="5" t="s">
        <v>96</v>
      </c>
      <c r="K3" s="5" t="s">
        <v>96</v>
      </c>
      <c r="L3" s="5" t="s">
        <v>96</v>
      </c>
      <c r="M3" s="5" t="s">
        <v>96</v>
      </c>
      <c r="N3" s="5" t="s">
        <v>96</v>
      </c>
      <c r="O3" s="5" t="s">
        <v>96</v>
      </c>
      <c r="P3" s="37" t="s">
        <v>96</v>
      </c>
      <c r="Q3" s="5" t="s">
        <v>96</v>
      </c>
      <c r="R3" s="5" t="s">
        <v>96</v>
      </c>
      <c r="S3" s="5" t="s">
        <v>96</v>
      </c>
      <c r="T3" s="5" t="s">
        <v>96</v>
      </c>
      <c r="V3" s="5" t="s">
        <v>96</v>
      </c>
      <c r="W3" s="5" t="s">
        <v>96</v>
      </c>
      <c r="X3" s="5" t="s">
        <v>96</v>
      </c>
      <c r="Y3" s="5" t="s">
        <v>96</v>
      </c>
      <c r="Z3" s="77" t="s">
        <v>96</v>
      </c>
      <c r="AA3" s="5" t="s">
        <v>96</v>
      </c>
      <c r="AB3" s="5" t="s">
        <v>96</v>
      </c>
      <c r="AC3" s="5" t="s">
        <v>96</v>
      </c>
      <c r="AD3" s="5" t="s">
        <v>96</v>
      </c>
      <c r="AE3" s="5" t="s">
        <v>96</v>
      </c>
      <c r="AF3" s="5" t="s">
        <v>96</v>
      </c>
      <c r="AG3" s="5" t="s">
        <v>96</v>
      </c>
      <c r="AH3" s="5" t="s">
        <v>96</v>
      </c>
      <c r="AI3" s="5" t="s">
        <v>96</v>
      </c>
      <c r="AJ3" s="5" t="s">
        <v>96</v>
      </c>
      <c r="AK3" s="5" t="s">
        <v>96</v>
      </c>
      <c r="AL3" s="5" t="s">
        <v>96</v>
      </c>
      <c r="AM3" s="5" t="s">
        <v>96</v>
      </c>
      <c r="AN3" s="5" t="s">
        <v>96</v>
      </c>
      <c r="AO3" s="5" t="s">
        <v>96</v>
      </c>
      <c r="AP3" s="5" t="s">
        <v>96</v>
      </c>
      <c r="AQ3" s="5" t="s">
        <v>96</v>
      </c>
      <c r="AR3" s="5" t="s">
        <v>96</v>
      </c>
      <c r="AS3" s="5" t="s">
        <v>96</v>
      </c>
      <c r="AT3" s="5" t="s">
        <v>96</v>
      </c>
      <c r="AU3" s="5" t="s">
        <v>96</v>
      </c>
      <c r="AV3" s="5" t="s">
        <v>96</v>
      </c>
      <c r="AW3" s="5" t="s">
        <v>96</v>
      </c>
      <c r="AX3" s="5" t="s">
        <v>96</v>
      </c>
      <c r="AY3" s="5" t="s">
        <v>96</v>
      </c>
      <c r="AZ3" s="5" t="s">
        <v>96</v>
      </c>
      <c r="BA3" s="5" t="s">
        <v>96</v>
      </c>
      <c r="BB3" s="5" t="s">
        <v>96</v>
      </c>
      <c r="BC3" s="5" t="s">
        <v>96</v>
      </c>
      <c r="BD3" s="5" t="s">
        <v>96</v>
      </c>
      <c r="BE3" s="5" t="s">
        <v>96</v>
      </c>
      <c r="BF3" s="5" t="s">
        <v>96</v>
      </c>
      <c r="BG3" s="5" t="s">
        <v>96</v>
      </c>
      <c r="BH3" s="5" t="s">
        <v>96</v>
      </c>
      <c r="BI3" s="5" t="s">
        <v>96</v>
      </c>
      <c r="BJ3" s="5" t="s">
        <v>96</v>
      </c>
      <c r="BK3" s="5" t="s">
        <v>96</v>
      </c>
      <c r="BL3" s="5" t="s">
        <v>96</v>
      </c>
      <c r="BM3" s="5" t="s">
        <v>96</v>
      </c>
      <c r="BN3" s="5" t="s">
        <v>96</v>
      </c>
      <c r="BO3" s="5" t="s">
        <v>96</v>
      </c>
      <c r="BP3" s="5" t="s">
        <v>96</v>
      </c>
      <c r="BQ3" s="5" t="s">
        <v>96</v>
      </c>
      <c r="BR3" s="5" t="s">
        <v>96</v>
      </c>
      <c r="BS3" s="5" t="s">
        <v>96</v>
      </c>
      <c r="BT3" s="5" t="s">
        <v>96</v>
      </c>
      <c r="BU3" s="5" t="s">
        <v>96</v>
      </c>
      <c r="BV3" s="5" t="s">
        <v>96</v>
      </c>
      <c r="BW3" s="5" t="s">
        <v>96</v>
      </c>
      <c r="BX3" s="5" t="s">
        <v>96</v>
      </c>
    </row>
    <row r="4" spans="1:158" s="16" customFormat="1" x14ac:dyDescent="0.25">
      <c r="A4" s="16" t="s">
        <v>96</v>
      </c>
      <c r="B4" s="16" t="s">
        <v>96</v>
      </c>
      <c r="C4" s="16" t="s">
        <v>96</v>
      </c>
      <c r="D4" s="6" t="s">
        <v>275</v>
      </c>
      <c r="E4" s="16" t="s">
        <v>96</v>
      </c>
      <c r="F4" s="38" t="s">
        <v>96</v>
      </c>
      <c r="G4" s="16" t="s">
        <v>96</v>
      </c>
      <c r="H4" s="16" t="s">
        <v>96</v>
      </c>
      <c r="I4" s="16" t="s">
        <v>96</v>
      </c>
      <c r="J4" s="16" t="s">
        <v>96</v>
      </c>
      <c r="K4" s="16" t="s">
        <v>96</v>
      </c>
      <c r="L4" s="16" t="s">
        <v>96</v>
      </c>
      <c r="M4" s="16" t="s">
        <v>96</v>
      </c>
      <c r="N4" s="16" t="s">
        <v>96</v>
      </c>
      <c r="O4" s="16" t="s">
        <v>96</v>
      </c>
      <c r="P4" s="38" t="s">
        <v>96</v>
      </c>
      <c r="Q4" s="16" t="s">
        <v>96</v>
      </c>
      <c r="R4" s="16" t="s">
        <v>96</v>
      </c>
      <c r="S4" s="16" t="s">
        <v>96</v>
      </c>
      <c r="T4" s="16" t="s">
        <v>96</v>
      </c>
      <c r="V4" s="16" t="s">
        <v>96</v>
      </c>
      <c r="W4" s="16" t="s">
        <v>96</v>
      </c>
      <c r="X4" s="16" t="s">
        <v>96</v>
      </c>
      <c r="Y4" s="16" t="s">
        <v>96</v>
      </c>
      <c r="Z4" s="78" t="s">
        <v>96</v>
      </c>
      <c r="AA4" s="16" t="s">
        <v>96</v>
      </c>
      <c r="AB4" s="16" t="s">
        <v>96</v>
      </c>
      <c r="AC4" s="16" t="s">
        <v>96</v>
      </c>
      <c r="AD4" s="16" t="s">
        <v>96</v>
      </c>
      <c r="AE4" s="16" t="s">
        <v>96</v>
      </c>
      <c r="AF4" s="16" t="s">
        <v>96</v>
      </c>
      <c r="AG4" s="16" t="s">
        <v>96</v>
      </c>
      <c r="AH4" s="16" t="s">
        <v>96</v>
      </c>
      <c r="AI4" s="16" t="s">
        <v>96</v>
      </c>
      <c r="AJ4" s="16" t="s">
        <v>96</v>
      </c>
      <c r="AK4" s="16" t="s">
        <v>96</v>
      </c>
      <c r="AL4" s="16" t="s">
        <v>96</v>
      </c>
      <c r="AM4" s="16" t="s">
        <v>96</v>
      </c>
      <c r="AN4" s="16" t="s">
        <v>96</v>
      </c>
      <c r="AO4" s="16" t="s">
        <v>96</v>
      </c>
      <c r="AP4" s="16" t="s">
        <v>96</v>
      </c>
      <c r="AQ4" s="16" t="s">
        <v>96</v>
      </c>
      <c r="AR4" s="16" t="s">
        <v>96</v>
      </c>
      <c r="AS4" s="16" t="s">
        <v>96</v>
      </c>
      <c r="AT4" s="16" t="s">
        <v>96</v>
      </c>
      <c r="AU4" s="16" t="s">
        <v>96</v>
      </c>
      <c r="AV4" s="16" t="s">
        <v>96</v>
      </c>
      <c r="AW4" s="16" t="s">
        <v>96</v>
      </c>
      <c r="AX4" s="16" t="s">
        <v>96</v>
      </c>
      <c r="AY4" s="16" t="s">
        <v>96</v>
      </c>
      <c r="AZ4" s="16" t="s">
        <v>96</v>
      </c>
      <c r="BA4" s="16" t="s">
        <v>96</v>
      </c>
      <c r="BB4" s="16" t="s">
        <v>96</v>
      </c>
      <c r="BC4" s="16" t="s">
        <v>96</v>
      </c>
      <c r="BD4" s="16" t="s">
        <v>96</v>
      </c>
      <c r="BE4" s="16" t="s">
        <v>96</v>
      </c>
      <c r="BF4" s="16" t="s">
        <v>96</v>
      </c>
      <c r="BG4" s="16" t="s">
        <v>96</v>
      </c>
      <c r="BH4" s="16" t="s">
        <v>96</v>
      </c>
      <c r="BI4" s="16" t="s">
        <v>96</v>
      </c>
      <c r="BJ4" s="16" t="s">
        <v>96</v>
      </c>
      <c r="BK4" s="16" t="s">
        <v>96</v>
      </c>
      <c r="BL4" s="16" t="s">
        <v>96</v>
      </c>
      <c r="BM4" s="16" t="s">
        <v>96</v>
      </c>
      <c r="BN4" s="16" t="s">
        <v>96</v>
      </c>
      <c r="BO4" s="16" t="s">
        <v>96</v>
      </c>
      <c r="BP4" s="16" t="s">
        <v>96</v>
      </c>
      <c r="BQ4" s="16" t="s">
        <v>96</v>
      </c>
      <c r="BR4" s="16" t="s">
        <v>96</v>
      </c>
      <c r="BS4" s="16" t="s">
        <v>96</v>
      </c>
      <c r="BT4" s="16" t="s">
        <v>96</v>
      </c>
      <c r="BU4" s="16" t="s">
        <v>96</v>
      </c>
      <c r="BV4" s="16" t="s">
        <v>96</v>
      </c>
      <c r="BW4" s="16" t="s">
        <v>96</v>
      </c>
      <c r="BX4" s="16" t="s">
        <v>96</v>
      </c>
    </row>
    <row r="5" spans="1:158" s="16" customFormat="1" x14ac:dyDescent="0.25">
      <c r="A5" s="16" t="s">
        <v>96</v>
      </c>
      <c r="B5" s="16" t="s">
        <v>96</v>
      </c>
      <c r="C5" s="16" t="s">
        <v>96</v>
      </c>
      <c r="D5" s="61" t="s">
        <v>276</v>
      </c>
      <c r="E5" s="16" t="s">
        <v>96</v>
      </c>
      <c r="F5" s="38" t="s">
        <v>96</v>
      </c>
      <c r="G5" s="16" t="s">
        <v>96</v>
      </c>
      <c r="H5" s="16" t="s">
        <v>96</v>
      </c>
      <c r="I5" s="16" t="s">
        <v>96</v>
      </c>
      <c r="J5" s="16" t="s">
        <v>96</v>
      </c>
      <c r="K5" s="16" t="s">
        <v>96</v>
      </c>
      <c r="L5" s="16" t="s">
        <v>96</v>
      </c>
      <c r="M5" s="16" t="s">
        <v>96</v>
      </c>
      <c r="N5" s="16" t="s">
        <v>96</v>
      </c>
      <c r="O5" s="16" t="s">
        <v>96</v>
      </c>
      <c r="P5" s="38" t="s">
        <v>96</v>
      </c>
      <c r="Q5" s="16" t="s">
        <v>96</v>
      </c>
      <c r="R5" s="16" t="s">
        <v>96</v>
      </c>
      <c r="S5" s="16" t="s">
        <v>96</v>
      </c>
      <c r="T5" s="16" t="s">
        <v>96</v>
      </c>
      <c r="V5" s="16" t="s">
        <v>96</v>
      </c>
      <c r="W5" s="16" t="s">
        <v>96</v>
      </c>
      <c r="X5" s="16" t="s">
        <v>96</v>
      </c>
      <c r="Y5" s="16" t="s">
        <v>96</v>
      </c>
      <c r="Z5" s="78" t="s">
        <v>96</v>
      </c>
      <c r="AA5" s="16" t="s">
        <v>96</v>
      </c>
      <c r="AB5" s="16" t="s">
        <v>96</v>
      </c>
      <c r="AC5" s="16" t="s">
        <v>96</v>
      </c>
      <c r="AD5" s="16" t="s">
        <v>96</v>
      </c>
      <c r="AE5" s="16" t="s">
        <v>96</v>
      </c>
      <c r="AF5" s="16" t="s">
        <v>96</v>
      </c>
      <c r="AG5" s="16" t="s">
        <v>96</v>
      </c>
      <c r="AH5" s="16" t="s">
        <v>96</v>
      </c>
      <c r="AI5" s="16" t="s">
        <v>96</v>
      </c>
      <c r="AJ5" s="16" t="s">
        <v>96</v>
      </c>
      <c r="AK5" s="16" t="s">
        <v>96</v>
      </c>
      <c r="AL5" s="16" t="s">
        <v>96</v>
      </c>
      <c r="AM5" s="16" t="s">
        <v>96</v>
      </c>
      <c r="AN5" s="16" t="s">
        <v>96</v>
      </c>
      <c r="AO5" s="16" t="s">
        <v>96</v>
      </c>
      <c r="AP5" s="16" t="s">
        <v>96</v>
      </c>
      <c r="AQ5" s="16" t="s">
        <v>96</v>
      </c>
      <c r="AR5" s="16" t="s">
        <v>96</v>
      </c>
      <c r="AS5" s="16" t="s">
        <v>96</v>
      </c>
      <c r="AT5" s="16" t="s">
        <v>96</v>
      </c>
      <c r="AU5" s="16" t="s">
        <v>96</v>
      </c>
      <c r="AV5" s="16" t="s">
        <v>96</v>
      </c>
      <c r="AW5" s="16" t="s">
        <v>96</v>
      </c>
      <c r="AX5" s="16" t="s">
        <v>96</v>
      </c>
      <c r="AY5" s="16" t="s">
        <v>96</v>
      </c>
      <c r="AZ5" s="16" t="s">
        <v>96</v>
      </c>
      <c r="BA5" s="16" t="s">
        <v>96</v>
      </c>
      <c r="BB5" s="16" t="s">
        <v>96</v>
      </c>
      <c r="BC5" s="16" t="s">
        <v>96</v>
      </c>
      <c r="BD5" s="16" t="s">
        <v>96</v>
      </c>
      <c r="BE5" s="16" t="s">
        <v>96</v>
      </c>
      <c r="BF5" s="16" t="s">
        <v>96</v>
      </c>
      <c r="BG5" s="16" t="s">
        <v>96</v>
      </c>
      <c r="BH5" s="16" t="s">
        <v>96</v>
      </c>
      <c r="BI5" s="16" t="s">
        <v>96</v>
      </c>
      <c r="BJ5" s="16" t="s">
        <v>96</v>
      </c>
      <c r="BK5" s="16" t="s">
        <v>96</v>
      </c>
      <c r="BL5" s="16" t="s">
        <v>96</v>
      </c>
      <c r="BM5" s="16" t="s">
        <v>96</v>
      </c>
      <c r="BN5" s="16" t="s">
        <v>96</v>
      </c>
      <c r="BO5" s="16" t="s">
        <v>96</v>
      </c>
      <c r="BP5" s="16" t="s">
        <v>96</v>
      </c>
      <c r="BQ5" s="16" t="s">
        <v>96</v>
      </c>
      <c r="BR5" s="16" t="s">
        <v>96</v>
      </c>
      <c r="BS5" s="16" t="s">
        <v>96</v>
      </c>
      <c r="BT5" s="16" t="s">
        <v>96</v>
      </c>
      <c r="BU5" s="16" t="s">
        <v>96</v>
      </c>
      <c r="BV5" s="16" t="s">
        <v>96</v>
      </c>
      <c r="BW5" s="16" t="s">
        <v>96</v>
      </c>
      <c r="BX5" s="16" t="s">
        <v>96</v>
      </c>
    </row>
    <row r="6" spans="1:158" s="16" customFormat="1" x14ac:dyDescent="0.25">
      <c r="A6" s="16" t="s">
        <v>96</v>
      </c>
      <c r="B6" s="16" t="s">
        <v>96</v>
      </c>
      <c r="C6" s="16" t="s">
        <v>96</v>
      </c>
      <c r="D6" s="6" t="s">
        <v>277</v>
      </c>
      <c r="E6" s="16" t="s">
        <v>96</v>
      </c>
      <c r="F6" s="38" t="s">
        <v>96</v>
      </c>
      <c r="G6" s="16" t="s">
        <v>96</v>
      </c>
      <c r="H6" s="16" t="s">
        <v>96</v>
      </c>
      <c r="I6" s="16" t="s">
        <v>96</v>
      </c>
      <c r="J6" s="16" t="s">
        <v>96</v>
      </c>
      <c r="K6" s="16" t="s">
        <v>96</v>
      </c>
      <c r="L6" s="16" t="s">
        <v>96</v>
      </c>
      <c r="M6" s="16" t="s">
        <v>96</v>
      </c>
      <c r="N6" s="16" t="s">
        <v>96</v>
      </c>
      <c r="O6" s="16" t="s">
        <v>96</v>
      </c>
      <c r="P6" s="38" t="s">
        <v>96</v>
      </c>
      <c r="Q6" s="16" t="s">
        <v>96</v>
      </c>
      <c r="R6" s="16" t="s">
        <v>96</v>
      </c>
      <c r="S6" s="16" t="s">
        <v>96</v>
      </c>
      <c r="T6" s="16" t="s">
        <v>96</v>
      </c>
      <c r="V6" s="16" t="s">
        <v>96</v>
      </c>
      <c r="W6" s="16" t="s">
        <v>96</v>
      </c>
      <c r="X6" s="16" t="s">
        <v>96</v>
      </c>
      <c r="Y6" s="16" t="s">
        <v>96</v>
      </c>
      <c r="Z6" s="78" t="s">
        <v>96</v>
      </c>
      <c r="AA6" s="16" t="s">
        <v>96</v>
      </c>
      <c r="AB6" s="16" t="s">
        <v>96</v>
      </c>
      <c r="AC6" s="16" t="s">
        <v>96</v>
      </c>
      <c r="AD6" s="16" t="s">
        <v>96</v>
      </c>
      <c r="AE6" s="16" t="s">
        <v>96</v>
      </c>
      <c r="AF6" s="16" t="s">
        <v>96</v>
      </c>
      <c r="AG6" s="16" t="s">
        <v>96</v>
      </c>
      <c r="AH6" s="16" t="s">
        <v>96</v>
      </c>
      <c r="AI6" s="16" t="s">
        <v>96</v>
      </c>
      <c r="AJ6" s="16" t="s">
        <v>96</v>
      </c>
      <c r="AK6" s="16" t="s">
        <v>96</v>
      </c>
      <c r="AL6" s="16" t="s">
        <v>96</v>
      </c>
      <c r="AM6" s="16" t="s">
        <v>96</v>
      </c>
      <c r="AN6" s="16" t="s">
        <v>96</v>
      </c>
      <c r="AO6" s="16" t="s">
        <v>96</v>
      </c>
      <c r="AP6" s="16" t="s">
        <v>96</v>
      </c>
      <c r="AQ6" s="16" t="s">
        <v>96</v>
      </c>
      <c r="AR6" s="16" t="s">
        <v>96</v>
      </c>
      <c r="AS6" s="16" t="s">
        <v>96</v>
      </c>
      <c r="AT6" s="16" t="s">
        <v>96</v>
      </c>
      <c r="AU6" s="16" t="s">
        <v>96</v>
      </c>
      <c r="AV6" s="16" t="s">
        <v>96</v>
      </c>
      <c r="AW6" s="16" t="s">
        <v>96</v>
      </c>
      <c r="AX6" s="16" t="s">
        <v>96</v>
      </c>
      <c r="AY6" s="16" t="s">
        <v>96</v>
      </c>
      <c r="AZ6" s="16" t="s">
        <v>96</v>
      </c>
      <c r="BA6" s="16" t="s">
        <v>96</v>
      </c>
      <c r="BB6" s="16" t="s">
        <v>96</v>
      </c>
      <c r="BC6" s="16" t="s">
        <v>96</v>
      </c>
      <c r="BD6" s="16" t="s">
        <v>96</v>
      </c>
      <c r="BE6" s="16" t="s">
        <v>96</v>
      </c>
      <c r="BF6" s="16" t="s">
        <v>96</v>
      </c>
      <c r="BG6" s="16" t="s">
        <v>96</v>
      </c>
      <c r="BH6" s="16" t="s">
        <v>96</v>
      </c>
      <c r="BI6" s="16" t="s">
        <v>96</v>
      </c>
      <c r="BJ6" s="16" t="s">
        <v>96</v>
      </c>
      <c r="BK6" s="16" t="s">
        <v>96</v>
      </c>
      <c r="BL6" s="16" t="s">
        <v>96</v>
      </c>
      <c r="BM6" s="16" t="s">
        <v>96</v>
      </c>
      <c r="BN6" s="16" t="s">
        <v>96</v>
      </c>
      <c r="BO6" s="16" t="s">
        <v>96</v>
      </c>
      <c r="BP6" s="16" t="s">
        <v>96</v>
      </c>
      <c r="BQ6" s="16" t="s">
        <v>96</v>
      </c>
      <c r="BR6" s="16" t="s">
        <v>96</v>
      </c>
      <c r="BS6" s="16" t="s">
        <v>96</v>
      </c>
      <c r="BT6" s="16" t="s">
        <v>96</v>
      </c>
      <c r="BU6" s="16" t="s">
        <v>96</v>
      </c>
      <c r="BV6" s="16" t="s">
        <v>96</v>
      </c>
      <c r="BW6" s="16" t="s">
        <v>96</v>
      </c>
      <c r="BX6" s="16" t="s">
        <v>96</v>
      </c>
    </row>
    <row r="7" spans="1:158" s="16" customFormat="1" x14ac:dyDescent="0.25">
      <c r="A7" s="16" t="s">
        <v>96</v>
      </c>
      <c r="B7" s="16" t="s">
        <v>96</v>
      </c>
      <c r="C7" s="16" t="s">
        <v>96</v>
      </c>
      <c r="D7" s="6" t="s">
        <v>278</v>
      </c>
      <c r="E7" s="16" t="s">
        <v>96</v>
      </c>
      <c r="F7" s="38" t="s">
        <v>96</v>
      </c>
      <c r="G7" s="16" t="s">
        <v>96</v>
      </c>
      <c r="H7" s="16" t="s">
        <v>96</v>
      </c>
      <c r="I7" s="16" t="s">
        <v>96</v>
      </c>
      <c r="J7" s="16" t="s">
        <v>96</v>
      </c>
      <c r="K7" s="16" t="s">
        <v>96</v>
      </c>
      <c r="L7" s="16" t="s">
        <v>96</v>
      </c>
      <c r="M7" s="16" t="s">
        <v>96</v>
      </c>
      <c r="N7" s="16" t="s">
        <v>96</v>
      </c>
      <c r="O7" s="16" t="s">
        <v>96</v>
      </c>
      <c r="P7" s="38" t="s">
        <v>96</v>
      </c>
      <c r="Q7" s="16" t="s">
        <v>96</v>
      </c>
      <c r="R7" s="16" t="s">
        <v>96</v>
      </c>
      <c r="S7" s="16" t="s">
        <v>96</v>
      </c>
      <c r="T7" s="16" t="s">
        <v>96</v>
      </c>
      <c r="V7" s="16" t="s">
        <v>96</v>
      </c>
      <c r="W7" s="16" t="s">
        <v>96</v>
      </c>
      <c r="X7" s="16" t="s">
        <v>96</v>
      </c>
      <c r="Y7" s="16" t="s">
        <v>96</v>
      </c>
      <c r="Z7" s="78" t="s">
        <v>96</v>
      </c>
      <c r="AA7" s="16" t="s">
        <v>96</v>
      </c>
      <c r="AB7" s="16" t="s">
        <v>96</v>
      </c>
      <c r="AC7" s="16" t="s">
        <v>96</v>
      </c>
      <c r="AD7" s="16" t="s">
        <v>96</v>
      </c>
      <c r="AE7" s="16" t="s">
        <v>96</v>
      </c>
      <c r="AF7" s="16" t="s">
        <v>96</v>
      </c>
      <c r="AG7" s="16" t="s">
        <v>96</v>
      </c>
      <c r="AH7" s="16" t="s">
        <v>96</v>
      </c>
      <c r="AI7" s="16" t="s">
        <v>96</v>
      </c>
      <c r="AJ7" s="16" t="s">
        <v>96</v>
      </c>
      <c r="AK7" s="16" t="s">
        <v>96</v>
      </c>
      <c r="AL7" s="16" t="s">
        <v>96</v>
      </c>
      <c r="AM7" s="16" t="s">
        <v>96</v>
      </c>
      <c r="AN7" s="16" t="s">
        <v>96</v>
      </c>
      <c r="AO7" s="16" t="s">
        <v>96</v>
      </c>
      <c r="AP7" s="16" t="s">
        <v>96</v>
      </c>
      <c r="AQ7" s="16" t="s">
        <v>96</v>
      </c>
      <c r="AR7" s="16" t="s">
        <v>96</v>
      </c>
      <c r="AS7" s="16" t="s">
        <v>96</v>
      </c>
      <c r="AT7" s="16" t="s">
        <v>96</v>
      </c>
      <c r="AU7" s="16" t="s">
        <v>96</v>
      </c>
      <c r="AV7" s="16" t="s">
        <v>96</v>
      </c>
      <c r="AW7" s="16" t="s">
        <v>96</v>
      </c>
      <c r="AX7" s="16" t="s">
        <v>96</v>
      </c>
      <c r="AY7" s="16" t="s">
        <v>96</v>
      </c>
      <c r="AZ7" s="16" t="s">
        <v>96</v>
      </c>
      <c r="BA7" s="16" t="s">
        <v>96</v>
      </c>
      <c r="BB7" s="16" t="s">
        <v>96</v>
      </c>
      <c r="BC7" s="16" t="s">
        <v>96</v>
      </c>
      <c r="BD7" s="16" t="s">
        <v>96</v>
      </c>
      <c r="BE7" s="16" t="s">
        <v>96</v>
      </c>
      <c r="BF7" s="16" t="s">
        <v>96</v>
      </c>
      <c r="BG7" s="16" t="s">
        <v>96</v>
      </c>
      <c r="BH7" s="16" t="s">
        <v>96</v>
      </c>
      <c r="BI7" s="16" t="s">
        <v>96</v>
      </c>
      <c r="BJ7" s="16" t="s">
        <v>96</v>
      </c>
      <c r="BK7" s="16" t="s">
        <v>96</v>
      </c>
      <c r="BL7" s="16" t="s">
        <v>96</v>
      </c>
      <c r="BM7" s="16" t="s">
        <v>96</v>
      </c>
      <c r="BN7" s="16" t="s">
        <v>96</v>
      </c>
      <c r="BO7" s="16" t="s">
        <v>96</v>
      </c>
      <c r="BP7" s="16" t="s">
        <v>96</v>
      </c>
      <c r="BQ7" s="16" t="s">
        <v>96</v>
      </c>
      <c r="BR7" s="16" t="s">
        <v>96</v>
      </c>
      <c r="BS7" s="16" t="s">
        <v>96</v>
      </c>
      <c r="BT7" s="16" t="s">
        <v>96</v>
      </c>
      <c r="BU7" s="16" t="s">
        <v>96</v>
      </c>
      <c r="BV7" s="16" t="s">
        <v>96</v>
      </c>
      <c r="BW7" s="16" t="s">
        <v>96</v>
      </c>
      <c r="BX7" s="16" t="s">
        <v>96</v>
      </c>
    </row>
    <row r="8" spans="1:158" s="16" customFormat="1" x14ac:dyDescent="0.25">
      <c r="A8" s="16" t="s">
        <v>96</v>
      </c>
      <c r="B8" s="16" t="s">
        <v>96</v>
      </c>
      <c r="C8" s="16" t="s">
        <v>96</v>
      </c>
      <c r="D8" s="6" t="s">
        <v>279</v>
      </c>
      <c r="E8" s="16" t="s">
        <v>96</v>
      </c>
      <c r="F8" s="38" t="s">
        <v>96</v>
      </c>
      <c r="G8" s="16" t="s">
        <v>96</v>
      </c>
      <c r="H8" s="16" t="s">
        <v>96</v>
      </c>
      <c r="I8" s="16" t="s">
        <v>96</v>
      </c>
      <c r="J8" s="16" t="s">
        <v>96</v>
      </c>
      <c r="K8" s="16" t="s">
        <v>96</v>
      </c>
      <c r="L8" s="16" t="s">
        <v>96</v>
      </c>
      <c r="M8" s="16" t="s">
        <v>96</v>
      </c>
      <c r="N8" s="16" t="s">
        <v>96</v>
      </c>
      <c r="O8" s="16" t="s">
        <v>96</v>
      </c>
      <c r="P8" s="38" t="s">
        <v>96</v>
      </c>
      <c r="Q8" s="16" t="s">
        <v>96</v>
      </c>
      <c r="R8" s="16" t="s">
        <v>96</v>
      </c>
      <c r="S8" s="16" t="s">
        <v>96</v>
      </c>
      <c r="T8" s="16" t="s">
        <v>96</v>
      </c>
      <c r="V8" s="16" t="s">
        <v>96</v>
      </c>
      <c r="W8" s="16" t="s">
        <v>96</v>
      </c>
      <c r="X8" s="16" t="s">
        <v>96</v>
      </c>
      <c r="Y8" s="16" t="s">
        <v>96</v>
      </c>
      <c r="Z8" s="78" t="s">
        <v>96</v>
      </c>
      <c r="AA8" s="16" t="s">
        <v>96</v>
      </c>
      <c r="AB8" s="16" t="s">
        <v>96</v>
      </c>
      <c r="AC8" s="16" t="s">
        <v>96</v>
      </c>
      <c r="AD8" s="16" t="s">
        <v>96</v>
      </c>
      <c r="AE8" s="16" t="s">
        <v>96</v>
      </c>
      <c r="AF8" s="16" t="s">
        <v>96</v>
      </c>
      <c r="AG8" s="16" t="s">
        <v>96</v>
      </c>
      <c r="AH8" s="16" t="s">
        <v>96</v>
      </c>
      <c r="AI8" s="16" t="s">
        <v>96</v>
      </c>
      <c r="AJ8" s="16" t="s">
        <v>96</v>
      </c>
      <c r="AK8" s="16" t="s">
        <v>96</v>
      </c>
      <c r="AL8" s="16" t="s">
        <v>96</v>
      </c>
      <c r="AM8" s="16" t="s">
        <v>96</v>
      </c>
      <c r="AN8" s="16" t="s">
        <v>96</v>
      </c>
      <c r="AO8" s="16" t="s">
        <v>96</v>
      </c>
      <c r="AP8" s="16" t="s">
        <v>96</v>
      </c>
      <c r="AQ8" s="16" t="s">
        <v>96</v>
      </c>
      <c r="AR8" s="16" t="s">
        <v>96</v>
      </c>
      <c r="AS8" s="16" t="s">
        <v>96</v>
      </c>
      <c r="AT8" s="16" t="s">
        <v>96</v>
      </c>
      <c r="AU8" s="16" t="s">
        <v>96</v>
      </c>
      <c r="AV8" s="16" t="s">
        <v>96</v>
      </c>
      <c r="AW8" s="16" t="s">
        <v>96</v>
      </c>
      <c r="AX8" s="16" t="s">
        <v>96</v>
      </c>
      <c r="AY8" s="16" t="s">
        <v>96</v>
      </c>
      <c r="AZ8" s="16" t="s">
        <v>96</v>
      </c>
      <c r="BA8" s="16" t="s">
        <v>96</v>
      </c>
      <c r="BB8" s="16" t="s">
        <v>96</v>
      </c>
      <c r="BC8" s="16" t="s">
        <v>96</v>
      </c>
      <c r="BD8" s="16" t="s">
        <v>96</v>
      </c>
      <c r="BE8" s="16" t="s">
        <v>96</v>
      </c>
      <c r="BF8" s="16" t="s">
        <v>96</v>
      </c>
      <c r="BG8" s="16" t="s">
        <v>96</v>
      </c>
      <c r="BH8" s="16" t="s">
        <v>96</v>
      </c>
      <c r="BI8" s="16" t="s">
        <v>96</v>
      </c>
      <c r="BJ8" s="16" t="s">
        <v>96</v>
      </c>
      <c r="BK8" s="16" t="s">
        <v>96</v>
      </c>
      <c r="BL8" s="16" t="s">
        <v>96</v>
      </c>
      <c r="BM8" s="16" t="s">
        <v>96</v>
      </c>
      <c r="BN8" s="16" t="s">
        <v>96</v>
      </c>
      <c r="BO8" s="16" t="s">
        <v>96</v>
      </c>
      <c r="BP8" s="16" t="s">
        <v>96</v>
      </c>
      <c r="BQ8" s="16" t="s">
        <v>96</v>
      </c>
      <c r="BR8" s="16" t="s">
        <v>96</v>
      </c>
      <c r="BS8" s="16" t="s">
        <v>96</v>
      </c>
      <c r="BT8" s="16" t="s">
        <v>96</v>
      </c>
      <c r="BU8" s="16" t="s">
        <v>96</v>
      </c>
      <c r="BV8" s="16" t="s">
        <v>96</v>
      </c>
      <c r="BW8" s="16" t="s">
        <v>96</v>
      </c>
      <c r="BX8" s="16" t="s">
        <v>96</v>
      </c>
    </row>
    <row r="9" spans="1:158" s="16" customFormat="1" x14ac:dyDescent="0.25">
      <c r="A9" s="16" t="s">
        <v>96</v>
      </c>
      <c r="B9" s="16" t="s">
        <v>96</v>
      </c>
      <c r="C9" s="16" t="s">
        <v>96</v>
      </c>
      <c r="D9" s="6" t="s">
        <v>280</v>
      </c>
      <c r="E9" s="16" t="s">
        <v>96</v>
      </c>
      <c r="F9" s="38" t="s">
        <v>96</v>
      </c>
      <c r="G9" s="16" t="s">
        <v>96</v>
      </c>
      <c r="H9" s="16" t="s">
        <v>96</v>
      </c>
      <c r="I9" s="16" t="s">
        <v>96</v>
      </c>
      <c r="J9" s="16" t="s">
        <v>96</v>
      </c>
      <c r="K9" s="16" t="s">
        <v>96</v>
      </c>
      <c r="L9" s="16" t="s">
        <v>96</v>
      </c>
      <c r="M9" s="16" t="s">
        <v>96</v>
      </c>
      <c r="N9" s="16" t="s">
        <v>96</v>
      </c>
      <c r="O9" s="16" t="s">
        <v>96</v>
      </c>
      <c r="P9" s="38" t="s">
        <v>96</v>
      </c>
      <c r="Q9" s="16" t="s">
        <v>96</v>
      </c>
      <c r="R9" s="16" t="s">
        <v>96</v>
      </c>
      <c r="S9" s="16" t="s">
        <v>96</v>
      </c>
      <c r="T9" s="16" t="s">
        <v>96</v>
      </c>
      <c r="V9" s="16" t="s">
        <v>96</v>
      </c>
      <c r="W9" s="16" t="s">
        <v>96</v>
      </c>
      <c r="X9" s="16" t="s">
        <v>96</v>
      </c>
      <c r="Y9" s="16" t="s">
        <v>96</v>
      </c>
      <c r="Z9" s="78" t="s">
        <v>96</v>
      </c>
      <c r="AA9" s="16" t="s">
        <v>96</v>
      </c>
      <c r="AB9" s="16" t="s">
        <v>96</v>
      </c>
      <c r="AC9" s="16" t="s">
        <v>96</v>
      </c>
      <c r="AD9" s="16" t="s">
        <v>96</v>
      </c>
      <c r="AE9" s="16" t="s">
        <v>96</v>
      </c>
      <c r="AF9" s="16" t="s">
        <v>96</v>
      </c>
      <c r="AG9" s="16" t="s">
        <v>96</v>
      </c>
      <c r="AH9" s="16" t="s">
        <v>96</v>
      </c>
      <c r="AI9" s="16" t="s">
        <v>96</v>
      </c>
      <c r="AJ9" s="16" t="s">
        <v>96</v>
      </c>
      <c r="AK9" s="16" t="s">
        <v>96</v>
      </c>
      <c r="AL9" s="16" t="s">
        <v>96</v>
      </c>
      <c r="AM9" s="16" t="s">
        <v>96</v>
      </c>
      <c r="AN9" s="16" t="s">
        <v>96</v>
      </c>
      <c r="AO9" s="16" t="s">
        <v>96</v>
      </c>
      <c r="AP9" s="16" t="s">
        <v>96</v>
      </c>
      <c r="AQ9" s="16" t="s">
        <v>96</v>
      </c>
      <c r="AR9" s="16" t="s">
        <v>96</v>
      </c>
      <c r="AS9" s="16" t="s">
        <v>96</v>
      </c>
      <c r="AT9" s="16" t="s">
        <v>96</v>
      </c>
      <c r="AU9" s="16" t="s">
        <v>96</v>
      </c>
      <c r="AV9" s="16" t="s">
        <v>96</v>
      </c>
      <c r="AW9" s="16" t="s">
        <v>96</v>
      </c>
      <c r="AX9" s="16" t="s">
        <v>96</v>
      </c>
      <c r="AY9" s="16" t="s">
        <v>96</v>
      </c>
      <c r="AZ9" s="16" t="s">
        <v>96</v>
      </c>
      <c r="BA9" s="16" t="s">
        <v>96</v>
      </c>
      <c r="BB9" s="16" t="s">
        <v>96</v>
      </c>
      <c r="BC9" s="16" t="s">
        <v>96</v>
      </c>
      <c r="BD9" s="16" t="s">
        <v>96</v>
      </c>
      <c r="BE9" s="16" t="s">
        <v>96</v>
      </c>
      <c r="BF9" s="16" t="s">
        <v>96</v>
      </c>
      <c r="BG9" s="16" t="s">
        <v>96</v>
      </c>
      <c r="BH9" s="16" t="s">
        <v>96</v>
      </c>
      <c r="BI9" s="16" t="s">
        <v>96</v>
      </c>
      <c r="BJ9" s="16" t="s">
        <v>96</v>
      </c>
      <c r="BK9" s="16" t="s">
        <v>96</v>
      </c>
      <c r="BL9" s="16" t="s">
        <v>96</v>
      </c>
      <c r="BM9" s="16" t="s">
        <v>96</v>
      </c>
      <c r="BN9" s="16" t="s">
        <v>96</v>
      </c>
      <c r="BO9" s="16" t="s">
        <v>96</v>
      </c>
      <c r="BP9" s="16" t="s">
        <v>96</v>
      </c>
      <c r="BQ9" s="16" t="s">
        <v>96</v>
      </c>
      <c r="BR9" s="16" t="s">
        <v>96</v>
      </c>
      <c r="BS9" s="16" t="s">
        <v>96</v>
      </c>
      <c r="BT9" s="16" t="s">
        <v>96</v>
      </c>
      <c r="BU9" s="16" t="s">
        <v>96</v>
      </c>
      <c r="BV9" s="16" t="s">
        <v>96</v>
      </c>
      <c r="BW9" s="16" t="s">
        <v>96</v>
      </c>
      <c r="BX9" s="16" t="s">
        <v>96</v>
      </c>
    </row>
    <row r="10" spans="1:158" s="16" customFormat="1" x14ac:dyDescent="0.25">
      <c r="A10" s="16" t="s">
        <v>96</v>
      </c>
      <c r="B10" s="16" t="s">
        <v>96</v>
      </c>
      <c r="C10" s="16" t="s">
        <v>96</v>
      </c>
      <c r="D10" s="6" t="s">
        <v>281</v>
      </c>
      <c r="E10" s="16" t="s">
        <v>96</v>
      </c>
      <c r="F10" s="38" t="s">
        <v>96</v>
      </c>
      <c r="G10" s="16" t="s">
        <v>96</v>
      </c>
      <c r="H10" s="16" t="s">
        <v>96</v>
      </c>
      <c r="I10" s="16" t="s">
        <v>96</v>
      </c>
      <c r="J10" s="16" t="s">
        <v>96</v>
      </c>
      <c r="K10" s="16" t="s">
        <v>96</v>
      </c>
      <c r="L10" s="16" t="s">
        <v>96</v>
      </c>
      <c r="M10" s="16" t="s">
        <v>96</v>
      </c>
      <c r="N10" s="16" t="s">
        <v>96</v>
      </c>
      <c r="O10" s="16" t="s">
        <v>96</v>
      </c>
      <c r="P10" s="38" t="s">
        <v>96</v>
      </c>
      <c r="Q10" s="16" t="s">
        <v>96</v>
      </c>
      <c r="R10" s="16" t="s">
        <v>96</v>
      </c>
      <c r="S10" s="16" t="s">
        <v>96</v>
      </c>
      <c r="T10" s="16" t="s">
        <v>96</v>
      </c>
      <c r="V10" s="16" t="s">
        <v>96</v>
      </c>
      <c r="W10" s="16" t="s">
        <v>96</v>
      </c>
      <c r="X10" s="16" t="s">
        <v>96</v>
      </c>
      <c r="Y10" s="16" t="s">
        <v>96</v>
      </c>
      <c r="Z10" s="78" t="s">
        <v>96</v>
      </c>
      <c r="AA10" s="16" t="s">
        <v>96</v>
      </c>
      <c r="AB10" s="16" t="s">
        <v>96</v>
      </c>
      <c r="AC10" s="16" t="s">
        <v>96</v>
      </c>
      <c r="AD10" s="16" t="s">
        <v>96</v>
      </c>
      <c r="AE10" s="16" t="s">
        <v>96</v>
      </c>
      <c r="AF10" s="16" t="s">
        <v>96</v>
      </c>
      <c r="AG10" s="16" t="s">
        <v>96</v>
      </c>
      <c r="AH10" s="16" t="s">
        <v>96</v>
      </c>
      <c r="AI10" s="16" t="s">
        <v>96</v>
      </c>
      <c r="AJ10" s="16" t="s">
        <v>96</v>
      </c>
      <c r="AK10" s="16" t="s">
        <v>96</v>
      </c>
      <c r="AL10" s="16" t="s">
        <v>96</v>
      </c>
      <c r="AM10" s="16" t="s">
        <v>96</v>
      </c>
      <c r="AN10" s="16" t="s">
        <v>96</v>
      </c>
      <c r="AO10" s="16" t="s">
        <v>96</v>
      </c>
      <c r="AP10" s="16" t="s">
        <v>96</v>
      </c>
      <c r="AQ10" s="16" t="s">
        <v>96</v>
      </c>
      <c r="AR10" s="16" t="s">
        <v>96</v>
      </c>
      <c r="AS10" s="16" t="s">
        <v>96</v>
      </c>
      <c r="AT10" s="16" t="s">
        <v>96</v>
      </c>
      <c r="AU10" s="16" t="s">
        <v>96</v>
      </c>
      <c r="AV10" s="16" t="s">
        <v>96</v>
      </c>
      <c r="AW10" s="16" t="s">
        <v>96</v>
      </c>
      <c r="AX10" s="16" t="s">
        <v>96</v>
      </c>
      <c r="AY10" s="16" t="s">
        <v>96</v>
      </c>
      <c r="AZ10" s="16" t="s">
        <v>96</v>
      </c>
      <c r="BA10" s="16" t="s">
        <v>96</v>
      </c>
      <c r="BB10" s="16" t="s">
        <v>96</v>
      </c>
      <c r="BC10" s="16" t="s">
        <v>96</v>
      </c>
      <c r="BD10" s="16" t="s">
        <v>96</v>
      </c>
      <c r="BE10" s="16" t="s">
        <v>96</v>
      </c>
      <c r="BF10" s="16" t="s">
        <v>96</v>
      </c>
      <c r="BG10" s="16" t="s">
        <v>96</v>
      </c>
      <c r="BH10" s="16" t="s">
        <v>96</v>
      </c>
      <c r="BI10" s="16" t="s">
        <v>96</v>
      </c>
      <c r="BJ10" s="16" t="s">
        <v>96</v>
      </c>
      <c r="BK10" s="16" t="s">
        <v>96</v>
      </c>
      <c r="BL10" s="16" t="s">
        <v>96</v>
      </c>
      <c r="BM10" s="16" t="s">
        <v>96</v>
      </c>
      <c r="BN10" s="16" t="s">
        <v>96</v>
      </c>
      <c r="BO10" s="16" t="s">
        <v>96</v>
      </c>
      <c r="BP10" s="16" t="s">
        <v>96</v>
      </c>
      <c r="BQ10" s="16" t="s">
        <v>96</v>
      </c>
      <c r="BR10" s="16" t="s">
        <v>96</v>
      </c>
      <c r="BS10" s="16" t="s">
        <v>96</v>
      </c>
      <c r="BT10" s="16" t="s">
        <v>96</v>
      </c>
      <c r="BU10" s="16" t="s">
        <v>96</v>
      </c>
      <c r="BV10" s="16" t="s">
        <v>96</v>
      </c>
      <c r="BW10" s="16" t="s">
        <v>96</v>
      </c>
      <c r="BX10" s="16" t="s">
        <v>96</v>
      </c>
    </row>
    <row r="11" spans="1:158" s="16" customFormat="1" x14ac:dyDescent="0.25">
      <c r="A11" s="16" t="s">
        <v>96</v>
      </c>
      <c r="B11" s="16" t="s">
        <v>96</v>
      </c>
      <c r="C11" s="16" t="s">
        <v>96</v>
      </c>
      <c r="D11" s="6" t="s">
        <v>282</v>
      </c>
      <c r="E11" s="16" t="s">
        <v>96</v>
      </c>
      <c r="F11" s="38" t="s">
        <v>96</v>
      </c>
      <c r="G11" s="16" t="s">
        <v>96</v>
      </c>
      <c r="H11" s="16" t="s">
        <v>96</v>
      </c>
      <c r="I11" s="16" t="s">
        <v>96</v>
      </c>
      <c r="J11" s="16" t="s">
        <v>96</v>
      </c>
      <c r="K11" s="16" t="s">
        <v>96</v>
      </c>
      <c r="L11" s="16" t="s">
        <v>96</v>
      </c>
      <c r="M11" s="16" t="s">
        <v>96</v>
      </c>
      <c r="N11" s="16" t="s">
        <v>96</v>
      </c>
      <c r="O11" s="16" t="s">
        <v>96</v>
      </c>
      <c r="P11" s="38" t="s">
        <v>96</v>
      </c>
      <c r="Q11" s="16" t="s">
        <v>96</v>
      </c>
      <c r="R11" s="16" t="s">
        <v>96</v>
      </c>
      <c r="S11" s="16" t="s">
        <v>96</v>
      </c>
      <c r="T11" s="16" t="s">
        <v>96</v>
      </c>
      <c r="V11" s="16" t="s">
        <v>96</v>
      </c>
      <c r="W11" s="16" t="s">
        <v>96</v>
      </c>
      <c r="X11" s="16" t="s">
        <v>96</v>
      </c>
      <c r="Y11" s="16" t="s">
        <v>96</v>
      </c>
      <c r="Z11" s="78" t="s">
        <v>96</v>
      </c>
      <c r="AA11" s="16" t="s">
        <v>96</v>
      </c>
      <c r="AB11" s="16" t="s">
        <v>96</v>
      </c>
      <c r="AC11" s="16" t="s">
        <v>96</v>
      </c>
      <c r="AD11" s="16" t="s">
        <v>96</v>
      </c>
      <c r="AE11" s="16" t="s">
        <v>96</v>
      </c>
      <c r="AF11" s="16" t="s">
        <v>96</v>
      </c>
      <c r="AG11" s="16" t="s">
        <v>96</v>
      </c>
      <c r="AH11" s="16" t="s">
        <v>96</v>
      </c>
      <c r="AI11" s="16" t="s">
        <v>96</v>
      </c>
      <c r="AJ11" s="16" t="s">
        <v>96</v>
      </c>
      <c r="AK11" s="16" t="s">
        <v>96</v>
      </c>
      <c r="AL11" s="16" t="s">
        <v>96</v>
      </c>
      <c r="AM11" s="16" t="s">
        <v>96</v>
      </c>
      <c r="AN11" s="16" t="s">
        <v>96</v>
      </c>
      <c r="AO11" s="16" t="s">
        <v>96</v>
      </c>
      <c r="AP11" s="16" t="s">
        <v>96</v>
      </c>
      <c r="AQ11" s="16" t="s">
        <v>96</v>
      </c>
      <c r="AR11" s="16" t="s">
        <v>96</v>
      </c>
      <c r="AS11" s="16" t="s">
        <v>96</v>
      </c>
      <c r="AT11" s="16" t="s">
        <v>96</v>
      </c>
      <c r="AU11" s="16" t="s">
        <v>96</v>
      </c>
      <c r="AV11" s="16" t="s">
        <v>96</v>
      </c>
      <c r="AW11" s="16" t="s">
        <v>96</v>
      </c>
      <c r="AX11" s="16" t="s">
        <v>96</v>
      </c>
      <c r="AY11" s="16" t="s">
        <v>96</v>
      </c>
      <c r="AZ11" s="16" t="s">
        <v>96</v>
      </c>
      <c r="BA11" s="16" t="s">
        <v>96</v>
      </c>
      <c r="BB11" s="16" t="s">
        <v>96</v>
      </c>
      <c r="BC11" s="16" t="s">
        <v>96</v>
      </c>
      <c r="BD11" s="16" t="s">
        <v>96</v>
      </c>
      <c r="BE11" s="16" t="s">
        <v>96</v>
      </c>
      <c r="BF11" s="16" t="s">
        <v>96</v>
      </c>
      <c r="BG11" s="16" t="s">
        <v>96</v>
      </c>
      <c r="BH11" s="16" t="s">
        <v>96</v>
      </c>
      <c r="BI11" s="16" t="s">
        <v>96</v>
      </c>
      <c r="BJ11" s="16" t="s">
        <v>96</v>
      </c>
      <c r="BK11" s="16" t="s">
        <v>96</v>
      </c>
      <c r="BL11" s="16" t="s">
        <v>96</v>
      </c>
      <c r="BM11" s="16" t="s">
        <v>96</v>
      </c>
      <c r="BN11" s="16" t="s">
        <v>96</v>
      </c>
      <c r="BO11" s="16" t="s">
        <v>96</v>
      </c>
      <c r="BP11" s="16" t="s">
        <v>96</v>
      </c>
      <c r="BQ11" s="16" t="s">
        <v>96</v>
      </c>
      <c r="BR11" s="16" t="s">
        <v>96</v>
      </c>
      <c r="BS11" s="16" t="s">
        <v>96</v>
      </c>
      <c r="BT11" s="16" t="s">
        <v>96</v>
      </c>
      <c r="BU11" s="16" t="s">
        <v>96</v>
      </c>
      <c r="BV11" s="16" t="s">
        <v>96</v>
      </c>
      <c r="BW11" s="16" t="s">
        <v>96</v>
      </c>
      <c r="BX11" s="16" t="s">
        <v>96</v>
      </c>
    </row>
    <row r="12" spans="1:158" s="16" customFormat="1" x14ac:dyDescent="0.25">
      <c r="A12" s="16" t="s">
        <v>96</v>
      </c>
      <c r="B12" s="16" t="s">
        <v>96</v>
      </c>
      <c r="C12" s="16" t="s">
        <v>96</v>
      </c>
      <c r="D12" s="6" t="s">
        <v>284</v>
      </c>
      <c r="E12" s="16" t="s">
        <v>96</v>
      </c>
      <c r="F12" s="38" t="s">
        <v>96</v>
      </c>
      <c r="G12" s="16" t="s">
        <v>96</v>
      </c>
      <c r="H12" s="16" t="s">
        <v>96</v>
      </c>
      <c r="I12" s="16" t="s">
        <v>96</v>
      </c>
      <c r="J12" s="16" t="s">
        <v>96</v>
      </c>
      <c r="K12" s="16" t="s">
        <v>96</v>
      </c>
      <c r="L12" s="16" t="s">
        <v>96</v>
      </c>
      <c r="M12" s="16" t="s">
        <v>96</v>
      </c>
      <c r="N12" s="16" t="s">
        <v>96</v>
      </c>
      <c r="O12" s="16" t="s">
        <v>96</v>
      </c>
      <c r="P12" s="38" t="s">
        <v>96</v>
      </c>
      <c r="Q12" s="16" t="s">
        <v>96</v>
      </c>
      <c r="R12" s="16" t="s">
        <v>96</v>
      </c>
      <c r="S12" s="16" t="s">
        <v>96</v>
      </c>
      <c r="T12" s="16" t="s">
        <v>96</v>
      </c>
      <c r="V12" s="16" t="s">
        <v>96</v>
      </c>
      <c r="W12" s="16" t="s">
        <v>96</v>
      </c>
      <c r="X12" s="16" t="s">
        <v>96</v>
      </c>
      <c r="Y12" s="16" t="s">
        <v>96</v>
      </c>
      <c r="Z12" s="78" t="s">
        <v>96</v>
      </c>
      <c r="AA12" s="16" t="s">
        <v>96</v>
      </c>
      <c r="AB12" s="16" t="s">
        <v>96</v>
      </c>
      <c r="AC12" s="16" t="s">
        <v>96</v>
      </c>
      <c r="AD12" s="16" t="s">
        <v>96</v>
      </c>
      <c r="AE12" s="16" t="s">
        <v>96</v>
      </c>
      <c r="AF12" s="16" t="s">
        <v>96</v>
      </c>
      <c r="AG12" s="16" t="s">
        <v>96</v>
      </c>
      <c r="AH12" s="16" t="s">
        <v>96</v>
      </c>
      <c r="AI12" s="16" t="s">
        <v>96</v>
      </c>
      <c r="AJ12" s="16" t="s">
        <v>96</v>
      </c>
      <c r="AK12" s="16" t="s">
        <v>96</v>
      </c>
      <c r="AL12" s="16" t="s">
        <v>96</v>
      </c>
      <c r="AM12" s="16" t="s">
        <v>96</v>
      </c>
      <c r="AN12" s="16" t="s">
        <v>96</v>
      </c>
      <c r="AO12" s="16" t="s">
        <v>96</v>
      </c>
      <c r="AP12" s="16" t="s">
        <v>96</v>
      </c>
      <c r="AQ12" s="16" t="s">
        <v>96</v>
      </c>
      <c r="AR12" s="16" t="s">
        <v>96</v>
      </c>
      <c r="AS12" s="16" t="s">
        <v>96</v>
      </c>
      <c r="AT12" s="16" t="s">
        <v>96</v>
      </c>
      <c r="AU12" s="16" t="s">
        <v>96</v>
      </c>
      <c r="AV12" s="16" t="s">
        <v>96</v>
      </c>
      <c r="AW12" s="16" t="s">
        <v>96</v>
      </c>
      <c r="AX12" s="16" t="s">
        <v>96</v>
      </c>
      <c r="AY12" s="16" t="s">
        <v>96</v>
      </c>
      <c r="AZ12" s="16" t="s">
        <v>96</v>
      </c>
      <c r="BA12" s="16" t="s">
        <v>96</v>
      </c>
      <c r="BB12" s="16" t="s">
        <v>96</v>
      </c>
      <c r="BC12" s="16" t="s">
        <v>96</v>
      </c>
      <c r="BD12" s="16" t="s">
        <v>96</v>
      </c>
      <c r="BE12" s="16" t="s">
        <v>96</v>
      </c>
      <c r="BF12" s="16" t="s">
        <v>96</v>
      </c>
      <c r="BG12" s="16" t="s">
        <v>96</v>
      </c>
      <c r="BH12" s="16" t="s">
        <v>96</v>
      </c>
      <c r="BI12" s="16" t="s">
        <v>96</v>
      </c>
      <c r="BJ12" s="16" t="s">
        <v>96</v>
      </c>
      <c r="BK12" s="16" t="s">
        <v>96</v>
      </c>
      <c r="BL12" s="16" t="s">
        <v>96</v>
      </c>
      <c r="BM12" s="16" t="s">
        <v>96</v>
      </c>
      <c r="BN12" s="16" t="s">
        <v>96</v>
      </c>
      <c r="BO12" s="16" t="s">
        <v>96</v>
      </c>
      <c r="BP12" s="16" t="s">
        <v>96</v>
      </c>
      <c r="BQ12" s="16" t="s">
        <v>96</v>
      </c>
      <c r="BR12" s="16" t="s">
        <v>96</v>
      </c>
      <c r="BS12" s="16" t="s">
        <v>96</v>
      </c>
      <c r="BT12" s="16" t="s">
        <v>96</v>
      </c>
      <c r="BU12" s="16" t="s">
        <v>96</v>
      </c>
      <c r="BV12" s="16" t="s">
        <v>96</v>
      </c>
      <c r="BW12" s="16" t="s">
        <v>379</v>
      </c>
      <c r="BX12" s="16" t="s">
        <v>379</v>
      </c>
    </row>
    <row r="13" spans="1:158" s="16" customFormat="1" x14ac:dyDescent="0.25">
      <c r="A13" s="16" t="s">
        <v>96</v>
      </c>
      <c r="B13" s="16" t="s">
        <v>96</v>
      </c>
      <c r="C13" s="16" t="s">
        <v>96</v>
      </c>
      <c r="D13" s="6" t="s">
        <v>283</v>
      </c>
      <c r="E13" s="16" t="s">
        <v>96</v>
      </c>
      <c r="F13" s="38" t="s">
        <v>96</v>
      </c>
      <c r="G13" s="16" t="s">
        <v>96</v>
      </c>
      <c r="H13" s="16" t="s">
        <v>96</v>
      </c>
      <c r="I13" s="16" t="s">
        <v>96</v>
      </c>
      <c r="J13" s="16" t="s">
        <v>96</v>
      </c>
      <c r="K13" s="16" t="s">
        <v>96</v>
      </c>
      <c r="L13" s="16" t="s">
        <v>96</v>
      </c>
      <c r="M13" s="16" t="s">
        <v>96</v>
      </c>
      <c r="N13" s="16" t="s">
        <v>96</v>
      </c>
      <c r="O13" s="16" t="s">
        <v>96</v>
      </c>
      <c r="P13" s="38" t="s">
        <v>96</v>
      </c>
      <c r="Q13" s="16" t="s">
        <v>96</v>
      </c>
      <c r="R13" s="16" t="s">
        <v>96</v>
      </c>
      <c r="S13" s="16" t="s">
        <v>96</v>
      </c>
      <c r="T13" s="16" t="s">
        <v>96</v>
      </c>
      <c r="V13" s="16" t="s">
        <v>96</v>
      </c>
      <c r="W13" s="16" t="s">
        <v>96</v>
      </c>
      <c r="X13" s="16" t="s">
        <v>96</v>
      </c>
      <c r="Y13" s="16" t="s">
        <v>96</v>
      </c>
      <c r="Z13" s="78" t="s">
        <v>96</v>
      </c>
      <c r="AA13" s="16" t="s">
        <v>96</v>
      </c>
      <c r="AB13" s="16" t="s">
        <v>96</v>
      </c>
      <c r="AC13" s="16" t="s">
        <v>96</v>
      </c>
      <c r="AD13" s="16" t="s">
        <v>96</v>
      </c>
      <c r="AE13" s="16" t="s">
        <v>96</v>
      </c>
      <c r="AF13" s="16" t="s">
        <v>96</v>
      </c>
      <c r="AG13" s="16" t="s">
        <v>96</v>
      </c>
      <c r="AH13" s="16" t="s">
        <v>96</v>
      </c>
      <c r="AI13" s="16" t="s">
        <v>96</v>
      </c>
      <c r="AJ13" s="16" t="s">
        <v>96</v>
      </c>
      <c r="AK13" s="16" t="s">
        <v>96</v>
      </c>
      <c r="AL13" s="16" t="s">
        <v>96</v>
      </c>
      <c r="AM13" s="16" t="s">
        <v>96</v>
      </c>
      <c r="AN13" s="16" t="s">
        <v>96</v>
      </c>
      <c r="AO13" s="16" t="s">
        <v>96</v>
      </c>
      <c r="AP13" s="16" t="s">
        <v>96</v>
      </c>
      <c r="AQ13" s="16" t="s">
        <v>96</v>
      </c>
      <c r="AR13" s="16" t="s">
        <v>96</v>
      </c>
      <c r="AS13" s="16" t="s">
        <v>96</v>
      </c>
      <c r="AT13" s="16" t="s">
        <v>96</v>
      </c>
      <c r="AU13" s="16" t="s">
        <v>96</v>
      </c>
      <c r="AV13" s="16" t="s">
        <v>96</v>
      </c>
      <c r="AW13" s="16" t="s">
        <v>96</v>
      </c>
      <c r="AX13" s="16" t="s">
        <v>96</v>
      </c>
      <c r="AY13" s="16" t="s">
        <v>96</v>
      </c>
      <c r="AZ13" s="16" t="s">
        <v>96</v>
      </c>
      <c r="BA13" s="16" t="s">
        <v>96</v>
      </c>
      <c r="BB13" s="16" t="s">
        <v>96</v>
      </c>
      <c r="BC13" s="16" t="s">
        <v>96</v>
      </c>
      <c r="BD13" s="16" t="s">
        <v>96</v>
      </c>
      <c r="BE13" s="16" t="s">
        <v>96</v>
      </c>
      <c r="BF13" s="16" t="s">
        <v>96</v>
      </c>
      <c r="BG13" s="16" t="s">
        <v>96</v>
      </c>
      <c r="BH13" s="16" t="s">
        <v>96</v>
      </c>
      <c r="BI13" s="16" t="s">
        <v>96</v>
      </c>
      <c r="BJ13" s="16" t="s">
        <v>96</v>
      </c>
      <c r="BK13" s="16" t="s">
        <v>96</v>
      </c>
      <c r="BL13" s="16" t="s">
        <v>96</v>
      </c>
      <c r="BM13" s="16" t="s">
        <v>96</v>
      </c>
      <c r="BN13" s="16" t="s">
        <v>96</v>
      </c>
      <c r="BO13" s="16" t="s">
        <v>96</v>
      </c>
      <c r="BP13" s="16" t="s">
        <v>96</v>
      </c>
      <c r="BQ13" s="16" t="s">
        <v>96</v>
      </c>
      <c r="BR13" s="16" t="s">
        <v>96</v>
      </c>
      <c r="BS13" s="16" t="s">
        <v>96</v>
      </c>
      <c r="BT13" s="16" t="s">
        <v>96</v>
      </c>
      <c r="BU13" s="16" t="s">
        <v>96</v>
      </c>
      <c r="BV13" s="16" t="s">
        <v>96</v>
      </c>
      <c r="BW13" s="16" t="s">
        <v>96</v>
      </c>
      <c r="BX13" s="16" t="s">
        <v>96</v>
      </c>
    </row>
    <row r="14" spans="1:158" s="16" customFormat="1" x14ac:dyDescent="0.25">
      <c r="A14" s="16" t="s">
        <v>96</v>
      </c>
      <c r="B14" s="16" t="s">
        <v>96</v>
      </c>
      <c r="C14" s="16" t="s">
        <v>96</v>
      </c>
      <c r="D14" s="6" t="s">
        <v>285</v>
      </c>
      <c r="E14" s="16" t="s">
        <v>96</v>
      </c>
      <c r="F14" s="38" t="s">
        <v>96</v>
      </c>
      <c r="G14" s="16" t="s">
        <v>96</v>
      </c>
      <c r="H14" s="16" t="s">
        <v>96</v>
      </c>
      <c r="I14" s="16" t="s">
        <v>96</v>
      </c>
      <c r="J14" s="16" t="s">
        <v>96</v>
      </c>
      <c r="K14" s="16" t="s">
        <v>96</v>
      </c>
      <c r="L14" s="16" t="s">
        <v>96</v>
      </c>
      <c r="M14" s="16" t="s">
        <v>96</v>
      </c>
      <c r="N14" s="16" t="s">
        <v>96</v>
      </c>
      <c r="O14" s="16" t="s">
        <v>96</v>
      </c>
      <c r="P14" s="38" t="s">
        <v>96</v>
      </c>
      <c r="Q14" s="16" t="s">
        <v>96</v>
      </c>
      <c r="R14" s="16" t="s">
        <v>96</v>
      </c>
      <c r="S14" s="16" t="s">
        <v>96</v>
      </c>
      <c r="T14" s="16" t="s">
        <v>96</v>
      </c>
      <c r="V14" s="16" t="s">
        <v>96</v>
      </c>
      <c r="W14" s="16" t="s">
        <v>96</v>
      </c>
      <c r="X14" s="16" t="s">
        <v>96</v>
      </c>
      <c r="Y14" s="16" t="s">
        <v>96</v>
      </c>
      <c r="Z14" s="78" t="s">
        <v>96</v>
      </c>
      <c r="AA14" s="16" t="s">
        <v>96</v>
      </c>
      <c r="AB14" s="16" t="s">
        <v>96</v>
      </c>
      <c r="AC14" s="16" t="s">
        <v>96</v>
      </c>
      <c r="AD14" s="16" t="s">
        <v>96</v>
      </c>
      <c r="AE14" s="16" t="s">
        <v>96</v>
      </c>
      <c r="AF14" s="16" t="s">
        <v>96</v>
      </c>
      <c r="AG14" s="16" t="s">
        <v>96</v>
      </c>
      <c r="AH14" s="16" t="s">
        <v>96</v>
      </c>
      <c r="AI14" s="16" t="s">
        <v>96</v>
      </c>
      <c r="AJ14" s="16" t="s">
        <v>96</v>
      </c>
      <c r="AK14" s="16" t="s">
        <v>96</v>
      </c>
      <c r="AL14" s="16" t="s">
        <v>96</v>
      </c>
      <c r="AM14" s="16" t="s">
        <v>96</v>
      </c>
      <c r="AN14" s="16" t="s">
        <v>96</v>
      </c>
      <c r="AO14" s="16" t="s">
        <v>96</v>
      </c>
      <c r="AP14" s="16" t="s">
        <v>96</v>
      </c>
      <c r="AQ14" s="16" t="s">
        <v>96</v>
      </c>
      <c r="AR14" s="16" t="s">
        <v>96</v>
      </c>
      <c r="AS14" s="16" t="s">
        <v>96</v>
      </c>
      <c r="AT14" s="16" t="s">
        <v>96</v>
      </c>
      <c r="AU14" s="16" t="s">
        <v>96</v>
      </c>
      <c r="AV14" s="16" t="s">
        <v>96</v>
      </c>
      <c r="AW14" s="16" t="s">
        <v>96</v>
      </c>
      <c r="AX14" s="16" t="s">
        <v>96</v>
      </c>
      <c r="AY14" s="16" t="s">
        <v>96</v>
      </c>
      <c r="AZ14" s="16" t="s">
        <v>96</v>
      </c>
      <c r="BA14" s="16" t="s">
        <v>96</v>
      </c>
      <c r="BB14" s="16" t="s">
        <v>96</v>
      </c>
      <c r="BC14" s="16" t="s">
        <v>96</v>
      </c>
      <c r="BD14" s="16" t="s">
        <v>96</v>
      </c>
      <c r="BE14" s="16" t="s">
        <v>96</v>
      </c>
      <c r="BF14" s="16" t="s">
        <v>96</v>
      </c>
      <c r="BG14" s="16" t="s">
        <v>96</v>
      </c>
      <c r="BH14" s="16" t="s">
        <v>96</v>
      </c>
      <c r="BI14" s="16" t="s">
        <v>96</v>
      </c>
      <c r="BJ14" s="16" t="s">
        <v>96</v>
      </c>
      <c r="BK14" s="16" t="s">
        <v>96</v>
      </c>
      <c r="BL14" s="16" t="s">
        <v>96</v>
      </c>
      <c r="BM14" s="16" t="s">
        <v>96</v>
      </c>
      <c r="BN14" s="16" t="s">
        <v>96</v>
      </c>
      <c r="BO14" s="16" t="s">
        <v>96</v>
      </c>
      <c r="BP14" s="16" t="s">
        <v>96</v>
      </c>
      <c r="BQ14" s="16" t="s">
        <v>96</v>
      </c>
      <c r="BR14" s="16" t="s">
        <v>96</v>
      </c>
      <c r="BS14" s="16" t="s">
        <v>96</v>
      </c>
      <c r="BT14" s="16" t="s">
        <v>96</v>
      </c>
      <c r="BU14" s="16" t="s">
        <v>96</v>
      </c>
      <c r="BV14" s="16" t="s">
        <v>96</v>
      </c>
      <c r="BW14" s="16" t="s">
        <v>96</v>
      </c>
      <c r="BX14" s="16" t="s">
        <v>96</v>
      </c>
    </row>
    <row r="15" spans="1:158" s="16" customFormat="1" x14ac:dyDescent="0.25">
      <c r="A15" s="27" t="s">
        <v>251</v>
      </c>
      <c r="B15" s="16" t="s">
        <v>261</v>
      </c>
      <c r="C15" s="16" t="s">
        <v>66</v>
      </c>
      <c r="D15" s="16" t="s">
        <v>67</v>
      </c>
      <c r="E15" s="16">
        <v>2007</v>
      </c>
      <c r="F15" s="38">
        <v>3.8</v>
      </c>
      <c r="G15" s="16" t="s">
        <v>68</v>
      </c>
      <c r="H15" s="16" t="s">
        <v>71</v>
      </c>
      <c r="I15" s="16" t="s">
        <v>72</v>
      </c>
      <c r="J15" s="25" t="s">
        <v>96</v>
      </c>
      <c r="K15" s="14" t="s">
        <v>96</v>
      </c>
      <c r="L15" s="16">
        <v>2.1</v>
      </c>
      <c r="M15" s="16">
        <v>5.6</v>
      </c>
      <c r="N15" s="7">
        <f t="shared" ref="N15:O19" si="0">L15/100+1</f>
        <v>1.0209999999999999</v>
      </c>
      <c r="O15" s="7">
        <f t="shared" si="0"/>
        <v>1.056</v>
      </c>
      <c r="P15" s="15">
        <f>F15/100+1</f>
        <v>1.038</v>
      </c>
      <c r="Q15" s="14">
        <f>P15/R15</f>
        <v>0.24309133489461363</v>
      </c>
      <c r="R15" s="16">
        <v>4.2699999999999996</v>
      </c>
      <c r="S15" s="33">
        <v>53623</v>
      </c>
      <c r="T15" s="16">
        <v>18</v>
      </c>
      <c r="U15" s="16" t="s">
        <v>96</v>
      </c>
      <c r="V15" s="16" t="s">
        <v>96</v>
      </c>
      <c r="W15" s="16" t="s">
        <v>96</v>
      </c>
      <c r="X15" s="16" t="s">
        <v>96</v>
      </c>
      <c r="Y15" s="16" t="s">
        <v>96</v>
      </c>
      <c r="Z15" s="78" t="s">
        <v>69</v>
      </c>
      <c r="AA15" s="16" t="s">
        <v>70</v>
      </c>
      <c r="AB15" s="16">
        <v>1993</v>
      </c>
      <c r="AC15" s="16">
        <v>2003</v>
      </c>
      <c r="AD15" s="16">
        <f t="shared" ref="AD15:AD34" si="1">+(AC15-AB15+1)</f>
        <v>11</v>
      </c>
      <c r="AE15" s="16">
        <f>3/4</f>
        <v>0.75</v>
      </c>
      <c r="AF15" s="16">
        <f>1/4</f>
        <v>0.25</v>
      </c>
      <c r="AG15" s="16">
        <v>0</v>
      </c>
      <c r="AH15" s="16">
        <v>0</v>
      </c>
      <c r="AI15" s="16">
        <v>1</v>
      </c>
      <c r="AJ15" s="21">
        <v>0</v>
      </c>
      <c r="AK15" s="21">
        <v>0</v>
      </c>
      <c r="AL15" s="16" t="s">
        <v>73</v>
      </c>
      <c r="AM15" s="16" t="s">
        <v>96</v>
      </c>
      <c r="AN15" s="16" t="s">
        <v>96</v>
      </c>
      <c r="AO15" s="16">
        <v>13.3</v>
      </c>
      <c r="AP15" s="16">
        <v>3.9</v>
      </c>
      <c r="AQ15" s="25" t="s">
        <v>119</v>
      </c>
      <c r="AR15" s="16">
        <v>1</v>
      </c>
      <c r="AS15" s="16">
        <v>0</v>
      </c>
      <c r="AT15" s="16">
        <v>1</v>
      </c>
      <c r="AU15" s="16">
        <v>1</v>
      </c>
      <c r="AV15" s="16">
        <v>1</v>
      </c>
      <c r="AW15" s="16">
        <v>1</v>
      </c>
      <c r="AX15" s="16">
        <v>0</v>
      </c>
      <c r="AY15" s="16">
        <v>0</v>
      </c>
      <c r="AZ15" s="16">
        <v>0</v>
      </c>
      <c r="BA15" s="16">
        <v>0</v>
      </c>
      <c r="BB15" s="16">
        <v>0</v>
      </c>
      <c r="BC15" s="16" t="s">
        <v>96</v>
      </c>
      <c r="BD15" s="16" t="s">
        <v>96</v>
      </c>
      <c r="BE15" s="16" t="s">
        <v>96</v>
      </c>
      <c r="BF15" s="16" t="s">
        <v>96</v>
      </c>
      <c r="BG15" s="16">
        <v>0</v>
      </c>
      <c r="BH15" s="16" t="s">
        <v>96</v>
      </c>
      <c r="BI15" s="16">
        <v>0</v>
      </c>
      <c r="BJ15" s="16">
        <v>0</v>
      </c>
      <c r="BK15" s="16" t="s">
        <v>74</v>
      </c>
      <c r="BL15" s="16" t="s">
        <v>75</v>
      </c>
      <c r="BM15" t="s">
        <v>607</v>
      </c>
      <c r="BN15" s="16" t="s">
        <v>77</v>
      </c>
      <c r="BO15" t="s">
        <v>601</v>
      </c>
      <c r="BP15" s="16">
        <v>1</v>
      </c>
      <c r="BQ15" t="s">
        <v>602</v>
      </c>
      <c r="BR15" t="s">
        <v>603</v>
      </c>
      <c r="BS15" t="s">
        <v>604</v>
      </c>
      <c r="BT15" s="16" t="s">
        <v>96</v>
      </c>
      <c r="BU15" s="16" t="s">
        <v>96</v>
      </c>
      <c r="BV15" t="s">
        <v>606</v>
      </c>
      <c r="BW15" t="s">
        <v>608</v>
      </c>
      <c r="BX15" t="s">
        <v>609</v>
      </c>
    </row>
    <row r="16" spans="1:158" x14ac:dyDescent="0.25">
      <c r="A16" s="27" t="s">
        <v>251</v>
      </c>
      <c r="B16" s="16" t="s">
        <v>261</v>
      </c>
      <c r="C16" s="6" t="s">
        <v>66</v>
      </c>
      <c r="D16" s="6" t="s">
        <v>67</v>
      </c>
      <c r="E16" s="6">
        <v>2007</v>
      </c>
      <c r="F16" s="39">
        <v>5</v>
      </c>
      <c r="G16" s="6" t="s">
        <v>68</v>
      </c>
      <c r="H16" s="6" t="s">
        <v>71</v>
      </c>
      <c r="I16" s="6" t="s">
        <v>72</v>
      </c>
      <c r="J16" s="25" t="s">
        <v>96</v>
      </c>
      <c r="K16" s="14" t="s">
        <v>96</v>
      </c>
      <c r="L16" s="6">
        <v>2.7</v>
      </c>
      <c r="M16" s="6">
        <v>7.4</v>
      </c>
      <c r="N16" s="7">
        <f t="shared" si="0"/>
        <v>1.0269999999999999</v>
      </c>
      <c r="O16" s="7">
        <f t="shared" si="0"/>
        <v>1.0740000000000001</v>
      </c>
      <c r="P16" s="15">
        <f>F16/100+1</f>
        <v>1.05</v>
      </c>
      <c r="Q16" s="14">
        <f>P16/R16</f>
        <v>0.23972602739726029</v>
      </c>
      <c r="R16" s="6">
        <v>4.38</v>
      </c>
      <c r="S16" s="20">
        <f>+S15-S17</f>
        <v>27719</v>
      </c>
      <c r="T16" s="6">
        <v>18</v>
      </c>
      <c r="U16" s="16" t="s">
        <v>96</v>
      </c>
      <c r="V16" s="16" t="s">
        <v>96</v>
      </c>
      <c r="W16" s="16" t="s">
        <v>96</v>
      </c>
      <c r="X16" s="16" t="s">
        <v>96</v>
      </c>
      <c r="Y16" s="16" t="s">
        <v>96</v>
      </c>
      <c r="Z16" s="78" t="s">
        <v>69</v>
      </c>
      <c r="AA16" s="6" t="s">
        <v>70</v>
      </c>
      <c r="AB16" s="6">
        <v>1993</v>
      </c>
      <c r="AC16" s="6">
        <v>2003</v>
      </c>
      <c r="AD16" s="6">
        <f t="shared" si="1"/>
        <v>11</v>
      </c>
      <c r="AE16" s="6">
        <f>3/4</f>
        <v>0.75</v>
      </c>
      <c r="AF16" s="6">
        <f>1/4</f>
        <v>0.25</v>
      </c>
      <c r="AG16" s="6">
        <v>1</v>
      </c>
      <c r="AH16" s="6">
        <v>0</v>
      </c>
      <c r="AI16" s="16">
        <v>1</v>
      </c>
      <c r="AJ16" s="21">
        <v>0</v>
      </c>
      <c r="AK16" s="21">
        <v>0</v>
      </c>
      <c r="AL16" s="16" t="s">
        <v>73</v>
      </c>
      <c r="AM16" s="16" t="s">
        <v>96</v>
      </c>
      <c r="AN16" s="6" t="s">
        <v>96</v>
      </c>
      <c r="AO16" s="6">
        <v>8</v>
      </c>
      <c r="AP16" s="6">
        <v>3</v>
      </c>
      <c r="AQ16" s="25" t="s">
        <v>119</v>
      </c>
      <c r="AR16" s="6">
        <v>1</v>
      </c>
      <c r="AS16" s="16">
        <v>0</v>
      </c>
      <c r="AT16" s="6">
        <v>1</v>
      </c>
      <c r="AU16" s="6">
        <v>1</v>
      </c>
      <c r="AV16" s="6">
        <v>1</v>
      </c>
      <c r="AW16" s="6">
        <v>1</v>
      </c>
      <c r="AX16" s="6">
        <v>0</v>
      </c>
      <c r="AY16" s="6">
        <v>0</v>
      </c>
      <c r="AZ16" s="6">
        <v>0</v>
      </c>
      <c r="BA16" s="6">
        <v>0</v>
      </c>
      <c r="BB16" s="6">
        <v>0</v>
      </c>
      <c r="BC16" s="6" t="s">
        <v>96</v>
      </c>
      <c r="BD16" s="6" t="s">
        <v>96</v>
      </c>
      <c r="BE16" s="6" t="s">
        <v>96</v>
      </c>
      <c r="BF16" s="6" t="s">
        <v>96</v>
      </c>
      <c r="BG16" s="6">
        <v>0</v>
      </c>
      <c r="BH16" s="6" t="s">
        <v>96</v>
      </c>
      <c r="BI16" s="6">
        <v>0</v>
      </c>
      <c r="BJ16" s="6">
        <v>0</v>
      </c>
      <c r="BK16" s="6" t="s">
        <v>74</v>
      </c>
      <c r="BL16" s="6" t="s">
        <v>75</v>
      </c>
      <c r="BM16" s="6" t="s">
        <v>78</v>
      </c>
      <c r="BN16" s="6" t="s">
        <v>77</v>
      </c>
      <c r="BO16" s="6" t="s">
        <v>96</v>
      </c>
      <c r="BP16" s="6" t="s">
        <v>96</v>
      </c>
      <c r="BQ16" s="6" t="s">
        <v>96</v>
      </c>
      <c r="BR16" t="s">
        <v>605</v>
      </c>
      <c r="BS16" s="6" t="s">
        <v>96</v>
      </c>
      <c r="BT16" s="6" t="s">
        <v>96</v>
      </c>
      <c r="BU16" s="6" t="s">
        <v>96</v>
      </c>
      <c r="BV16" s="6" t="s">
        <v>96</v>
      </c>
      <c r="BW16" s="6" t="s">
        <v>96</v>
      </c>
      <c r="BX16" s="6" t="s">
        <v>96</v>
      </c>
    </row>
    <row r="17" spans="1:77" x14ac:dyDescent="0.25">
      <c r="A17" s="27" t="s">
        <v>251</v>
      </c>
      <c r="B17" s="16" t="s">
        <v>261</v>
      </c>
      <c r="C17" s="6" t="s">
        <v>66</v>
      </c>
      <c r="D17" s="6" t="s">
        <v>67</v>
      </c>
      <c r="E17" s="6">
        <v>2007</v>
      </c>
      <c r="F17" s="39">
        <v>2.1</v>
      </c>
      <c r="G17" s="6" t="s">
        <v>68</v>
      </c>
      <c r="H17" s="6" t="s">
        <v>71</v>
      </c>
      <c r="I17" s="6" t="s">
        <v>72</v>
      </c>
      <c r="J17" s="25" t="s">
        <v>96</v>
      </c>
      <c r="K17" s="14" t="s">
        <v>96</v>
      </c>
      <c r="L17" s="6">
        <v>-0.7</v>
      </c>
      <c r="M17" s="6">
        <v>4.9000000000000004</v>
      </c>
      <c r="N17" s="7">
        <f t="shared" si="0"/>
        <v>0.99299999999999999</v>
      </c>
      <c r="O17" s="7">
        <f t="shared" si="0"/>
        <v>1.0489999999999999</v>
      </c>
      <c r="P17" s="15">
        <f>F17/100+1</f>
        <v>1.0209999999999999</v>
      </c>
      <c r="Q17" s="14">
        <f>P17/R17</f>
        <v>0.70413793103448274</v>
      </c>
      <c r="R17" s="6">
        <v>1.45</v>
      </c>
      <c r="S17" s="6">
        <f>+ROUNDDOWN(S15/2.07,0)</f>
        <v>25904</v>
      </c>
      <c r="T17" s="6">
        <v>18</v>
      </c>
      <c r="U17" s="16" t="s">
        <v>96</v>
      </c>
      <c r="V17" s="16" t="s">
        <v>96</v>
      </c>
      <c r="W17" s="16" t="s">
        <v>96</v>
      </c>
      <c r="X17" s="16" t="s">
        <v>96</v>
      </c>
      <c r="Y17" s="16" t="s">
        <v>96</v>
      </c>
      <c r="Z17" s="78" t="s">
        <v>69</v>
      </c>
      <c r="AA17" s="6" t="s">
        <v>70</v>
      </c>
      <c r="AB17" s="6">
        <v>1993</v>
      </c>
      <c r="AC17" s="6">
        <v>2003</v>
      </c>
      <c r="AD17" s="6">
        <f t="shared" si="1"/>
        <v>11</v>
      </c>
      <c r="AE17" s="6">
        <f>3/4</f>
        <v>0.75</v>
      </c>
      <c r="AF17" s="6">
        <f>1/4</f>
        <v>0.25</v>
      </c>
      <c r="AG17" s="6">
        <v>0</v>
      </c>
      <c r="AH17" s="6">
        <v>1</v>
      </c>
      <c r="AI17" s="16">
        <v>1</v>
      </c>
      <c r="AJ17" s="21">
        <v>0</v>
      </c>
      <c r="AK17" s="21">
        <v>0</v>
      </c>
      <c r="AL17" s="16" t="s">
        <v>73</v>
      </c>
      <c r="AM17" s="16" t="s">
        <v>96</v>
      </c>
      <c r="AN17" s="6" t="s">
        <v>96</v>
      </c>
      <c r="AO17" s="6">
        <v>5.4</v>
      </c>
      <c r="AP17" s="6">
        <v>2.6</v>
      </c>
      <c r="AQ17" s="25" t="s">
        <v>119</v>
      </c>
      <c r="AR17" s="6">
        <v>1</v>
      </c>
      <c r="AS17" s="16">
        <v>0</v>
      </c>
      <c r="AT17" s="6">
        <v>1</v>
      </c>
      <c r="AU17" s="6">
        <v>1</v>
      </c>
      <c r="AV17" s="6">
        <v>1</v>
      </c>
      <c r="AW17" s="6">
        <v>1</v>
      </c>
      <c r="AX17" s="6">
        <v>0</v>
      </c>
      <c r="AY17" s="6">
        <v>0</v>
      </c>
      <c r="AZ17" s="6">
        <v>0</v>
      </c>
      <c r="BA17" s="6">
        <v>0</v>
      </c>
      <c r="BB17" s="6">
        <v>0</v>
      </c>
      <c r="BC17" s="6" t="s">
        <v>96</v>
      </c>
      <c r="BD17" s="6" t="s">
        <v>96</v>
      </c>
      <c r="BE17" s="6" t="s">
        <v>96</v>
      </c>
      <c r="BF17" s="6" t="s">
        <v>96</v>
      </c>
      <c r="BG17" s="6">
        <v>0</v>
      </c>
      <c r="BH17" s="6" t="s">
        <v>96</v>
      </c>
      <c r="BI17" s="6">
        <v>0</v>
      </c>
      <c r="BJ17" s="6">
        <v>0</v>
      </c>
      <c r="BK17" s="6" t="s">
        <v>74</v>
      </c>
      <c r="BL17" s="6" t="s">
        <v>75</v>
      </c>
      <c r="BM17" s="6" t="s">
        <v>79</v>
      </c>
      <c r="BN17" s="6" t="s">
        <v>77</v>
      </c>
      <c r="BO17" s="6" t="s">
        <v>96</v>
      </c>
      <c r="BP17" s="6" t="s">
        <v>96</v>
      </c>
      <c r="BQ17" s="6" t="s">
        <v>96</v>
      </c>
      <c r="BR17" s="6" t="s">
        <v>96</v>
      </c>
      <c r="BS17" s="6" t="s">
        <v>96</v>
      </c>
      <c r="BT17" s="6" t="s">
        <v>96</v>
      </c>
      <c r="BU17" s="6" t="s">
        <v>96</v>
      </c>
      <c r="BV17" s="6" t="s">
        <v>96</v>
      </c>
      <c r="BW17" s="6" t="s">
        <v>96</v>
      </c>
      <c r="BX17" s="6" t="s">
        <v>96</v>
      </c>
    </row>
    <row r="18" spans="1:77" x14ac:dyDescent="0.25">
      <c r="A18" s="27" t="s">
        <v>251</v>
      </c>
      <c r="B18" s="16" t="s">
        <v>261</v>
      </c>
      <c r="C18" s="6" t="s">
        <v>66</v>
      </c>
      <c r="D18" s="6" t="s">
        <v>67</v>
      </c>
      <c r="E18" s="6">
        <v>2007</v>
      </c>
      <c r="F18" s="39">
        <v>3.8</v>
      </c>
      <c r="G18" s="6" t="s">
        <v>68</v>
      </c>
      <c r="H18" s="6" t="s">
        <v>71</v>
      </c>
      <c r="I18" s="6" t="s">
        <v>72</v>
      </c>
      <c r="J18" s="25" t="s">
        <v>96</v>
      </c>
      <c r="K18" s="14" t="s">
        <v>96</v>
      </c>
      <c r="L18" s="6">
        <v>1.8</v>
      </c>
      <c r="M18" s="6">
        <v>5.8</v>
      </c>
      <c r="N18" s="7">
        <f t="shared" si="0"/>
        <v>1.018</v>
      </c>
      <c r="O18" s="7">
        <f t="shared" si="0"/>
        <v>1.0580000000000001</v>
      </c>
      <c r="P18" s="15">
        <f>F18/100+1</f>
        <v>1.038</v>
      </c>
      <c r="Q18" s="14">
        <f>P18/R18</f>
        <v>0.27387862796833773</v>
      </c>
      <c r="R18" s="6">
        <v>3.79</v>
      </c>
      <c r="S18" s="20">
        <f>+S15-S19</f>
        <v>40218</v>
      </c>
      <c r="T18" s="6">
        <v>18</v>
      </c>
      <c r="U18" s="16" t="s">
        <v>96</v>
      </c>
      <c r="V18" s="16" t="s">
        <v>96</v>
      </c>
      <c r="W18" s="16" t="s">
        <v>96</v>
      </c>
      <c r="X18" s="16" t="s">
        <v>96</v>
      </c>
      <c r="Y18" s="16" t="s">
        <v>96</v>
      </c>
      <c r="Z18" s="78" t="s">
        <v>69</v>
      </c>
      <c r="AA18" s="6" t="s">
        <v>70</v>
      </c>
      <c r="AB18" s="6">
        <v>1993</v>
      </c>
      <c r="AC18" s="6">
        <v>2003</v>
      </c>
      <c r="AD18" s="6">
        <f t="shared" si="1"/>
        <v>11</v>
      </c>
      <c r="AE18" s="6">
        <v>1</v>
      </c>
      <c r="AF18" s="6">
        <v>0</v>
      </c>
      <c r="AG18" s="6">
        <v>0</v>
      </c>
      <c r="AH18" s="6">
        <v>0</v>
      </c>
      <c r="AI18" s="16">
        <v>1</v>
      </c>
      <c r="AJ18" s="21">
        <v>0</v>
      </c>
      <c r="AK18" s="21">
        <v>0</v>
      </c>
      <c r="AL18" s="16" t="s">
        <v>73</v>
      </c>
      <c r="AM18" s="16" t="s">
        <v>96</v>
      </c>
      <c r="AN18" s="6" t="s">
        <v>96</v>
      </c>
      <c r="AO18" s="6">
        <v>10.4</v>
      </c>
      <c r="AP18" s="6">
        <v>3.3</v>
      </c>
      <c r="AQ18" s="25" t="s">
        <v>119</v>
      </c>
      <c r="AR18" s="6">
        <v>1</v>
      </c>
      <c r="AS18" s="16">
        <v>0</v>
      </c>
      <c r="AT18" s="6">
        <v>1</v>
      </c>
      <c r="AU18" s="6">
        <v>1</v>
      </c>
      <c r="AV18" s="6">
        <v>1</v>
      </c>
      <c r="AW18" s="6">
        <v>1</v>
      </c>
      <c r="AX18" s="6">
        <v>0</v>
      </c>
      <c r="AY18" s="6">
        <v>0</v>
      </c>
      <c r="AZ18" s="6">
        <v>0</v>
      </c>
      <c r="BA18" s="6">
        <v>0</v>
      </c>
      <c r="BB18" s="6">
        <v>0</v>
      </c>
      <c r="BC18" s="6" t="s">
        <v>96</v>
      </c>
      <c r="BD18" s="6" t="s">
        <v>96</v>
      </c>
      <c r="BE18" s="6" t="s">
        <v>96</v>
      </c>
      <c r="BF18" s="6" t="s">
        <v>96</v>
      </c>
      <c r="BG18" s="6">
        <v>0</v>
      </c>
      <c r="BH18" s="6" t="s">
        <v>96</v>
      </c>
      <c r="BI18" s="6">
        <v>0</v>
      </c>
      <c r="BJ18" s="6">
        <v>0</v>
      </c>
      <c r="BK18" s="6" t="s">
        <v>74</v>
      </c>
      <c r="BL18" s="6" t="s">
        <v>75</v>
      </c>
      <c r="BM18" s="6" t="s">
        <v>80</v>
      </c>
      <c r="BN18" s="6" t="s">
        <v>77</v>
      </c>
      <c r="BO18" s="6" t="s">
        <v>96</v>
      </c>
      <c r="BP18" s="6" t="s">
        <v>96</v>
      </c>
      <c r="BQ18" s="6" t="s">
        <v>96</v>
      </c>
      <c r="BR18" s="6" t="s">
        <v>96</v>
      </c>
      <c r="BS18" s="6" t="s">
        <v>96</v>
      </c>
      <c r="BT18" s="6" t="s">
        <v>96</v>
      </c>
      <c r="BU18" s="6" t="s">
        <v>96</v>
      </c>
      <c r="BV18" s="6" t="s">
        <v>96</v>
      </c>
      <c r="BW18" s="6" t="s">
        <v>96</v>
      </c>
      <c r="BX18" s="6" t="s">
        <v>96</v>
      </c>
    </row>
    <row r="19" spans="1:77" x14ac:dyDescent="0.25">
      <c r="A19" s="27" t="s">
        <v>251</v>
      </c>
      <c r="B19" s="16" t="s">
        <v>261</v>
      </c>
      <c r="C19" s="6" t="s">
        <v>66</v>
      </c>
      <c r="D19" s="6" t="s">
        <v>67</v>
      </c>
      <c r="E19" s="6">
        <v>2007</v>
      </c>
      <c r="F19" s="39">
        <v>3.5</v>
      </c>
      <c r="G19" s="6" t="s">
        <v>68</v>
      </c>
      <c r="H19" s="6" t="s">
        <v>71</v>
      </c>
      <c r="I19" s="6" t="s">
        <v>72</v>
      </c>
      <c r="J19" s="25" t="s">
        <v>96</v>
      </c>
      <c r="K19" s="14" t="s">
        <v>96</v>
      </c>
      <c r="L19" s="6">
        <v>0.1</v>
      </c>
      <c r="M19" s="6">
        <v>7</v>
      </c>
      <c r="N19" s="7">
        <f t="shared" si="0"/>
        <v>1.0009999999999999</v>
      </c>
      <c r="O19" s="7">
        <f t="shared" si="0"/>
        <v>1.07</v>
      </c>
      <c r="P19" s="15">
        <f>F19/100+1</f>
        <v>1.0349999999999999</v>
      </c>
      <c r="Q19" s="14">
        <f>P19/R19</f>
        <v>0.51237623762376239</v>
      </c>
      <c r="R19" s="6">
        <v>2.02</v>
      </c>
      <c r="S19" s="6">
        <f>ROUNDDOWN(1/4*S15,0)</f>
        <v>13405</v>
      </c>
      <c r="T19" s="6">
        <v>18</v>
      </c>
      <c r="U19" s="16" t="s">
        <v>96</v>
      </c>
      <c r="V19" s="16" t="s">
        <v>96</v>
      </c>
      <c r="W19" s="16" t="s">
        <v>96</v>
      </c>
      <c r="X19" s="16" t="s">
        <v>96</v>
      </c>
      <c r="Y19" s="16" t="s">
        <v>96</v>
      </c>
      <c r="Z19" s="78" t="s">
        <v>69</v>
      </c>
      <c r="AA19" s="6" t="s">
        <v>70</v>
      </c>
      <c r="AB19" s="6">
        <v>1993</v>
      </c>
      <c r="AC19" s="6">
        <v>2003</v>
      </c>
      <c r="AD19" s="6">
        <f t="shared" si="1"/>
        <v>11</v>
      </c>
      <c r="AE19" s="6">
        <v>0</v>
      </c>
      <c r="AF19" s="6">
        <v>1</v>
      </c>
      <c r="AG19" s="6">
        <v>0</v>
      </c>
      <c r="AH19" s="6">
        <v>0</v>
      </c>
      <c r="AI19" s="16">
        <v>1</v>
      </c>
      <c r="AJ19" s="21">
        <v>0</v>
      </c>
      <c r="AK19" s="21">
        <v>0</v>
      </c>
      <c r="AL19" s="16" t="s">
        <v>73</v>
      </c>
      <c r="AM19" s="16" t="s">
        <v>96</v>
      </c>
      <c r="AN19" s="6" t="s">
        <v>96</v>
      </c>
      <c r="AO19" s="6">
        <v>3.5</v>
      </c>
      <c r="AP19" s="6">
        <v>1.9</v>
      </c>
      <c r="AQ19" s="25" t="s">
        <v>119</v>
      </c>
      <c r="AR19" s="6">
        <v>1</v>
      </c>
      <c r="AS19" s="16">
        <v>0</v>
      </c>
      <c r="AT19" s="6">
        <v>1</v>
      </c>
      <c r="AU19" s="6">
        <v>1</v>
      </c>
      <c r="AV19" s="6">
        <v>1</v>
      </c>
      <c r="AW19" s="6">
        <v>1</v>
      </c>
      <c r="AX19" s="6">
        <v>0</v>
      </c>
      <c r="AY19" s="6">
        <v>0</v>
      </c>
      <c r="AZ19" s="6">
        <v>0</v>
      </c>
      <c r="BA19" s="6">
        <v>0</v>
      </c>
      <c r="BB19" s="6">
        <v>0</v>
      </c>
      <c r="BC19" s="6" t="s">
        <v>96</v>
      </c>
      <c r="BD19" s="6" t="s">
        <v>96</v>
      </c>
      <c r="BE19" s="6" t="s">
        <v>96</v>
      </c>
      <c r="BF19" s="6" t="s">
        <v>96</v>
      </c>
      <c r="BG19" s="6">
        <v>0</v>
      </c>
      <c r="BH19" s="6" t="s">
        <v>96</v>
      </c>
      <c r="BI19" s="6">
        <v>0</v>
      </c>
      <c r="BJ19" s="6">
        <v>0</v>
      </c>
      <c r="BK19" s="6" t="s">
        <v>74</v>
      </c>
      <c r="BL19" s="6" t="s">
        <v>75</v>
      </c>
      <c r="BM19" s="6" t="s">
        <v>81</v>
      </c>
      <c r="BN19" s="6" t="s">
        <v>77</v>
      </c>
      <c r="BO19" s="6" t="s">
        <v>96</v>
      </c>
      <c r="BP19" s="6" t="s">
        <v>96</v>
      </c>
      <c r="BQ19" s="6" t="s">
        <v>96</v>
      </c>
      <c r="BR19" s="6" t="s">
        <v>96</v>
      </c>
      <c r="BS19" s="6" t="s">
        <v>96</v>
      </c>
      <c r="BT19" s="6" t="s">
        <v>96</v>
      </c>
      <c r="BU19" s="6" t="s">
        <v>96</v>
      </c>
      <c r="BV19" s="6" t="s">
        <v>96</v>
      </c>
      <c r="BW19" s="6" t="s">
        <v>96</v>
      </c>
      <c r="BX19" s="6" t="s">
        <v>96</v>
      </c>
    </row>
    <row r="20" spans="1:77" ht="13.5" customHeight="1" x14ac:dyDescent="0.25">
      <c r="A20" s="27" t="s">
        <v>86</v>
      </c>
      <c r="B20" s="6" t="s">
        <v>259</v>
      </c>
      <c r="C20" s="21" t="s">
        <v>85</v>
      </c>
      <c r="D20" s="7" t="s">
        <v>84</v>
      </c>
      <c r="E20" s="21">
        <v>2017</v>
      </c>
      <c r="F20" s="39">
        <v>0.21299999999999999</v>
      </c>
      <c r="G20" s="22" t="s">
        <v>134</v>
      </c>
      <c r="H20" s="21" t="s">
        <v>138</v>
      </c>
      <c r="I20" s="6" t="s">
        <v>139</v>
      </c>
      <c r="J20" s="25" t="s">
        <v>96</v>
      </c>
      <c r="K20" s="23">
        <v>0</v>
      </c>
      <c r="L20" s="7" t="s">
        <v>96</v>
      </c>
      <c r="M20" s="7" t="s">
        <v>96</v>
      </c>
      <c r="N20" s="7" t="s">
        <v>96</v>
      </c>
      <c r="O20" s="7" t="s">
        <v>96</v>
      </c>
      <c r="P20" s="15" t="s">
        <v>96</v>
      </c>
      <c r="Q20" s="21">
        <f t="shared" ref="Q20:Q28" si="2">+F20/R20</f>
        <v>5.1352723491016057E-2</v>
      </c>
      <c r="R20" s="23">
        <f t="shared" ref="R20:R28" si="3">+F20*SQRT(S20-2)/SQRT(1-(F20)^2)</f>
        <v>4.1477839055072403</v>
      </c>
      <c r="S20" s="21">
        <v>364</v>
      </c>
      <c r="T20" s="7" t="s">
        <v>96</v>
      </c>
      <c r="U20" s="16" t="s">
        <v>96</v>
      </c>
      <c r="V20" s="16" t="s">
        <v>96</v>
      </c>
      <c r="W20" s="16" t="s">
        <v>96</v>
      </c>
      <c r="X20" s="16" t="s">
        <v>96</v>
      </c>
      <c r="Y20" s="16" t="s">
        <v>96</v>
      </c>
      <c r="Z20" s="78" t="s">
        <v>69</v>
      </c>
      <c r="AA20" s="21" t="s">
        <v>70</v>
      </c>
      <c r="AB20" s="21">
        <v>2010</v>
      </c>
      <c r="AC20" s="21">
        <v>2010</v>
      </c>
      <c r="AD20" s="21">
        <f t="shared" si="1"/>
        <v>1</v>
      </c>
      <c r="AE20" s="21">
        <v>1</v>
      </c>
      <c r="AF20" s="21">
        <v>0</v>
      </c>
      <c r="AG20" s="21">
        <v>0</v>
      </c>
      <c r="AH20" s="21">
        <v>0</v>
      </c>
      <c r="AI20" s="21">
        <v>0</v>
      </c>
      <c r="AJ20" s="21">
        <v>1</v>
      </c>
      <c r="AK20" s="21">
        <v>0</v>
      </c>
      <c r="AL20" s="16" t="s">
        <v>73</v>
      </c>
      <c r="AM20" s="16" t="s">
        <v>96</v>
      </c>
      <c r="AN20" s="21" t="s">
        <v>96</v>
      </c>
      <c r="AO20" s="24">
        <f>391/365</f>
        <v>1.0712328767123287</v>
      </c>
      <c r="AP20" s="21" t="s">
        <v>96</v>
      </c>
      <c r="AQ20" s="21" t="s">
        <v>140</v>
      </c>
      <c r="AR20" s="21">
        <v>0</v>
      </c>
      <c r="AS20" s="25">
        <v>0</v>
      </c>
      <c r="AT20" s="25">
        <v>0</v>
      </c>
      <c r="AU20" s="25">
        <v>0</v>
      </c>
      <c r="AV20" s="25">
        <v>0</v>
      </c>
      <c r="AW20" s="25">
        <v>1</v>
      </c>
      <c r="AX20" s="25">
        <v>1</v>
      </c>
      <c r="AY20" s="25">
        <v>0</v>
      </c>
      <c r="AZ20" s="6">
        <v>0</v>
      </c>
      <c r="BA20" s="25">
        <v>0</v>
      </c>
      <c r="BB20" s="25">
        <v>0</v>
      </c>
      <c r="BC20" s="25" t="s">
        <v>96</v>
      </c>
      <c r="BD20" s="25" t="s">
        <v>96</v>
      </c>
      <c r="BE20" s="25" t="s">
        <v>96</v>
      </c>
      <c r="BF20" s="25" t="s">
        <v>96</v>
      </c>
      <c r="BG20" s="25">
        <v>0</v>
      </c>
      <c r="BH20" s="25" t="s">
        <v>96</v>
      </c>
      <c r="BI20" s="25">
        <v>0</v>
      </c>
      <c r="BJ20" s="25">
        <v>0</v>
      </c>
      <c r="BK20" s="21" t="s">
        <v>141</v>
      </c>
      <c r="BL20" s="31" t="s">
        <v>269</v>
      </c>
      <c r="BM20" s="6" t="s">
        <v>596</v>
      </c>
      <c r="BN20" s="6" t="s">
        <v>77</v>
      </c>
      <c r="BO20" t="s">
        <v>590</v>
      </c>
      <c r="BP20" s="6" t="s">
        <v>96</v>
      </c>
      <c r="BQ20" t="s">
        <v>591</v>
      </c>
      <c r="BR20" t="s">
        <v>592</v>
      </c>
      <c r="BS20" t="s">
        <v>593</v>
      </c>
      <c r="BT20" s="6" t="s">
        <v>96</v>
      </c>
      <c r="BU20" t="s">
        <v>600</v>
      </c>
      <c r="BV20" s="17" t="s">
        <v>598</v>
      </c>
      <c r="BW20" t="s">
        <v>597</v>
      </c>
      <c r="BX20" s="6" t="s">
        <v>96</v>
      </c>
      <c r="BY20" t="s">
        <v>599</v>
      </c>
    </row>
    <row r="21" spans="1:77" x14ac:dyDescent="0.25">
      <c r="A21" s="27" t="s">
        <v>145</v>
      </c>
      <c r="B21" s="6" t="s">
        <v>259</v>
      </c>
      <c r="C21" s="21" t="s">
        <v>85</v>
      </c>
      <c r="D21" s="7" t="s">
        <v>84</v>
      </c>
      <c r="E21" s="21">
        <v>2017</v>
      </c>
      <c r="F21" s="39">
        <v>0.189</v>
      </c>
      <c r="G21" s="22" t="s">
        <v>135</v>
      </c>
      <c r="H21" s="21" t="s">
        <v>138</v>
      </c>
      <c r="I21" s="6" t="s">
        <v>139</v>
      </c>
      <c r="J21" s="25" t="s">
        <v>96</v>
      </c>
      <c r="K21" s="23">
        <v>0</v>
      </c>
      <c r="L21" s="7" t="s">
        <v>96</v>
      </c>
      <c r="M21" s="7" t="s">
        <v>96</v>
      </c>
      <c r="N21" s="7" t="s">
        <v>96</v>
      </c>
      <c r="O21" s="7" t="s">
        <v>96</v>
      </c>
      <c r="P21" s="15" t="s">
        <v>96</v>
      </c>
      <c r="Q21" s="21">
        <f t="shared" si="2"/>
        <v>5.302177890170108E-2</v>
      </c>
      <c r="R21" s="23">
        <f t="shared" si="3"/>
        <v>3.5645729719931438</v>
      </c>
      <c r="S21" s="21">
        <v>345</v>
      </c>
      <c r="T21" s="7" t="s">
        <v>96</v>
      </c>
      <c r="U21" s="16" t="s">
        <v>96</v>
      </c>
      <c r="V21" s="16" t="s">
        <v>96</v>
      </c>
      <c r="W21" s="16" t="s">
        <v>96</v>
      </c>
      <c r="X21" s="16" t="s">
        <v>96</v>
      </c>
      <c r="Y21" s="16" t="s">
        <v>96</v>
      </c>
      <c r="Z21" s="78" t="s">
        <v>69</v>
      </c>
      <c r="AA21" s="21" t="s">
        <v>70</v>
      </c>
      <c r="AB21" s="21">
        <v>2010</v>
      </c>
      <c r="AC21" s="21">
        <v>2010</v>
      </c>
      <c r="AD21" s="21">
        <f t="shared" si="1"/>
        <v>1</v>
      </c>
      <c r="AE21" s="21">
        <v>1</v>
      </c>
      <c r="AF21" s="21">
        <v>0</v>
      </c>
      <c r="AG21" s="21">
        <v>0</v>
      </c>
      <c r="AH21" s="21">
        <v>0</v>
      </c>
      <c r="AI21" s="21">
        <v>0</v>
      </c>
      <c r="AJ21" s="21">
        <v>1</v>
      </c>
      <c r="AK21" s="21">
        <v>0</v>
      </c>
      <c r="AL21" s="16" t="s">
        <v>73</v>
      </c>
      <c r="AM21" s="16" t="s">
        <v>96</v>
      </c>
      <c r="AN21" s="21" t="s">
        <v>96</v>
      </c>
      <c r="AO21" s="24">
        <f>391/365</f>
        <v>1.0712328767123287</v>
      </c>
      <c r="AP21" s="21" t="s">
        <v>96</v>
      </c>
      <c r="AQ21" s="21" t="s">
        <v>140</v>
      </c>
      <c r="AR21" s="21">
        <v>0</v>
      </c>
      <c r="AS21" s="25">
        <v>0</v>
      </c>
      <c r="AT21" s="25">
        <v>0</v>
      </c>
      <c r="AU21" s="25">
        <v>0</v>
      </c>
      <c r="AV21" s="25">
        <v>0</v>
      </c>
      <c r="AW21" s="25">
        <v>1</v>
      </c>
      <c r="AX21" s="25">
        <v>1</v>
      </c>
      <c r="AY21" s="6">
        <v>0</v>
      </c>
      <c r="AZ21" s="6">
        <v>0</v>
      </c>
      <c r="BA21" s="6">
        <v>0</v>
      </c>
      <c r="BB21" s="6">
        <v>1</v>
      </c>
      <c r="BC21" s="6" t="s">
        <v>96</v>
      </c>
      <c r="BD21" s="6" t="s">
        <v>96</v>
      </c>
      <c r="BE21" s="6" t="s">
        <v>96</v>
      </c>
      <c r="BF21" s="6" t="s">
        <v>96</v>
      </c>
      <c r="BG21" s="25">
        <v>0</v>
      </c>
      <c r="BH21" s="25" t="s">
        <v>96</v>
      </c>
      <c r="BI21" s="25">
        <v>0</v>
      </c>
      <c r="BJ21" s="25">
        <v>0</v>
      </c>
      <c r="BK21" s="21" t="s">
        <v>141</v>
      </c>
      <c r="BL21" s="31" t="s">
        <v>269</v>
      </c>
      <c r="BM21" s="6" t="s">
        <v>596</v>
      </c>
      <c r="BN21" s="6" t="s">
        <v>77</v>
      </c>
      <c r="BO21" s="6" t="s">
        <v>96</v>
      </c>
      <c r="BP21" s="6" t="s">
        <v>96</v>
      </c>
      <c r="BQ21" s="6" t="s">
        <v>96</v>
      </c>
      <c r="BR21" s="6" t="s">
        <v>96</v>
      </c>
      <c r="BS21" s="6" t="s">
        <v>96</v>
      </c>
      <c r="BT21" s="6" t="s">
        <v>96</v>
      </c>
      <c r="BU21" s="6" t="s">
        <v>96</v>
      </c>
      <c r="BV21" s="6" t="s">
        <v>96</v>
      </c>
      <c r="BW21" t="s">
        <v>96</v>
      </c>
      <c r="BX21" s="6" t="s">
        <v>96</v>
      </c>
    </row>
    <row r="22" spans="1:77" x14ac:dyDescent="0.25">
      <c r="A22" s="27" t="s">
        <v>146</v>
      </c>
      <c r="B22" s="6" t="s">
        <v>259</v>
      </c>
      <c r="C22" s="21" t="s">
        <v>85</v>
      </c>
      <c r="D22" s="7" t="s">
        <v>84</v>
      </c>
      <c r="E22" s="21">
        <v>2017</v>
      </c>
      <c r="F22" s="39">
        <v>8.9999999999999993E-3</v>
      </c>
      <c r="G22" s="22" t="s">
        <v>134</v>
      </c>
      <c r="H22" s="21" t="s">
        <v>138</v>
      </c>
      <c r="I22" s="6" t="s">
        <v>139</v>
      </c>
      <c r="J22" s="25" t="s">
        <v>96</v>
      </c>
      <c r="K22" s="23">
        <v>0.85699999999999998</v>
      </c>
      <c r="L22" s="7" t="s">
        <v>96</v>
      </c>
      <c r="M22" s="7" t="s">
        <v>96</v>
      </c>
      <c r="N22" s="7" t="s">
        <v>96</v>
      </c>
      <c r="O22" s="7" t="s">
        <v>96</v>
      </c>
      <c r="P22" s="15" t="s">
        <v>96</v>
      </c>
      <c r="Q22" s="21">
        <f t="shared" si="2"/>
        <v>5.2556704446915653E-2</v>
      </c>
      <c r="R22" s="23">
        <f t="shared" si="3"/>
        <v>0.17124361382077058</v>
      </c>
      <c r="S22" s="21">
        <v>364</v>
      </c>
      <c r="T22" s="7" t="s">
        <v>96</v>
      </c>
      <c r="U22" s="16" t="s">
        <v>96</v>
      </c>
      <c r="V22" s="16" t="s">
        <v>96</v>
      </c>
      <c r="W22" s="16" t="s">
        <v>96</v>
      </c>
      <c r="X22" s="16" t="s">
        <v>96</v>
      </c>
      <c r="Y22" s="16" t="s">
        <v>96</v>
      </c>
      <c r="Z22" s="78" t="s">
        <v>69</v>
      </c>
      <c r="AA22" s="21" t="s">
        <v>70</v>
      </c>
      <c r="AB22" s="21">
        <v>2010</v>
      </c>
      <c r="AC22" s="21">
        <v>2010</v>
      </c>
      <c r="AD22" s="21">
        <f t="shared" si="1"/>
        <v>1</v>
      </c>
      <c r="AE22" s="21">
        <v>0</v>
      </c>
      <c r="AF22" s="21">
        <v>1</v>
      </c>
      <c r="AG22" s="21">
        <v>0</v>
      </c>
      <c r="AH22" s="21">
        <v>0</v>
      </c>
      <c r="AI22" s="21">
        <v>0</v>
      </c>
      <c r="AJ22" s="21">
        <v>1</v>
      </c>
      <c r="AK22" s="21">
        <v>0</v>
      </c>
      <c r="AL22" s="16" t="s">
        <v>73</v>
      </c>
      <c r="AM22" s="16" t="s">
        <v>96</v>
      </c>
      <c r="AN22" s="21" t="s">
        <v>96</v>
      </c>
      <c r="AO22" s="24">
        <f>1740/365</f>
        <v>4.7671232876712333</v>
      </c>
      <c r="AP22" s="21" t="s">
        <v>96</v>
      </c>
      <c r="AQ22" s="21" t="s">
        <v>140</v>
      </c>
      <c r="AR22" s="21">
        <v>0</v>
      </c>
      <c r="AS22" s="25">
        <v>0</v>
      </c>
      <c r="AT22" s="25">
        <v>0</v>
      </c>
      <c r="AU22" s="25">
        <v>0</v>
      </c>
      <c r="AV22" s="25">
        <v>0</v>
      </c>
      <c r="AW22" s="25">
        <v>1</v>
      </c>
      <c r="AX22" s="25">
        <v>1</v>
      </c>
      <c r="AY22" s="6">
        <v>0</v>
      </c>
      <c r="AZ22" s="6">
        <v>0</v>
      </c>
      <c r="BA22" s="6">
        <v>0</v>
      </c>
      <c r="BB22" s="6">
        <v>0</v>
      </c>
      <c r="BC22" s="6" t="s">
        <v>96</v>
      </c>
      <c r="BD22" s="6" t="s">
        <v>96</v>
      </c>
      <c r="BE22" s="6" t="s">
        <v>96</v>
      </c>
      <c r="BF22" s="6" t="s">
        <v>96</v>
      </c>
      <c r="BG22" s="25">
        <v>0</v>
      </c>
      <c r="BH22" s="25" t="s">
        <v>96</v>
      </c>
      <c r="BI22" s="25">
        <v>0</v>
      </c>
      <c r="BJ22" s="25">
        <v>0</v>
      </c>
      <c r="BK22" s="21" t="s">
        <v>141</v>
      </c>
      <c r="BL22" s="31" t="s">
        <v>269</v>
      </c>
      <c r="BM22" s="6" t="s">
        <v>596</v>
      </c>
      <c r="BN22" s="6" t="s">
        <v>77</v>
      </c>
      <c r="BO22" s="6" t="s">
        <v>96</v>
      </c>
      <c r="BP22" s="6" t="s">
        <v>96</v>
      </c>
      <c r="BQ22" s="6" t="s">
        <v>96</v>
      </c>
      <c r="BR22" s="6" t="s">
        <v>96</v>
      </c>
      <c r="BS22" s="6" t="s">
        <v>96</v>
      </c>
      <c r="BT22" s="6" t="s">
        <v>96</v>
      </c>
      <c r="BU22" t="s">
        <v>96</v>
      </c>
      <c r="BV22" s="6" t="s">
        <v>96</v>
      </c>
      <c r="BW22" s="6" t="s">
        <v>96</v>
      </c>
      <c r="BX22" s="6" t="s">
        <v>96</v>
      </c>
    </row>
    <row r="23" spans="1:77" x14ac:dyDescent="0.25">
      <c r="A23" s="27" t="s">
        <v>147</v>
      </c>
      <c r="B23" s="6" t="s">
        <v>259</v>
      </c>
      <c r="C23" s="21" t="s">
        <v>85</v>
      </c>
      <c r="D23" s="7" t="s">
        <v>84</v>
      </c>
      <c r="E23" s="21">
        <v>2017</v>
      </c>
      <c r="F23" s="39">
        <v>0.05</v>
      </c>
      <c r="G23" s="22" t="s">
        <v>135</v>
      </c>
      <c r="H23" s="21" t="s">
        <v>138</v>
      </c>
      <c r="I23" s="6" t="s">
        <v>139</v>
      </c>
      <c r="J23" s="25" t="s">
        <v>96</v>
      </c>
      <c r="K23" s="23">
        <v>0.35899999999999999</v>
      </c>
      <c r="L23" s="7" t="s">
        <v>96</v>
      </c>
      <c r="M23" s="7" t="s">
        <v>96</v>
      </c>
      <c r="N23" s="7" t="s">
        <v>96</v>
      </c>
      <c r="O23" s="7" t="s">
        <v>96</v>
      </c>
      <c r="P23" s="15" t="s">
        <v>96</v>
      </c>
      <c r="Q23" s="21">
        <f t="shared" si="2"/>
        <v>5.3927388823362496E-2</v>
      </c>
      <c r="R23" s="23">
        <f t="shared" si="3"/>
        <v>0.92717264994553072</v>
      </c>
      <c r="S23" s="21">
        <v>345</v>
      </c>
      <c r="T23" s="7" t="s">
        <v>96</v>
      </c>
      <c r="U23" s="16" t="s">
        <v>96</v>
      </c>
      <c r="V23" s="16" t="s">
        <v>96</v>
      </c>
      <c r="W23" s="16" t="s">
        <v>96</v>
      </c>
      <c r="X23" s="16" t="s">
        <v>96</v>
      </c>
      <c r="Y23" s="16" t="s">
        <v>96</v>
      </c>
      <c r="Z23" s="78" t="s">
        <v>69</v>
      </c>
      <c r="AA23" s="21" t="s">
        <v>70</v>
      </c>
      <c r="AB23" s="21">
        <v>2010</v>
      </c>
      <c r="AC23" s="21">
        <v>2010</v>
      </c>
      <c r="AD23" s="21">
        <f t="shared" si="1"/>
        <v>1</v>
      </c>
      <c r="AE23" s="21">
        <v>0</v>
      </c>
      <c r="AF23" s="21">
        <v>1</v>
      </c>
      <c r="AG23" s="21">
        <v>0</v>
      </c>
      <c r="AH23" s="21">
        <v>0</v>
      </c>
      <c r="AI23" s="21">
        <v>0</v>
      </c>
      <c r="AJ23" s="21">
        <v>1</v>
      </c>
      <c r="AK23" s="21">
        <v>0</v>
      </c>
      <c r="AL23" s="16" t="s">
        <v>73</v>
      </c>
      <c r="AM23" s="16" t="s">
        <v>96</v>
      </c>
      <c r="AN23" s="21" t="s">
        <v>96</v>
      </c>
      <c r="AO23" s="24">
        <f>1740/365</f>
        <v>4.7671232876712333</v>
      </c>
      <c r="AP23" s="21" t="s">
        <v>96</v>
      </c>
      <c r="AQ23" s="21" t="s">
        <v>140</v>
      </c>
      <c r="AR23" s="21">
        <v>0</v>
      </c>
      <c r="AS23" s="25">
        <v>0</v>
      </c>
      <c r="AT23" s="25">
        <v>0</v>
      </c>
      <c r="AU23" s="25">
        <v>0</v>
      </c>
      <c r="AV23" s="25">
        <v>0</v>
      </c>
      <c r="AW23" s="25">
        <v>1</v>
      </c>
      <c r="AX23" s="25">
        <v>1</v>
      </c>
      <c r="AY23" s="6">
        <v>0</v>
      </c>
      <c r="AZ23" s="6">
        <v>0</v>
      </c>
      <c r="BA23" s="6">
        <v>0</v>
      </c>
      <c r="BB23" s="6">
        <v>1</v>
      </c>
      <c r="BC23" s="6" t="s">
        <v>96</v>
      </c>
      <c r="BD23" s="6" t="s">
        <v>96</v>
      </c>
      <c r="BE23" s="6" t="s">
        <v>96</v>
      </c>
      <c r="BF23" s="6" t="s">
        <v>96</v>
      </c>
      <c r="BG23" s="25">
        <v>0</v>
      </c>
      <c r="BH23" s="25" t="s">
        <v>96</v>
      </c>
      <c r="BI23" s="25">
        <v>0</v>
      </c>
      <c r="BJ23" s="25">
        <v>0</v>
      </c>
      <c r="BK23" s="21" t="s">
        <v>141</v>
      </c>
      <c r="BL23" s="31" t="s">
        <v>269</v>
      </c>
      <c r="BM23" s="6" t="s">
        <v>596</v>
      </c>
      <c r="BN23" s="6" t="s">
        <v>77</v>
      </c>
      <c r="BO23" s="6" t="s">
        <v>96</v>
      </c>
      <c r="BP23" s="6" t="s">
        <v>96</v>
      </c>
      <c r="BQ23" s="6" t="s">
        <v>96</v>
      </c>
      <c r="BR23" s="6" t="s">
        <v>96</v>
      </c>
      <c r="BS23" s="6" t="s">
        <v>96</v>
      </c>
      <c r="BT23" s="6" t="s">
        <v>96</v>
      </c>
      <c r="BU23" s="6" t="s">
        <v>96</v>
      </c>
      <c r="BV23" s="6" t="s">
        <v>96</v>
      </c>
      <c r="BW23" s="6" t="s">
        <v>96</v>
      </c>
      <c r="BX23" s="6" t="s">
        <v>96</v>
      </c>
    </row>
    <row r="24" spans="1:77" x14ac:dyDescent="0.25">
      <c r="A24" s="27" t="s">
        <v>86</v>
      </c>
      <c r="B24" s="6" t="s">
        <v>259</v>
      </c>
      <c r="C24" s="21" t="s">
        <v>85</v>
      </c>
      <c r="D24" s="7" t="s">
        <v>84</v>
      </c>
      <c r="E24" s="21">
        <v>2017</v>
      </c>
      <c r="F24" s="39">
        <v>-6.0000000000000001E-3</v>
      </c>
      <c r="G24" s="22" t="s">
        <v>136</v>
      </c>
      <c r="H24" s="21" t="s">
        <v>138</v>
      </c>
      <c r="I24" s="6" t="s">
        <v>139</v>
      </c>
      <c r="J24" s="25" t="s">
        <v>96</v>
      </c>
      <c r="K24" s="23">
        <v>0.90800000000000003</v>
      </c>
      <c r="L24" s="7" t="s">
        <v>96</v>
      </c>
      <c r="M24" s="7" t="s">
        <v>96</v>
      </c>
      <c r="N24" s="7" t="s">
        <v>96</v>
      </c>
      <c r="O24" s="7" t="s">
        <v>96</v>
      </c>
      <c r="P24" s="15" t="s">
        <v>96</v>
      </c>
      <c r="Q24" s="21">
        <f t="shared" si="2"/>
        <v>5.2557887055252779E-2</v>
      </c>
      <c r="R24" s="23">
        <f t="shared" si="3"/>
        <v>-0.1141598404382648</v>
      </c>
      <c r="S24" s="21">
        <v>364</v>
      </c>
      <c r="T24" s="7" t="s">
        <v>96</v>
      </c>
      <c r="U24" s="16" t="s">
        <v>96</v>
      </c>
      <c r="V24" s="16" t="s">
        <v>96</v>
      </c>
      <c r="W24" s="16" t="s">
        <v>96</v>
      </c>
      <c r="X24" s="16" t="s">
        <v>96</v>
      </c>
      <c r="Y24" s="16" t="s">
        <v>96</v>
      </c>
      <c r="Z24" s="78" t="s">
        <v>69</v>
      </c>
      <c r="AA24" s="21" t="s">
        <v>70</v>
      </c>
      <c r="AB24" s="21">
        <v>2010</v>
      </c>
      <c r="AC24" s="21">
        <v>2010</v>
      </c>
      <c r="AD24" s="21">
        <f t="shared" si="1"/>
        <v>1</v>
      </c>
      <c r="AE24" s="21">
        <v>1</v>
      </c>
      <c r="AF24" s="21">
        <v>0</v>
      </c>
      <c r="AG24" s="21">
        <v>0</v>
      </c>
      <c r="AH24" s="21">
        <v>0</v>
      </c>
      <c r="AI24" s="21">
        <v>0</v>
      </c>
      <c r="AJ24" s="21">
        <v>1</v>
      </c>
      <c r="AK24" s="21">
        <v>0</v>
      </c>
      <c r="AL24" s="16" t="s">
        <v>73</v>
      </c>
      <c r="AM24" s="16" t="s">
        <v>96</v>
      </c>
      <c r="AN24" s="21" t="s">
        <v>96</v>
      </c>
      <c r="AO24" s="24">
        <f>391/365</f>
        <v>1.0712328767123287</v>
      </c>
      <c r="AP24" s="21" t="s">
        <v>96</v>
      </c>
      <c r="AQ24" s="21" t="s">
        <v>140</v>
      </c>
      <c r="AR24" s="21">
        <v>0</v>
      </c>
      <c r="AS24" s="25">
        <v>1</v>
      </c>
      <c r="AT24" s="25">
        <v>0</v>
      </c>
      <c r="AU24" s="25">
        <v>0</v>
      </c>
      <c r="AV24" s="25">
        <v>0</v>
      </c>
      <c r="AW24" s="6">
        <v>1</v>
      </c>
      <c r="AX24" s="6">
        <v>1</v>
      </c>
      <c r="AY24" s="6">
        <v>0</v>
      </c>
      <c r="AZ24" s="6">
        <v>0</v>
      </c>
      <c r="BA24" s="6">
        <v>0</v>
      </c>
      <c r="BB24" s="6">
        <v>0</v>
      </c>
      <c r="BC24" s="6" t="s">
        <v>96</v>
      </c>
      <c r="BD24" s="6" t="s">
        <v>96</v>
      </c>
      <c r="BE24" s="6" t="s">
        <v>96</v>
      </c>
      <c r="BF24" s="6" t="s">
        <v>96</v>
      </c>
      <c r="BG24" s="25">
        <v>0</v>
      </c>
      <c r="BH24" s="25" t="s">
        <v>96</v>
      </c>
      <c r="BI24" s="25">
        <v>0</v>
      </c>
      <c r="BJ24" s="25">
        <v>0</v>
      </c>
      <c r="BK24" s="21" t="s">
        <v>141</v>
      </c>
      <c r="BL24" s="31" t="s">
        <v>269</v>
      </c>
      <c r="BM24" s="6" t="s">
        <v>596</v>
      </c>
      <c r="BN24" s="6" t="s">
        <v>77</v>
      </c>
      <c r="BO24" s="6" t="s">
        <v>96</v>
      </c>
      <c r="BP24" s="6" t="s">
        <v>96</v>
      </c>
      <c r="BQ24" s="6" t="s">
        <v>96</v>
      </c>
      <c r="BR24" s="6" t="s">
        <v>96</v>
      </c>
      <c r="BS24" s="6" t="s">
        <v>96</v>
      </c>
      <c r="BT24" s="6" t="s">
        <v>96</v>
      </c>
      <c r="BU24" s="6" t="s">
        <v>96</v>
      </c>
      <c r="BV24" s="6" t="s">
        <v>96</v>
      </c>
      <c r="BW24" s="6" t="s">
        <v>96</v>
      </c>
      <c r="BX24" s="6" t="s">
        <v>96</v>
      </c>
    </row>
    <row r="25" spans="1:77" x14ac:dyDescent="0.25">
      <c r="A25" s="27" t="s">
        <v>86</v>
      </c>
      <c r="B25" s="6" t="s">
        <v>259</v>
      </c>
      <c r="C25" s="21" t="s">
        <v>85</v>
      </c>
      <c r="D25" s="7" t="s">
        <v>84</v>
      </c>
      <c r="E25" s="21">
        <v>2017</v>
      </c>
      <c r="F25" s="39">
        <v>9.8000000000000004E-2</v>
      </c>
      <c r="G25" s="22" t="s">
        <v>137</v>
      </c>
      <c r="H25" s="21" t="s">
        <v>138</v>
      </c>
      <c r="I25" s="6" t="s">
        <v>139</v>
      </c>
      <c r="J25" s="25" t="s">
        <v>96</v>
      </c>
      <c r="K25" s="23">
        <v>6.9000000000000006E-2</v>
      </c>
      <c r="L25" s="7" t="s">
        <v>96</v>
      </c>
      <c r="M25" s="7" t="s">
        <v>96</v>
      </c>
      <c r="N25" s="7" t="s">
        <v>96</v>
      </c>
      <c r="O25" s="7" t="s">
        <v>96</v>
      </c>
      <c r="P25" s="15" t="s">
        <v>96</v>
      </c>
      <c r="Q25" s="21">
        <f t="shared" si="2"/>
        <v>5.3735015539624918E-2</v>
      </c>
      <c r="R25" s="23">
        <f t="shared" si="3"/>
        <v>1.8237642441497666</v>
      </c>
      <c r="S25" s="21">
        <v>345</v>
      </c>
      <c r="T25" s="7" t="s">
        <v>96</v>
      </c>
      <c r="U25" s="16" t="s">
        <v>96</v>
      </c>
      <c r="V25" s="16" t="s">
        <v>96</v>
      </c>
      <c r="W25" s="16" t="s">
        <v>96</v>
      </c>
      <c r="X25" s="16" t="s">
        <v>96</v>
      </c>
      <c r="Y25" s="16" t="s">
        <v>96</v>
      </c>
      <c r="Z25" s="78" t="s">
        <v>69</v>
      </c>
      <c r="AA25" s="21" t="s">
        <v>70</v>
      </c>
      <c r="AB25" s="21">
        <v>2010</v>
      </c>
      <c r="AC25" s="21">
        <v>2010</v>
      </c>
      <c r="AD25" s="21">
        <f t="shared" si="1"/>
        <v>1</v>
      </c>
      <c r="AE25" s="21">
        <v>1</v>
      </c>
      <c r="AF25" s="21">
        <v>0</v>
      </c>
      <c r="AG25" s="21">
        <v>0</v>
      </c>
      <c r="AH25" s="21">
        <v>0</v>
      </c>
      <c r="AI25" s="21">
        <v>0</v>
      </c>
      <c r="AJ25" s="21">
        <v>1</v>
      </c>
      <c r="AK25" s="21">
        <v>0</v>
      </c>
      <c r="AL25" s="16" t="s">
        <v>73</v>
      </c>
      <c r="AM25" s="16" t="s">
        <v>96</v>
      </c>
      <c r="AN25" s="21" t="s">
        <v>96</v>
      </c>
      <c r="AO25" s="24">
        <f>391/365</f>
        <v>1.0712328767123287</v>
      </c>
      <c r="AP25" s="21" t="s">
        <v>96</v>
      </c>
      <c r="AQ25" s="21" t="s">
        <v>140</v>
      </c>
      <c r="AR25" s="21">
        <v>0</v>
      </c>
      <c r="AS25" s="25">
        <v>1</v>
      </c>
      <c r="AT25" s="25">
        <v>0</v>
      </c>
      <c r="AU25" s="25">
        <v>0</v>
      </c>
      <c r="AV25" s="25">
        <v>0</v>
      </c>
      <c r="AW25" s="6">
        <v>1</v>
      </c>
      <c r="AX25" s="6">
        <v>1</v>
      </c>
      <c r="AY25" s="6">
        <v>0</v>
      </c>
      <c r="AZ25" s="6">
        <v>0</v>
      </c>
      <c r="BA25" s="6">
        <v>0</v>
      </c>
      <c r="BB25" s="6">
        <v>1</v>
      </c>
      <c r="BC25" s="6" t="s">
        <v>96</v>
      </c>
      <c r="BD25" s="6" t="s">
        <v>96</v>
      </c>
      <c r="BE25" s="6" t="s">
        <v>96</v>
      </c>
      <c r="BF25" s="6" t="s">
        <v>96</v>
      </c>
      <c r="BG25" s="25">
        <v>0</v>
      </c>
      <c r="BH25" s="25" t="s">
        <v>96</v>
      </c>
      <c r="BI25" s="25">
        <v>0</v>
      </c>
      <c r="BJ25" s="25">
        <v>0</v>
      </c>
      <c r="BK25" s="21" t="s">
        <v>141</v>
      </c>
      <c r="BL25" s="6" t="s">
        <v>91</v>
      </c>
      <c r="BM25" s="6" t="s">
        <v>596</v>
      </c>
      <c r="BN25" s="6" t="s">
        <v>77</v>
      </c>
      <c r="BO25" s="6" t="s">
        <v>96</v>
      </c>
      <c r="BP25" s="6" t="s">
        <v>96</v>
      </c>
      <c r="BQ25" s="6" t="s">
        <v>96</v>
      </c>
      <c r="BR25" s="6" t="s">
        <v>96</v>
      </c>
      <c r="BS25" s="6" t="s">
        <v>96</v>
      </c>
      <c r="BT25" s="6" t="s">
        <v>96</v>
      </c>
      <c r="BU25" s="6" t="s">
        <v>96</v>
      </c>
      <c r="BV25" s="6" t="s">
        <v>96</v>
      </c>
      <c r="BW25" s="6" t="s">
        <v>96</v>
      </c>
      <c r="BX25" s="6" t="s">
        <v>96</v>
      </c>
    </row>
    <row r="26" spans="1:77" x14ac:dyDescent="0.25">
      <c r="A26" s="27" t="s">
        <v>86</v>
      </c>
      <c r="B26" s="6" t="s">
        <v>259</v>
      </c>
      <c r="C26" s="21" t="s">
        <v>85</v>
      </c>
      <c r="D26" s="7" t="s">
        <v>84</v>
      </c>
      <c r="E26" s="21">
        <v>2017</v>
      </c>
      <c r="F26" s="39">
        <v>3.5000000000000003E-2</v>
      </c>
      <c r="G26" s="22" t="s">
        <v>136</v>
      </c>
      <c r="H26" s="21" t="s">
        <v>138</v>
      </c>
      <c r="I26" s="6" t="s">
        <v>139</v>
      </c>
      <c r="J26" s="25" t="s">
        <v>96</v>
      </c>
      <c r="K26" s="23">
        <v>0.50900000000000001</v>
      </c>
      <c r="L26" s="7" t="s">
        <v>96</v>
      </c>
      <c r="M26" s="7" t="s">
        <v>96</v>
      </c>
      <c r="N26" s="7" t="s">
        <v>96</v>
      </c>
      <c r="O26" s="7" t="s">
        <v>96</v>
      </c>
      <c r="P26" s="15" t="s">
        <v>96</v>
      </c>
      <c r="Q26" s="21">
        <f t="shared" si="2"/>
        <v>5.252663097254541E-2</v>
      </c>
      <c r="R26" s="23">
        <f t="shared" si="3"/>
        <v>0.66632866703927351</v>
      </c>
      <c r="S26" s="21">
        <v>364</v>
      </c>
      <c r="T26" s="7" t="s">
        <v>96</v>
      </c>
      <c r="U26" s="16" t="s">
        <v>96</v>
      </c>
      <c r="V26" s="16" t="s">
        <v>96</v>
      </c>
      <c r="W26" s="16" t="s">
        <v>96</v>
      </c>
      <c r="X26" s="16" t="s">
        <v>96</v>
      </c>
      <c r="Y26" s="16" t="s">
        <v>96</v>
      </c>
      <c r="Z26" s="78" t="s">
        <v>69</v>
      </c>
      <c r="AA26" s="21" t="s">
        <v>70</v>
      </c>
      <c r="AB26" s="21">
        <v>2010</v>
      </c>
      <c r="AC26" s="21">
        <v>2010</v>
      </c>
      <c r="AD26" s="21">
        <f t="shared" si="1"/>
        <v>1</v>
      </c>
      <c r="AE26" s="21">
        <v>0</v>
      </c>
      <c r="AF26" s="21">
        <v>1</v>
      </c>
      <c r="AG26" s="21">
        <v>0</v>
      </c>
      <c r="AH26" s="21">
        <v>0</v>
      </c>
      <c r="AI26" s="21">
        <v>0</v>
      </c>
      <c r="AJ26" s="21">
        <v>1</v>
      </c>
      <c r="AK26" s="21">
        <v>0</v>
      </c>
      <c r="AL26" s="16" t="s">
        <v>73</v>
      </c>
      <c r="AM26" s="16" t="s">
        <v>96</v>
      </c>
      <c r="AN26" s="21" t="s">
        <v>96</v>
      </c>
      <c r="AO26" s="24">
        <f>1740/365</f>
        <v>4.7671232876712333</v>
      </c>
      <c r="AP26" s="21" t="s">
        <v>96</v>
      </c>
      <c r="AQ26" s="21" t="s">
        <v>140</v>
      </c>
      <c r="AR26" s="21">
        <v>0</v>
      </c>
      <c r="AS26" s="25">
        <v>1</v>
      </c>
      <c r="AT26" s="25">
        <v>0</v>
      </c>
      <c r="AU26" s="25">
        <v>0</v>
      </c>
      <c r="AV26" s="25">
        <v>0</v>
      </c>
      <c r="AW26" s="6">
        <v>1</v>
      </c>
      <c r="AX26" s="6">
        <v>1</v>
      </c>
      <c r="AY26" s="6">
        <v>0</v>
      </c>
      <c r="AZ26" s="6">
        <v>0</v>
      </c>
      <c r="BA26" s="6">
        <v>0</v>
      </c>
      <c r="BB26" s="6">
        <v>0</v>
      </c>
      <c r="BC26" s="6" t="s">
        <v>96</v>
      </c>
      <c r="BD26" s="6" t="s">
        <v>96</v>
      </c>
      <c r="BE26" s="6" t="s">
        <v>96</v>
      </c>
      <c r="BF26" s="6" t="s">
        <v>96</v>
      </c>
      <c r="BG26" s="25">
        <v>0</v>
      </c>
      <c r="BH26" s="25" t="s">
        <v>96</v>
      </c>
      <c r="BI26" s="25">
        <v>0</v>
      </c>
      <c r="BJ26" s="25">
        <v>0</v>
      </c>
      <c r="BK26" s="21" t="s">
        <v>141</v>
      </c>
      <c r="BL26" s="6" t="s">
        <v>91</v>
      </c>
      <c r="BM26" s="6" t="s">
        <v>596</v>
      </c>
      <c r="BN26" s="6" t="s">
        <v>77</v>
      </c>
      <c r="BO26" s="6" t="s">
        <v>96</v>
      </c>
      <c r="BP26" s="6" t="s">
        <v>96</v>
      </c>
      <c r="BQ26" s="6" t="s">
        <v>96</v>
      </c>
      <c r="BR26" s="6" t="s">
        <v>96</v>
      </c>
      <c r="BS26" s="6" t="s">
        <v>96</v>
      </c>
      <c r="BT26" s="6" t="s">
        <v>96</v>
      </c>
      <c r="BU26" s="6" t="s">
        <v>96</v>
      </c>
      <c r="BV26" s="6" t="s">
        <v>96</v>
      </c>
      <c r="BW26" s="6" t="s">
        <v>96</v>
      </c>
      <c r="BX26" s="6" t="s">
        <v>96</v>
      </c>
    </row>
    <row r="27" spans="1:77" x14ac:dyDescent="0.25">
      <c r="A27" s="27" t="s">
        <v>86</v>
      </c>
      <c r="B27" s="6" t="s">
        <v>259</v>
      </c>
      <c r="C27" s="21" t="s">
        <v>85</v>
      </c>
      <c r="D27" s="7" t="s">
        <v>84</v>
      </c>
      <c r="E27" s="21">
        <v>2017</v>
      </c>
      <c r="F27" s="39">
        <v>-2.8000000000000001E-2</v>
      </c>
      <c r="G27" s="22" t="s">
        <v>137</v>
      </c>
      <c r="H27" s="21" t="s">
        <v>138</v>
      </c>
      <c r="I27" s="6" t="s">
        <v>139</v>
      </c>
      <c r="J27" s="25" t="s">
        <v>96</v>
      </c>
      <c r="K27" s="23">
        <v>0.61099999999999999</v>
      </c>
      <c r="L27" s="7" t="s">
        <v>96</v>
      </c>
      <c r="M27" s="7" t="s">
        <v>96</v>
      </c>
      <c r="N27" s="7" t="s">
        <v>96</v>
      </c>
      <c r="O27" s="7" t="s">
        <v>96</v>
      </c>
      <c r="P27" s="15" t="s">
        <v>96</v>
      </c>
      <c r="Q27" s="21">
        <f t="shared" si="2"/>
        <v>5.3973754554950286E-2</v>
      </c>
      <c r="R27" s="23">
        <f t="shared" si="3"/>
        <v>-0.51877065493921504</v>
      </c>
      <c r="S27" s="21">
        <v>345</v>
      </c>
      <c r="T27" s="7" t="s">
        <v>96</v>
      </c>
      <c r="U27" s="16" t="s">
        <v>96</v>
      </c>
      <c r="V27" s="16" t="s">
        <v>96</v>
      </c>
      <c r="W27" s="16" t="s">
        <v>96</v>
      </c>
      <c r="X27" s="16" t="s">
        <v>96</v>
      </c>
      <c r="Y27" s="16" t="s">
        <v>96</v>
      </c>
      <c r="Z27" s="78" t="s">
        <v>69</v>
      </c>
      <c r="AA27" s="21" t="s">
        <v>70</v>
      </c>
      <c r="AB27" s="21">
        <v>2010</v>
      </c>
      <c r="AC27" s="21">
        <v>2010</v>
      </c>
      <c r="AD27" s="21">
        <f t="shared" si="1"/>
        <v>1</v>
      </c>
      <c r="AE27" s="21">
        <v>0</v>
      </c>
      <c r="AF27" s="21">
        <v>1</v>
      </c>
      <c r="AG27" s="21">
        <v>0</v>
      </c>
      <c r="AH27" s="21">
        <v>0</v>
      </c>
      <c r="AI27" s="21">
        <v>0</v>
      </c>
      <c r="AJ27" s="21">
        <v>1</v>
      </c>
      <c r="AK27" s="21">
        <v>0</v>
      </c>
      <c r="AL27" s="16" t="s">
        <v>73</v>
      </c>
      <c r="AM27" s="16" t="s">
        <v>96</v>
      </c>
      <c r="AN27" s="21" t="s">
        <v>96</v>
      </c>
      <c r="AO27" s="24">
        <f>1740/365</f>
        <v>4.7671232876712333</v>
      </c>
      <c r="AP27" s="21" t="s">
        <v>96</v>
      </c>
      <c r="AQ27" s="21" t="s">
        <v>140</v>
      </c>
      <c r="AR27" s="21">
        <v>0</v>
      </c>
      <c r="AS27" s="25">
        <v>1</v>
      </c>
      <c r="AT27" s="25">
        <v>0</v>
      </c>
      <c r="AU27" s="25">
        <v>0</v>
      </c>
      <c r="AV27" s="25">
        <v>0</v>
      </c>
      <c r="AW27" s="6">
        <v>1</v>
      </c>
      <c r="AX27" s="6">
        <v>1</v>
      </c>
      <c r="AY27" s="6">
        <v>0</v>
      </c>
      <c r="AZ27" s="6">
        <v>0</v>
      </c>
      <c r="BA27" s="6">
        <v>0</v>
      </c>
      <c r="BB27" s="6">
        <v>1</v>
      </c>
      <c r="BC27" s="6" t="s">
        <v>96</v>
      </c>
      <c r="BD27" s="6" t="s">
        <v>96</v>
      </c>
      <c r="BE27" s="6" t="s">
        <v>96</v>
      </c>
      <c r="BF27" s="6" t="s">
        <v>96</v>
      </c>
      <c r="BG27" s="25">
        <v>0</v>
      </c>
      <c r="BH27" s="25" t="s">
        <v>96</v>
      </c>
      <c r="BI27" s="25">
        <v>0</v>
      </c>
      <c r="BJ27" s="25">
        <v>0</v>
      </c>
      <c r="BK27" s="21" t="s">
        <v>141</v>
      </c>
      <c r="BL27" s="6" t="s">
        <v>91</v>
      </c>
      <c r="BM27" s="6" t="s">
        <v>596</v>
      </c>
      <c r="BN27" s="6" t="s">
        <v>77</v>
      </c>
      <c r="BO27" s="6" t="s">
        <v>96</v>
      </c>
      <c r="BP27" s="6" t="s">
        <v>96</v>
      </c>
      <c r="BQ27" s="6" t="s">
        <v>96</v>
      </c>
      <c r="BR27" s="6" t="s">
        <v>96</v>
      </c>
      <c r="BS27" s="6" t="s">
        <v>96</v>
      </c>
      <c r="BT27" s="6" t="s">
        <v>96</v>
      </c>
      <c r="BU27" s="6" t="s">
        <v>96</v>
      </c>
      <c r="BV27" s="6" t="s">
        <v>96</v>
      </c>
      <c r="BW27" s="6" t="s">
        <v>96</v>
      </c>
      <c r="BX27" s="6" t="s">
        <v>96</v>
      </c>
    </row>
    <row r="28" spans="1:77" x14ac:dyDescent="0.25">
      <c r="A28" s="27" t="s">
        <v>86</v>
      </c>
      <c r="B28" s="6" t="s">
        <v>259</v>
      </c>
      <c r="C28" s="21" t="s">
        <v>85</v>
      </c>
      <c r="D28" s="7" t="s">
        <v>84</v>
      </c>
      <c r="E28" s="21">
        <v>2017</v>
      </c>
      <c r="F28" s="39">
        <v>0.08</v>
      </c>
      <c r="G28" t="s">
        <v>594</v>
      </c>
      <c r="H28" t="s">
        <v>595</v>
      </c>
      <c r="I28" t="s">
        <v>337</v>
      </c>
      <c r="J28" s="25">
        <v>10</v>
      </c>
      <c r="K28" s="23">
        <v>0.61099999999999999</v>
      </c>
      <c r="L28" s="7" t="s">
        <v>96</v>
      </c>
      <c r="M28" s="7" t="s">
        <v>96</v>
      </c>
      <c r="N28" s="7" t="s">
        <v>96</v>
      </c>
      <c r="O28" s="7" t="s">
        <v>96</v>
      </c>
      <c r="P28" s="15" t="s">
        <v>96</v>
      </c>
      <c r="Q28" s="21">
        <f t="shared" si="2"/>
        <v>5.3821863614292025E-2</v>
      </c>
      <c r="R28" s="23">
        <f t="shared" si="3"/>
        <v>1.4863848002980811</v>
      </c>
      <c r="S28" s="21">
        <v>345</v>
      </c>
      <c r="T28" s="7" t="s">
        <v>96</v>
      </c>
      <c r="U28" s="16" t="s">
        <v>96</v>
      </c>
      <c r="V28" s="16" t="s">
        <v>96</v>
      </c>
      <c r="W28" s="16" t="s">
        <v>96</v>
      </c>
      <c r="X28" s="16" t="s">
        <v>96</v>
      </c>
      <c r="Y28" s="16" t="s">
        <v>96</v>
      </c>
      <c r="Z28" s="78" t="s">
        <v>69</v>
      </c>
      <c r="AA28" s="21" t="s">
        <v>70</v>
      </c>
      <c r="AB28" s="21">
        <v>2010</v>
      </c>
      <c r="AC28" s="21">
        <v>2010</v>
      </c>
      <c r="AD28" s="21">
        <f t="shared" si="1"/>
        <v>1</v>
      </c>
      <c r="AE28" s="21">
        <v>0</v>
      </c>
      <c r="AF28" s="21">
        <v>1</v>
      </c>
      <c r="AG28" s="21">
        <v>0</v>
      </c>
      <c r="AH28" s="21">
        <v>0</v>
      </c>
      <c r="AI28" s="21">
        <v>0</v>
      </c>
      <c r="AJ28" s="21">
        <v>1</v>
      </c>
      <c r="AK28" s="21">
        <v>0</v>
      </c>
      <c r="AL28" s="16" t="s">
        <v>73</v>
      </c>
      <c r="AM28" s="16" t="s">
        <v>96</v>
      </c>
      <c r="AN28" s="21" t="s">
        <v>96</v>
      </c>
      <c r="AO28" s="24">
        <f>1740/365</f>
        <v>4.7671232876712333</v>
      </c>
      <c r="AP28" s="21" t="s">
        <v>96</v>
      </c>
      <c r="AQ28" s="21" t="s">
        <v>140</v>
      </c>
      <c r="AR28" s="21">
        <v>0</v>
      </c>
      <c r="AS28" s="25">
        <v>1</v>
      </c>
      <c r="AT28" s="25">
        <v>0</v>
      </c>
      <c r="AU28" s="25">
        <v>0</v>
      </c>
      <c r="AV28" s="25">
        <v>0</v>
      </c>
      <c r="AW28" s="6">
        <v>1</v>
      </c>
      <c r="AX28" s="6">
        <v>1</v>
      </c>
      <c r="AY28" s="6">
        <v>0</v>
      </c>
      <c r="AZ28" s="6">
        <v>0</v>
      </c>
      <c r="BA28" s="6">
        <v>0</v>
      </c>
      <c r="BB28" s="6">
        <v>1</v>
      </c>
      <c r="BC28" s="6" t="s">
        <v>96</v>
      </c>
      <c r="BD28" s="6" t="s">
        <v>96</v>
      </c>
      <c r="BE28" s="6" t="s">
        <v>96</v>
      </c>
      <c r="BF28" s="6" t="s">
        <v>96</v>
      </c>
      <c r="BG28" s="25">
        <v>0</v>
      </c>
      <c r="BH28" s="25" t="s">
        <v>96</v>
      </c>
      <c r="BI28" s="25">
        <v>0</v>
      </c>
      <c r="BJ28" s="25">
        <v>0</v>
      </c>
      <c r="BK28" s="21" t="s">
        <v>141</v>
      </c>
      <c r="BL28" s="6" t="s">
        <v>91</v>
      </c>
      <c r="BM28" s="6" t="s">
        <v>596</v>
      </c>
      <c r="BN28" s="6" t="s">
        <v>77</v>
      </c>
      <c r="BO28" s="6" t="s">
        <v>96</v>
      </c>
      <c r="BP28" s="6" t="s">
        <v>96</v>
      </c>
      <c r="BQ28" s="6" t="s">
        <v>96</v>
      </c>
      <c r="BR28" s="6" t="s">
        <v>96</v>
      </c>
      <c r="BS28" s="6" t="s">
        <v>96</v>
      </c>
      <c r="BT28" s="6" t="s">
        <v>96</v>
      </c>
      <c r="BU28" s="6" t="s">
        <v>96</v>
      </c>
      <c r="BV28" s="6" t="s">
        <v>96</v>
      </c>
      <c r="BW28" s="6" t="s">
        <v>96</v>
      </c>
      <c r="BX28" s="6" t="s">
        <v>96</v>
      </c>
    </row>
    <row r="29" spans="1:77" x14ac:dyDescent="0.25">
      <c r="A29" s="27" t="s">
        <v>94</v>
      </c>
      <c r="B29" s="6" t="s">
        <v>260</v>
      </c>
      <c r="C29" s="6" t="s">
        <v>97</v>
      </c>
      <c r="D29" s="6" t="s">
        <v>95</v>
      </c>
      <c r="E29" s="7">
        <v>2017</v>
      </c>
      <c r="F29" s="15">
        <v>2.2799999999999998</v>
      </c>
      <c r="G29" s="6" t="s">
        <v>100</v>
      </c>
      <c r="H29" s="10" t="s">
        <v>99</v>
      </c>
      <c r="I29" s="21" t="s">
        <v>72</v>
      </c>
      <c r="J29" s="25" t="s">
        <v>96</v>
      </c>
      <c r="K29" s="7" t="s">
        <v>96</v>
      </c>
      <c r="L29" s="7">
        <v>0.9</v>
      </c>
      <c r="M29" s="7">
        <v>3.69</v>
      </c>
      <c r="N29" s="9">
        <f>L29/100+1</f>
        <v>1.0089999999999999</v>
      </c>
      <c r="O29" s="7">
        <f>M29/100+1</f>
        <v>1.0368999999999999</v>
      </c>
      <c r="P29" s="15">
        <f>F29/100+1</f>
        <v>1.0227999999999999</v>
      </c>
      <c r="Q29" s="7">
        <f>(O29-N29)/(3.92)</f>
        <v>7.1173469387755192E-3</v>
      </c>
      <c r="R29" s="7">
        <f>P29/Q29</f>
        <v>143.70523297491019</v>
      </c>
      <c r="S29" s="10">
        <v>6600</v>
      </c>
      <c r="T29" s="44" t="s">
        <v>96</v>
      </c>
      <c r="U29" s="16">
        <v>19.399999999999999</v>
      </c>
      <c r="V29" s="16">
        <v>25.4</v>
      </c>
      <c r="W29" s="44">
        <v>15.2</v>
      </c>
      <c r="X29" s="16" t="s">
        <v>96</v>
      </c>
      <c r="Y29" s="16" t="s">
        <v>96</v>
      </c>
      <c r="Z29" s="78" t="s">
        <v>69</v>
      </c>
      <c r="AA29" s="10" t="s">
        <v>98</v>
      </c>
      <c r="AB29" s="10">
        <v>1996</v>
      </c>
      <c r="AC29" s="10">
        <v>2011</v>
      </c>
      <c r="AD29" s="21">
        <f t="shared" si="1"/>
        <v>16</v>
      </c>
      <c r="AE29" s="10">
        <v>0.77</v>
      </c>
      <c r="AF29" s="10">
        <v>0.23</v>
      </c>
      <c r="AG29" s="21">
        <v>0</v>
      </c>
      <c r="AH29" s="21">
        <v>0</v>
      </c>
      <c r="AI29" s="21">
        <v>1</v>
      </c>
      <c r="AJ29" s="21">
        <v>0</v>
      </c>
      <c r="AK29" s="21">
        <v>0</v>
      </c>
      <c r="AL29" s="16" t="s">
        <v>73</v>
      </c>
      <c r="AM29" s="21">
        <v>4.2</v>
      </c>
      <c r="AN29" s="21" t="s">
        <v>96</v>
      </c>
      <c r="AO29" s="10">
        <v>8.6999999999999993</v>
      </c>
      <c r="AP29" s="10">
        <v>3.1</v>
      </c>
      <c r="AQ29" s="10" t="s">
        <v>201</v>
      </c>
      <c r="AR29" s="10">
        <v>0</v>
      </c>
      <c r="AS29" s="10">
        <v>0</v>
      </c>
      <c r="AT29" s="10">
        <v>1</v>
      </c>
      <c r="AU29" s="10">
        <v>0</v>
      </c>
      <c r="AV29" s="10">
        <v>0</v>
      </c>
      <c r="AW29" s="6">
        <v>0</v>
      </c>
      <c r="AX29" s="6">
        <v>1</v>
      </c>
      <c r="AY29" s="6">
        <v>1</v>
      </c>
      <c r="AZ29" s="7">
        <v>1</v>
      </c>
      <c r="BA29" s="7">
        <v>1</v>
      </c>
      <c r="BB29" s="7">
        <v>1</v>
      </c>
      <c r="BC29" s="7" t="s">
        <v>96</v>
      </c>
      <c r="BD29" s="7" t="s">
        <v>96</v>
      </c>
      <c r="BE29" s="7" t="s">
        <v>96</v>
      </c>
      <c r="BF29" s="7" t="s">
        <v>96</v>
      </c>
      <c r="BG29" s="7">
        <v>0</v>
      </c>
      <c r="BH29" s="7" t="s">
        <v>96</v>
      </c>
      <c r="BI29" s="7">
        <v>0</v>
      </c>
      <c r="BJ29" s="7">
        <v>0</v>
      </c>
      <c r="BK29" s="7" t="s">
        <v>114</v>
      </c>
      <c r="BL29" t="s">
        <v>586</v>
      </c>
      <c r="BM29" s="16" t="s">
        <v>76</v>
      </c>
      <c r="BN29" s="7" t="s">
        <v>101</v>
      </c>
      <c r="BO29" t="s">
        <v>583</v>
      </c>
      <c r="BP29" s="6">
        <v>1</v>
      </c>
      <c r="BQ29" t="s">
        <v>582</v>
      </c>
      <c r="BR29" t="s">
        <v>584</v>
      </c>
      <c r="BS29" t="s">
        <v>585</v>
      </c>
      <c r="BT29" s="6" t="s">
        <v>96</v>
      </c>
      <c r="BU29" t="s">
        <v>589</v>
      </c>
      <c r="BV29" t="s">
        <v>587</v>
      </c>
      <c r="BW29" t="s">
        <v>588</v>
      </c>
      <c r="BX29" s="6" t="s">
        <v>96</v>
      </c>
    </row>
    <row r="30" spans="1:77" x14ac:dyDescent="0.25">
      <c r="A30" s="27" t="s">
        <v>94</v>
      </c>
      <c r="B30" s="6" t="s">
        <v>260</v>
      </c>
      <c r="C30" s="6" t="s">
        <v>97</v>
      </c>
      <c r="D30" s="6" t="s">
        <v>95</v>
      </c>
      <c r="E30" s="7">
        <v>2017</v>
      </c>
      <c r="F30" s="15">
        <v>2.37</v>
      </c>
      <c r="G30" s="6" t="s">
        <v>100</v>
      </c>
      <c r="H30" s="10" t="s">
        <v>99</v>
      </c>
      <c r="I30" s="21" t="s">
        <v>72</v>
      </c>
      <c r="J30" s="25" t="s">
        <v>96</v>
      </c>
      <c r="K30" s="7" t="s">
        <v>96</v>
      </c>
      <c r="L30" s="7">
        <v>0.82</v>
      </c>
      <c r="M30" s="7">
        <v>3.96</v>
      </c>
      <c r="N30" s="9">
        <f>L30/100+1</f>
        <v>1.0082</v>
      </c>
      <c r="O30" s="7">
        <f>M30/100+1</f>
        <v>1.0396000000000001</v>
      </c>
      <c r="P30" s="15">
        <f>F30/100+1</f>
        <v>1.0237000000000001</v>
      </c>
      <c r="Q30" s="7">
        <f>(O30-N30)/(3.92)</f>
        <v>8.010204081632678E-3</v>
      </c>
      <c r="R30" s="7">
        <f>P30/Q30</f>
        <v>127.79949044585948</v>
      </c>
      <c r="S30" s="10">
        <v>5073</v>
      </c>
      <c r="T30" s="44" t="s">
        <v>96</v>
      </c>
      <c r="U30" s="16">
        <v>19.399999999999999</v>
      </c>
      <c r="V30" s="16">
        <v>25.4</v>
      </c>
      <c r="W30" s="44">
        <v>15.2</v>
      </c>
      <c r="X30" s="16" t="s">
        <v>96</v>
      </c>
      <c r="Y30" s="16" t="s">
        <v>96</v>
      </c>
      <c r="Z30" s="78" t="s">
        <v>69</v>
      </c>
      <c r="AA30" s="10" t="s">
        <v>98</v>
      </c>
      <c r="AB30" s="10">
        <v>1996</v>
      </c>
      <c r="AC30" s="10">
        <v>2011</v>
      </c>
      <c r="AD30" s="21">
        <f t="shared" si="1"/>
        <v>16</v>
      </c>
      <c r="AE30" s="10">
        <v>1</v>
      </c>
      <c r="AF30" s="10">
        <v>0</v>
      </c>
      <c r="AG30" s="21">
        <v>0</v>
      </c>
      <c r="AH30" s="21">
        <v>0</v>
      </c>
      <c r="AI30" s="21">
        <v>1</v>
      </c>
      <c r="AJ30" s="21">
        <v>0</v>
      </c>
      <c r="AK30" s="21">
        <v>0</v>
      </c>
      <c r="AL30" s="16" t="s">
        <v>73</v>
      </c>
      <c r="AM30" s="21">
        <v>6.8</v>
      </c>
      <c r="AN30" s="21" t="s">
        <v>96</v>
      </c>
      <c r="AO30" s="10">
        <v>6.7</v>
      </c>
      <c r="AP30" s="10">
        <v>2.6</v>
      </c>
      <c r="AQ30" s="10" t="s">
        <v>201</v>
      </c>
      <c r="AR30" s="7">
        <v>0</v>
      </c>
      <c r="AS30" s="7">
        <v>0</v>
      </c>
      <c r="AT30" s="7">
        <v>1</v>
      </c>
      <c r="AU30" s="7">
        <v>0</v>
      </c>
      <c r="AV30" s="7">
        <v>0</v>
      </c>
      <c r="AW30" s="6">
        <v>0</v>
      </c>
      <c r="AX30" s="6">
        <v>1</v>
      </c>
      <c r="AY30" s="6">
        <v>1</v>
      </c>
      <c r="AZ30" s="7">
        <v>1</v>
      </c>
      <c r="BA30" s="7">
        <v>1</v>
      </c>
      <c r="BB30" s="7">
        <v>1</v>
      </c>
      <c r="BC30" s="7" t="s">
        <v>96</v>
      </c>
      <c r="BD30" s="7" t="s">
        <v>96</v>
      </c>
      <c r="BE30" s="7" t="s">
        <v>96</v>
      </c>
      <c r="BF30" s="7" t="s">
        <v>96</v>
      </c>
      <c r="BG30" s="7">
        <v>0</v>
      </c>
      <c r="BH30" s="7" t="s">
        <v>96</v>
      </c>
      <c r="BI30" s="7">
        <v>0</v>
      </c>
      <c r="BJ30" s="7">
        <v>0</v>
      </c>
      <c r="BK30" s="7" t="s">
        <v>114</v>
      </c>
      <c r="BL30" s="6" t="s">
        <v>96</v>
      </c>
      <c r="BM30" s="6" t="s">
        <v>80</v>
      </c>
      <c r="BN30" s="7" t="s">
        <v>101</v>
      </c>
      <c r="BO30" s="6" t="s">
        <v>96</v>
      </c>
      <c r="BP30" s="6">
        <v>1</v>
      </c>
      <c r="BQ30" s="6" t="s">
        <v>96</v>
      </c>
      <c r="BR30" s="6" t="s">
        <v>96</v>
      </c>
      <c r="BS30" s="6" t="s">
        <v>96</v>
      </c>
      <c r="BT30" s="6" t="s">
        <v>96</v>
      </c>
      <c r="BU30" s="6" t="s">
        <v>96</v>
      </c>
      <c r="BV30" s="6" t="s">
        <v>96</v>
      </c>
      <c r="BW30" t="s">
        <v>96</v>
      </c>
      <c r="BX30" s="6" t="s">
        <v>96</v>
      </c>
    </row>
    <row r="31" spans="1:77" x14ac:dyDescent="0.25">
      <c r="A31" s="6" t="s">
        <v>270</v>
      </c>
      <c r="B31" s="6" t="s">
        <v>105</v>
      </c>
      <c r="C31" s="6" t="s">
        <v>103</v>
      </c>
      <c r="D31" s="6" t="s">
        <v>102</v>
      </c>
      <c r="E31" s="7">
        <v>2003</v>
      </c>
      <c r="F31" s="15">
        <v>1.1200000000000001</v>
      </c>
      <c r="G31" s="7" t="s">
        <v>151</v>
      </c>
      <c r="H31" s="21" t="s">
        <v>112</v>
      </c>
      <c r="I31" s="10" t="s">
        <v>104</v>
      </c>
      <c r="J31" s="25" t="s">
        <v>96</v>
      </c>
      <c r="K31" s="7" t="s">
        <v>96</v>
      </c>
      <c r="L31" s="10">
        <v>1.02</v>
      </c>
      <c r="M31" s="10">
        <v>1.24</v>
      </c>
      <c r="N31" s="9">
        <f>L31/10+1</f>
        <v>1.1020000000000001</v>
      </c>
      <c r="O31" s="10">
        <f>M31/10+1</f>
        <v>1.1240000000000001</v>
      </c>
      <c r="P31" s="15">
        <f>F31/10+1</f>
        <v>1.1120000000000001</v>
      </c>
      <c r="Q31" s="7">
        <f>(O31-N31)/(3.92)</f>
        <v>5.6122448979591885E-3</v>
      </c>
      <c r="R31" s="7">
        <f>P31/Q31</f>
        <v>198.13818181818166</v>
      </c>
      <c r="S31" s="10">
        <v>702</v>
      </c>
      <c r="T31" s="10" t="s">
        <v>96</v>
      </c>
      <c r="U31" s="16" t="s">
        <v>96</v>
      </c>
      <c r="V31" s="16" t="s">
        <v>96</v>
      </c>
      <c r="W31" s="16" t="s">
        <v>96</v>
      </c>
      <c r="X31" s="16" t="s">
        <v>96</v>
      </c>
      <c r="Y31" s="16" t="s">
        <v>96</v>
      </c>
      <c r="Z31" s="78" t="s">
        <v>69</v>
      </c>
      <c r="AA31" s="10" t="s">
        <v>70</v>
      </c>
      <c r="AB31" s="10">
        <v>1995</v>
      </c>
      <c r="AC31" s="10">
        <v>2000</v>
      </c>
      <c r="AD31" s="21">
        <f t="shared" si="1"/>
        <v>6</v>
      </c>
      <c r="AE31" s="10">
        <f>ROUND(518/S31,2)</f>
        <v>0.74</v>
      </c>
      <c r="AF31" s="10">
        <f>1-AE31</f>
        <v>0.26</v>
      </c>
      <c r="AG31" s="21">
        <v>0</v>
      </c>
      <c r="AH31" s="21">
        <v>0</v>
      </c>
      <c r="AI31" s="21">
        <v>1</v>
      </c>
      <c r="AJ31" s="21">
        <v>0</v>
      </c>
      <c r="AK31" s="21">
        <v>0</v>
      </c>
      <c r="AL31" s="16" t="s">
        <v>73</v>
      </c>
      <c r="AM31" s="21">
        <v>18.899999999999999</v>
      </c>
      <c r="AN31" s="21" t="s">
        <v>96</v>
      </c>
      <c r="AO31" s="10" t="s">
        <v>96</v>
      </c>
      <c r="AP31" s="10" t="s">
        <v>96</v>
      </c>
      <c r="AQ31" s="10" t="s">
        <v>96</v>
      </c>
      <c r="AR31" s="7">
        <v>0</v>
      </c>
      <c r="AS31" s="7">
        <v>1</v>
      </c>
      <c r="AT31" s="7">
        <v>0</v>
      </c>
      <c r="AU31" s="7">
        <v>0</v>
      </c>
      <c r="AV31" s="7">
        <v>0</v>
      </c>
      <c r="AW31" s="7">
        <v>0</v>
      </c>
      <c r="AX31" s="7">
        <v>0</v>
      </c>
      <c r="AY31" s="7">
        <v>0</v>
      </c>
      <c r="AZ31" s="7">
        <v>1</v>
      </c>
      <c r="BA31" s="7">
        <v>1</v>
      </c>
      <c r="BB31" s="7">
        <v>1</v>
      </c>
      <c r="BC31" s="7" t="s">
        <v>96</v>
      </c>
      <c r="BD31" s="7" t="s">
        <v>96</v>
      </c>
      <c r="BE31" s="7" t="s">
        <v>96</v>
      </c>
      <c r="BF31" s="7" t="s">
        <v>96</v>
      </c>
      <c r="BG31" s="7">
        <v>1</v>
      </c>
      <c r="BH31" s="7" t="s">
        <v>96</v>
      </c>
      <c r="BI31" s="7">
        <v>0</v>
      </c>
      <c r="BJ31" s="7">
        <v>0</v>
      </c>
      <c r="BK31" s="7" t="s">
        <v>109</v>
      </c>
      <c r="BL31" s="6" t="s">
        <v>110</v>
      </c>
      <c r="BM31" s="7" t="s">
        <v>579</v>
      </c>
      <c r="BN31" s="7" t="s">
        <v>77</v>
      </c>
      <c r="BO31" t="s">
        <v>578</v>
      </c>
      <c r="BP31" s="6" t="s">
        <v>96</v>
      </c>
      <c r="BQ31" s="6" t="s">
        <v>270</v>
      </c>
      <c r="BR31" s="6" t="s">
        <v>96</v>
      </c>
      <c r="BS31" s="6" t="s">
        <v>96</v>
      </c>
      <c r="BT31" s="6" t="s">
        <v>96</v>
      </c>
      <c r="BU31" t="s">
        <v>580</v>
      </c>
      <c r="BV31" t="s">
        <v>581</v>
      </c>
      <c r="BW31" s="6" t="s">
        <v>96</v>
      </c>
      <c r="BX31" s="6" t="s">
        <v>96</v>
      </c>
    </row>
    <row r="32" spans="1:77" x14ac:dyDescent="0.25">
      <c r="A32" s="6" t="s">
        <v>270</v>
      </c>
      <c r="B32" s="6" t="s">
        <v>105</v>
      </c>
      <c r="C32" s="6" t="s">
        <v>103</v>
      </c>
      <c r="D32" s="6" t="s">
        <v>102</v>
      </c>
      <c r="E32" s="7">
        <v>2003</v>
      </c>
      <c r="F32" s="15">
        <v>1.1299999999999999</v>
      </c>
      <c r="G32" s="7" t="s">
        <v>148</v>
      </c>
      <c r="H32" s="21" t="s">
        <v>112</v>
      </c>
      <c r="I32" s="10" t="s">
        <v>104</v>
      </c>
      <c r="J32" s="25" t="s">
        <v>96</v>
      </c>
      <c r="K32" s="7">
        <v>1.2E-2</v>
      </c>
      <c r="L32" s="7" t="s">
        <v>96</v>
      </c>
      <c r="M32" s="7" t="s">
        <v>96</v>
      </c>
      <c r="N32" s="7" t="s">
        <v>96</v>
      </c>
      <c r="O32" s="7" t="s">
        <v>96</v>
      </c>
      <c r="P32" s="15" t="s">
        <v>96</v>
      </c>
      <c r="Q32" s="7" t="s">
        <v>96</v>
      </c>
      <c r="R32" s="7" t="s">
        <v>96</v>
      </c>
      <c r="S32" s="10">
        <v>702</v>
      </c>
      <c r="T32" s="10" t="s">
        <v>96</v>
      </c>
      <c r="U32" s="16" t="s">
        <v>96</v>
      </c>
      <c r="V32" s="16" t="s">
        <v>96</v>
      </c>
      <c r="W32" s="16" t="s">
        <v>96</v>
      </c>
      <c r="X32" s="16" t="s">
        <v>96</v>
      </c>
      <c r="Y32" s="16" t="s">
        <v>96</v>
      </c>
      <c r="Z32" s="78" t="s">
        <v>69</v>
      </c>
      <c r="AA32" s="10" t="s">
        <v>70</v>
      </c>
      <c r="AB32" s="10">
        <v>1995</v>
      </c>
      <c r="AC32" s="10">
        <v>2000</v>
      </c>
      <c r="AD32" s="21">
        <f t="shared" si="1"/>
        <v>6</v>
      </c>
      <c r="AE32" s="10">
        <f>ROUND(518/S32,2)</f>
        <v>0.74</v>
      </c>
      <c r="AF32" s="10">
        <f>1-AE32</f>
        <v>0.26</v>
      </c>
      <c r="AG32" s="21">
        <v>0</v>
      </c>
      <c r="AH32" s="21">
        <v>0</v>
      </c>
      <c r="AI32" s="21">
        <v>1</v>
      </c>
      <c r="AJ32" s="21">
        <v>0</v>
      </c>
      <c r="AK32" s="21">
        <v>0</v>
      </c>
      <c r="AL32" s="16" t="s">
        <v>73</v>
      </c>
      <c r="AM32" s="21">
        <v>18.899999999999999</v>
      </c>
      <c r="AN32" s="21" t="s">
        <v>96</v>
      </c>
      <c r="AO32" s="10" t="s">
        <v>96</v>
      </c>
      <c r="AP32" s="10" t="s">
        <v>96</v>
      </c>
      <c r="AQ32" s="10" t="s">
        <v>96</v>
      </c>
      <c r="AR32" s="7">
        <v>0</v>
      </c>
      <c r="AS32" s="7">
        <v>0</v>
      </c>
      <c r="AT32" s="7">
        <v>0</v>
      </c>
      <c r="AU32" s="7">
        <v>0</v>
      </c>
      <c r="AV32" s="7">
        <v>0</v>
      </c>
      <c r="AW32" s="7">
        <v>0</v>
      </c>
      <c r="AX32" s="7">
        <v>0</v>
      </c>
      <c r="AY32" s="7">
        <v>0</v>
      </c>
      <c r="AZ32" s="7">
        <v>0</v>
      </c>
      <c r="BA32" s="7">
        <v>0</v>
      </c>
      <c r="BB32" s="7">
        <v>0</v>
      </c>
      <c r="BC32" s="7" t="s">
        <v>96</v>
      </c>
      <c r="BD32" s="7" t="s">
        <v>96</v>
      </c>
      <c r="BE32" s="7" t="s">
        <v>96</v>
      </c>
      <c r="BF32" s="7" t="s">
        <v>96</v>
      </c>
      <c r="BG32" s="7">
        <v>0</v>
      </c>
      <c r="BH32" s="7" t="s">
        <v>96</v>
      </c>
      <c r="BI32" s="7">
        <v>0</v>
      </c>
      <c r="BJ32" s="7">
        <v>0</v>
      </c>
      <c r="BK32" s="7" t="s">
        <v>109</v>
      </c>
      <c r="BL32" s="6" t="s">
        <v>110</v>
      </c>
      <c r="BM32" s="7" t="s">
        <v>76</v>
      </c>
      <c r="BN32" s="7" t="s">
        <v>77</v>
      </c>
      <c r="BO32" s="6" t="s">
        <v>96</v>
      </c>
      <c r="BP32" s="6" t="s">
        <v>96</v>
      </c>
      <c r="BQ32" s="6" t="s">
        <v>96</v>
      </c>
      <c r="BR32" s="6" t="s">
        <v>96</v>
      </c>
      <c r="BS32" s="6" t="s">
        <v>96</v>
      </c>
      <c r="BT32" s="6" t="s">
        <v>96</v>
      </c>
      <c r="BU32" s="6" t="s">
        <v>96</v>
      </c>
      <c r="BV32" s="6" t="s">
        <v>96</v>
      </c>
      <c r="BW32" s="6" t="s">
        <v>96</v>
      </c>
      <c r="BX32" s="6" t="s">
        <v>96</v>
      </c>
    </row>
    <row r="33" spans="1:76" x14ac:dyDescent="0.25">
      <c r="A33" s="6" t="s">
        <v>270</v>
      </c>
      <c r="B33" s="6" t="s">
        <v>105</v>
      </c>
      <c r="C33" s="6" t="s">
        <v>103</v>
      </c>
      <c r="D33" s="6" t="s">
        <v>102</v>
      </c>
      <c r="E33" s="7">
        <v>2003</v>
      </c>
      <c r="F33" s="15">
        <v>1.1200000000000001</v>
      </c>
      <c r="G33" s="7" t="s">
        <v>149</v>
      </c>
      <c r="H33" s="21" t="s">
        <v>112</v>
      </c>
      <c r="I33" s="10" t="s">
        <v>104</v>
      </c>
      <c r="J33" s="25" t="s">
        <v>96</v>
      </c>
      <c r="K33" s="7">
        <v>1.0999999999999999E-2</v>
      </c>
      <c r="L33" s="7" t="s">
        <v>96</v>
      </c>
      <c r="M33" s="7" t="s">
        <v>96</v>
      </c>
      <c r="N33" s="7" t="s">
        <v>96</v>
      </c>
      <c r="O33" s="7" t="s">
        <v>96</v>
      </c>
      <c r="P33" s="15" t="s">
        <v>96</v>
      </c>
      <c r="Q33" s="7" t="s">
        <v>96</v>
      </c>
      <c r="R33" s="7" t="s">
        <v>96</v>
      </c>
      <c r="S33" s="10">
        <v>702</v>
      </c>
      <c r="T33" s="10" t="s">
        <v>96</v>
      </c>
      <c r="U33" s="16" t="s">
        <v>96</v>
      </c>
      <c r="V33" s="16" t="s">
        <v>96</v>
      </c>
      <c r="W33" s="16" t="s">
        <v>96</v>
      </c>
      <c r="X33" s="16" t="s">
        <v>96</v>
      </c>
      <c r="Y33" s="16" t="s">
        <v>96</v>
      </c>
      <c r="Z33" s="78" t="s">
        <v>69</v>
      </c>
      <c r="AA33" s="10" t="s">
        <v>70</v>
      </c>
      <c r="AB33" s="10">
        <v>1995</v>
      </c>
      <c r="AC33" s="10">
        <v>2000</v>
      </c>
      <c r="AD33" s="21">
        <f t="shared" si="1"/>
        <v>6</v>
      </c>
      <c r="AE33" s="10">
        <f>ROUND(518/S33,2)</f>
        <v>0.74</v>
      </c>
      <c r="AF33" s="10">
        <f>1-AE33</f>
        <v>0.26</v>
      </c>
      <c r="AG33" s="21">
        <v>0</v>
      </c>
      <c r="AH33" s="21">
        <v>0</v>
      </c>
      <c r="AI33" s="21">
        <v>1</v>
      </c>
      <c r="AJ33" s="21">
        <v>0</v>
      </c>
      <c r="AK33" s="21">
        <v>0</v>
      </c>
      <c r="AL33" s="16" t="s">
        <v>73</v>
      </c>
      <c r="AM33" s="21">
        <v>18.899999999999999</v>
      </c>
      <c r="AN33" s="21" t="s">
        <v>96</v>
      </c>
      <c r="AO33" s="10" t="s">
        <v>96</v>
      </c>
      <c r="AP33" s="10" t="s">
        <v>96</v>
      </c>
      <c r="AQ33" s="10" t="s">
        <v>96</v>
      </c>
      <c r="AR33" s="7">
        <v>0</v>
      </c>
      <c r="AS33" s="7">
        <v>0</v>
      </c>
      <c r="AT33" s="7">
        <v>0</v>
      </c>
      <c r="AU33" s="7">
        <v>0</v>
      </c>
      <c r="AV33" s="7">
        <v>0</v>
      </c>
      <c r="AW33" s="7">
        <v>0</v>
      </c>
      <c r="AX33" s="7">
        <v>0</v>
      </c>
      <c r="AY33" s="7">
        <v>0</v>
      </c>
      <c r="AZ33" s="7">
        <v>0</v>
      </c>
      <c r="BA33" s="7">
        <v>0</v>
      </c>
      <c r="BB33" s="7">
        <v>0</v>
      </c>
      <c r="BC33" s="7" t="s">
        <v>96</v>
      </c>
      <c r="BD33" s="7" t="s">
        <v>96</v>
      </c>
      <c r="BE33" s="7" t="s">
        <v>96</v>
      </c>
      <c r="BF33" s="7" t="s">
        <v>96</v>
      </c>
      <c r="BG33" s="7">
        <v>0</v>
      </c>
      <c r="BH33" s="7" t="s">
        <v>96</v>
      </c>
      <c r="BI33" s="7">
        <v>0</v>
      </c>
      <c r="BJ33" s="7">
        <v>0</v>
      </c>
      <c r="BK33" s="7" t="s">
        <v>109</v>
      </c>
      <c r="BL33" s="6" t="s">
        <v>110</v>
      </c>
      <c r="BM33" s="7" t="s">
        <v>76</v>
      </c>
      <c r="BN33" s="7" t="s">
        <v>152</v>
      </c>
      <c r="BO33" s="6" t="s">
        <v>96</v>
      </c>
      <c r="BP33" s="6" t="s">
        <v>96</v>
      </c>
      <c r="BQ33" s="6" t="s">
        <v>96</v>
      </c>
      <c r="BR33" s="6" t="s">
        <v>96</v>
      </c>
      <c r="BS33" s="6" t="s">
        <v>96</v>
      </c>
      <c r="BT33" s="6" t="s">
        <v>96</v>
      </c>
      <c r="BU33" s="6" t="s">
        <v>96</v>
      </c>
      <c r="BV33" s="6" t="s">
        <v>96</v>
      </c>
      <c r="BW33" s="6" t="s">
        <v>96</v>
      </c>
      <c r="BX33" s="6" t="s">
        <v>96</v>
      </c>
    </row>
    <row r="34" spans="1:76" x14ac:dyDescent="0.25">
      <c r="A34" s="6" t="s">
        <v>270</v>
      </c>
      <c r="B34" s="6" t="s">
        <v>105</v>
      </c>
      <c r="C34" s="6" t="s">
        <v>103</v>
      </c>
      <c r="D34" s="6" t="s">
        <v>102</v>
      </c>
      <c r="E34" s="7">
        <v>2003</v>
      </c>
      <c r="F34" s="15">
        <v>1.1299999999999999</v>
      </c>
      <c r="G34" s="7" t="s">
        <v>150</v>
      </c>
      <c r="H34" s="21" t="s">
        <v>112</v>
      </c>
      <c r="I34" s="10" t="s">
        <v>104</v>
      </c>
      <c r="J34" s="25" t="s">
        <v>96</v>
      </c>
      <c r="K34" s="7">
        <v>1.7000000000000001E-2</v>
      </c>
      <c r="L34" s="7" t="s">
        <v>96</v>
      </c>
      <c r="M34" s="7" t="s">
        <v>96</v>
      </c>
      <c r="N34" s="7" t="s">
        <v>96</v>
      </c>
      <c r="O34" s="7" t="s">
        <v>96</v>
      </c>
      <c r="P34" s="15" t="s">
        <v>96</v>
      </c>
      <c r="Q34" s="7" t="s">
        <v>96</v>
      </c>
      <c r="R34" s="7" t="s">
        <v>96</v>
      </c>
      <c r="S34" s="10">
        <v>702</v>
      </c>
      <c r="T34" s="10" t="s">
        <v>96</v>
      </c>
      <c r="U34" s="16" t="s">
        <v>96</v>
      </c>
      <c r="V34" s="16" t="s">
        <v>96</v>
      </c>
      <c r="W34" s="16" t="s">
        <v>96</v>
      </c>
      <c r="X34" s="16" t="s">
        <v>96</v>
      </c>
      <c r="Y34" s="16" t="s">
        <v>96</v>
      </c>
      <c r="Z34" s="78" t="s">
        <v>69</v>
      </c>
      <c r="AA34" s="10" t="s">
        <v>70</v>
      </c>
      <c r="AB34" s="10">
        <v>1995</v>
      </c>
      <c r="AC34" s="10">
        <v>2000</v>
      </c>
      <c r="AD34" s="21">
        <f t="shared" si="1"/>
        <v>6</v>
      </c>
      <c r="AE34" s="10">
        <f>ROUND(518/S34,2)</f>
        <v>0.74</v>
      </c>
      <c r="AF34" s="10">
        <f>1-AE34</f>
        <v>0.26</v>
      </c>
      <c r="AG34" s="21">
        <v>0</v>
      </c>
      <c r="AH34" s="21">
        <v>0</v>
      </c>
      <c r="AI34" s="21">
        <v>1</v>
      </c>
      <c r="AJ34" s="21">
        <v>0</v>
      </c>
      <c r="AK34" s="21">
        <v>0</v>
      </c>
      <c r="AL34" s="16" t="s">
        <v>73</v>
      </c>
      <c r="AM34" s="21">
        <v>18.899999999999999</v>
      </c>
      <c r="AN34" s="21" t="s">
        <v>96</v>
      </c>
      <c r="AO34" s="10" t="s">
        <v>96</v>
      </c>
      <c r="AP34" s="10" t="s">
        <v>96</v>
      </c>
      <c r="AQ34" s="10" t="s">
        <v>96</v>
      </c>
      <c r="AR34" s="7">
        <v>0</v>
      </c>
      <c r="AS34" s="7">
        <v>0</v>
      </c>
      <c r="AT34" s="7">
        <v>0</v>
      </c>
      <c r="AU34" s="7">
        <v>0</v>
      </c>
      <c r="AV34" s="7">
        <v>0</v>
      </c>
      <c r="AW34" s="7">
        <v>0</v>
      </c>
      <c r="AX34" s="7">
        <v>0</v>
      </c>
      <c r="AY34" s="7">
        <v>0</v>
      </c>
      <c r="AZ34" s="7">
        <v>0</v>
      </c>
      <c r="BA34" s="7">
        <v>0</v>
      </c>
      <c r="BB34" s="7">
        <v>0</v>
      </c>
      <c r="BC34" s="7" t="s">
        <v>96</v>
      </c>
      <c r="BD34" s="7" t="s">
        <v>96</v>
      </c>
      <c r="BE34" s="7" t="s">
        <v>96</v>
      </c>
      <c r="BF34" s="7" t="s">
        <v>96</v>
      </c>
      <c r="BG34" s="7">
        <v>0</v>
      </c>
      <c r="BH34" s="7" t="s">
        <v>96</v>
      </c>
      <c r="BI34" s="7">
        <v>0</v>
      </c>
      <c r="BJ34" s="7">
        <v>0</v>
      </c>
      <c r="BK34" s="7" t="s">
        <v>109</v>
      </c>
      <c r="BL34" s="6" t="s">
        <v>110</v>
      </c>
      <c r="BM34" s="7" t="s">
        <v>76</v>
      </c>
      <c r="BN34" s="7" t="s">
        <v>101</v>
      </c>
      <c r="BO34" s="6" t="s">
        <v>96</v>
      </c>
      <c r="BP34" s="6" t="s">
        <v>96</v>
      </c>
      <c r="BQ34" s="6" t="s">
        <v>96</v>
      </c>
      <c r="BR34" s="6" t="s">
        <v>96</v>
      </c>
      <c r="BS34" s="6" t="s">
        <v>96</v>
      </c>
      <c r="BT34" s="6" t="s">
        <v>96</v>
      </c>
      <c r="BU34" s="6" t="s">
        <v>96</v>
      </c>
      <c r="BV34" s="6" t="s">
        <v>96</v>
      </c>
      <c r="BW34" s="6" t="s">
        <v>96</v>
      </c>
      <c r="BX34" s="6" t="s">
        <v>96</v>
      </c>
    </row>
    <row r="35" spans="1:76" x14ac:dyDescent="0.25">
      <c r="A35" s="27" t="s">
        <v>157</v>
      </c>
      <c r="B35" s="6" t="s">
        <v>258</v>
      </c>
      <c r="C35" s="6" t="s">
        <v>156</v>
      </c>
      <c r="D35" s="9" t="s">
        <v>155</v>
      </c>
      <c r="E35" s="7">
        <v>2013</v>
      </c>
      <c r="F35" s="39">
        <v>0.17799999999999999</v>
      </c>
      <c r="G35" s="7" t="s">
        <v>165</v>
      </c>
      <c r="H35" s="7" t="s">
        <v>162</v>
      </c>
      <c r="I35" s="6" t="s">
        <v>139</v>
      </c>
      <c r="J35" s="25" t="s">
        <v>96</v>
      </c>
      <c r="K35" s="7" t="s">
        <v>96</v>
      </c>
      <c r="L35" s="7" t="s">
        <v>96</v>
      </c>
      <c r="M35" s="7" t="s">
        <v>96</v>
      </c>
      <c r="N35" s="7" t="s">
        <v>96</v>
      </c>
      <c r="O35" s="7" t="s">
        <v>96</v>
      </c>
      <c r="P35" s="15" t="s">
        <v>96</v>
      </c>
      <c r="Q35" s="7">
        <v>6.8999999999999999E-3</v>
      </c>
      <c r="R35" s="7" t="s">
        <v>96</v>
      </c>
      <c r="S35" s="7" t="s">
        <v>96</v>
      </c>
      <c r="T35" s="7" t="s">
        <v>96</v>
      </c>
      <c r="U35" s="16" t="s">
        <v>96</v>
      </c>
      <c r="V35" s="16" t="s">
        <v>96</v>
      </c>
      <c r="W35" s="16" t="s">
        <v>96</v>
      </c>
      <c r="X35" s="16" t="s">
        <v>96</v>
      </c>
      <c r="Y35" s="16" t="s">
        <v>96</v>
      </c>
      <c r="Z35" s="78" t="s">
        <v>69</v>
      </c>
      <c r="AA35" s="7" t="s">
        <v>163</v>
      </c>
      <c r="AB35" s="7">
        <v>1751</v>
      </c>
      <c r="AC35" s="7">
        <v>1990</v>
      </c>
      <c r="AD35" s="7" t="s">
        <v>96</v>
      </c>
      <c r="AE35" s="7">
        <f>AM35/AM36</f>
        <v>0.60952628500877259</v>
      </c>
      <c r="AF35" s="7">
        <f>1-AE35</f>
        <v>0.39047371499122741</v>
      </c>
      <c r="AG35" s="7">
        <v>0</v>
      </c>
      <c r="AH35" s="7">
        <v>0</v>
      </c>
      <c r="AI35" s="7">
        <v>1</v>
      </c>
      <c r="AJ35" s="7">
        <v>0</v>
      </c>
      <c r="AK35" s="7">
        <v>0</v>
      </c>
      <c r="AL35" s="16" t="s">
        <v>73</v>
      </c>
      <c r="AM35" s="7">
        <v>9.3800000000000008</v>
      </c>
      <c r="AN35" s="7">
        <v>9.0500000000000007</v>
      </c>
      <c r="AO35" s="7">
        <f>365.721/365</f>
        <v>1.0019753424657534</v>
      </c>
      <c r="AP35" s="21">
        <f>455.298/(365)</f>
        <v>1.2473917808219177</v>
      </c>
      <c r="AQ35" s="7" t="s">
        <v>96</v>
      </c>
      <c r="AR35" s="7">
        <v>0</v>
      </c>
      <c r="AS35" s="7">
        <v>0</v>
      </c>
      <c r="AT35" s="7">
        <v>0</v>
      </c>
      <c r="AU35" s="7">
        <v>0</v>
      </c>
      <c r="AV35" s="7">
        <v>0</v>
      </c>
      <c r="AW35" s="7">
        <v>0</v>
      </c>
      <c r="AX35" s="7">
        <v>0</v>
      </c>
      <c r="AY35" s="7">
        <v>0</v>
      </c>
      <c r="AZ35" s="7">
        <v>0</v>
      </c>
      <c r="BA35" s="7">
        <v>0</v>
      </c>
      <c r="BB35" s="7">
        <v>0</v>
      </c>
      <c r="BC35" s="7" t="s">
        <v>96</v>
      </c>
      <c r="BD35" s="7" t="s">
        <v>96</v>
      </c>
      <c r="BE35" s="7" t="s">
        <v>96</v>
      </c>
      <c r="BF35" s="7" t="s">
        <v>96</v>
      </c>
      <c r="BG35" s="7">
        <v>0</v>
      </c>
      <c r="BH35" s="7">
        <v>1</v>
      </c>
      <c r="BI35" s="7">
        <v>0</v>
      </c>
      <c r="BJ35" s="7">
        <v>0</v>
      </c>
      <c r="BK35" s="7" t="s">
        <v>164</v>
      </c>
      <c r="BL35" s="71" t="s">
        <v>160</v>
      </c>
      <c r="BM35" s="7" t="s">
        <v>96</v>
      </c>
      <c r="BN35" s="7" t="s">
        <v>77</v>
      </c>
      <c r="BO35" s="6" t="s">
        <v>96</v>
      </c>
      <c r="BP35" s="6" t="s">
        <v>96</v>
      </c>
      <c r="BQ35" t="s">
        <v>572</v>
      </c>
      <c r="BR35" t="s">
        <v>573</v>
      </c>
      <c r="BS35" t="s">
        <v>576</v>
      </c>
      <c r="BT35" t="s">
        <v>577</v>
      </c>
      <c r="BU35" t="s">
        <v>574</v>
      </c>
      <c r="BV35" t="s">
        <v>575</v>
      </c>
      <c r="BW35" s="6" t="s">
        <v>96</v>
      </c>
      <c r="BX35" s="6" t="s">
        <v>96</v>
      </c>
    </row>
    <row r="36" spans="1:76" x14ac:dyDescent="0.25">
      <c r="A36" s="27" t="s">
        <v>157</v>
      </c>
      <c r="B36" s="6" t="s">
        <v>258</v>
      </c>
      <c r="C36" s="6" t="s">
        <v>156</v>
      </c>
      <c r="D36" s="7" t="s">
        <v>155</v>
      </c>
      <c r="E36" s="7">
        <v>2013</v>
      </c>
      <c r="F36" s="15">
        <v>0.16900000000000001</v>
      </c>
      <c r="G36" s="7" t="s">
        <v>165</v>
      </c>
      <c r="H36" s="7" t="s">
        <v>162</v>
      </c>
      <c r="I36" s="6" t="s">
        <v>139</v>
      </c>
      <c r="J36" s="25" t="s">
        <v>96</v>
      </c>
      <c r="K36" s="7" t="s">
        <v>96</v>
      </c>
      <c r="L36" s="7" t="s">
        <v>96</v>
      </c>
      <c r="M36" s="7" t="s">
        <v>96</v>
      </c>
      <c r="N36" s="7" t="s">
        <v>96</v>
      </c>
      <c r="O36" s="7" t="s">
        <v>96</v>
      </c>
      <c r="P36" s="15" t="s">
        <v>96</v>
      </c>
      <c r="Q36" s="7">
        <v>1.06E-2</v>
      </c>
      <c r="R36" s="7" t="s">
        <v>96</v>
      </c>
      <c r="S36" s="7" t="s">
        <v>96</v>
      </c>
      <c r="T36" s="7" t="s">
        <v>96</v>
      </c>
      <c r="U36" s="16" t="s">
        <v>96</v>
      </c>
      <c r="V36" s="16" t="s">
        <v>96</v>
      </c>
      <c r="W36" s="16" t="s">
        <v>96</v>
      </c>
      <c r="X36" s="16" t="s">
        <v>96</v>
      </c>
      <c r="Y36" s="16" t="s">
        <v>96</v>
      </c>
      <c r="Z36" s="78" t="s">
        <v>69</v>
      </c>
      <c r="AA36" s="7" t="s">
        <v>163</v>
      </c>
      <c r="AB36" s="7">
        <v>1751</v>
      </c>
      <c r="AC36" s="7">
        <v>1990</v>
      </c>
      <c r="AD36" s="7" t="s">
        <v>96</v>
      </c>
      <c r="AE36" s="7">
        <v>1</v>
      </c>
      <c r="AF36" s="7">
        <v>0</v>
      </c>
      <c r="AG36" s="7">
        <v>0</v>
      </c>
      <c r="AH36" s="7">
        <v>0</v>
      </c>
      <c r="AI36" s="7">
        <v>1</v>
      </c>
      <c r="AJ36" s="7">
        <v>0</v>
      </c>
      <c r="AK36" s="7">
        <v>0</v>
      </c>
      <c r="AL36" s="16" t="s">
        <v>73</v>
      </c>
      <c r="AM36" s="7">
        <v>15.388999999999999</v>
      </c>
      <c r="AN36" s="7">
        <v>14.759</v>
      </c>
      <c r="AO36" s="7">
        <f>289.62/365</f>
        <v>0.79347945205479453</v>
      </c>
      <c r="AP36" s="21">
        <f>357.632/(365)</f>
        <v>0.97981369863013701</v>
      </c>
      <c r="AQ36" s="7" t="s">
        <v>96</v>
      </c>
      <c r="AR36" s="7">
        <v>0</v>
      </c>
      <c r="AS36" s="7">
        <v>0</v>
      </c>
      <c r="AT36" s="7">
        <v>0</v>
      </c>
      <c r="AU36" s="7">
        <v>0</v>
      </c>
      <c r="AV36" s="7">
        <v>0</v>
      </c>
      <c r="AW36" s="7">
        <v>0</v>
      </c>
      <c r="AX36" s="7">
        <v>0</v>
      </c>
      <c r="AY36" s="7">
        <v>0</v>
      </c>
      <c r="AZ36" s="7">
        <v>0</v>
      </c>
      <c r="BA36" s="7">
        <v>0</v>
      </c>
      <c r="BB36" s="7">
        <v>0</v>
      </c>
      <c r="BC36" s="7" t="s">
        <v>96</v>
      </c>
      <c r="BD36" s="7" t="s">
        <v>96</v>
      </c>
      <c r="BE36" s="7" t="s">
        <v>96</v>
      </c>
      <c r="BF36" s="7" t="s">
        <v>96</v>
      </c>
      <c r="BG36" s="7">
        <v>0</v>
      </c>
      <c r="BH36" s="7">
        <v>1</v>
      </c>
      <c r="BI36" s="7">
        <v>0</v>
      </c>
      <c r="BJ36" s="7">
        <v>0</v>
      </c>
      <c r="BK36" s="7" t="s">
        <v>164</v>
      </c>
      <c r="BL36" s="71" t="s">
        <v>160</v>
      </c>
      <c r="BM36" s="7" t="s">
        <v>96</v>
      </c>
      <c r="BN36" s="7" t="s">
        <v>77</v>
      </c>
      <c r="BO36" s="6" t="s">
        <v>96</v>
      </c>
      <c r="BP36" s="6" t="s">
        <v>96</v>
      </c>
      <c r="BQ36" s="6" t="s">
        <v>96</v>
      </c>
      <c r="BR36" s="6" t="s">
        <v>96</v>
      </c>
      <c r="BS36" s="6" t="s">
        <v>96</v>
      </c>
      <c r="BT36" s="6" t="s">
        <v>96</v>
      </c>
      <c r="BU36" s="6" t="s">
        <v>96</v>
      </c>
      <c r="BV36" s="6" t="s">
        <v>96</v>
      </c>
      <c r="BW36" s="6" t="s">
        <v>96</v>
      </c>
      <c r="BX36" s="6" t="s">
        <v>96</v>
      </c>
    </row>
    <row r="37" spans="1:76" x14ac:dyDescent="0.25">
      <c r="A37" s="27" t="s">
        <v>157</v>
      </c>
      <c r="B37" s="6" t="s">
        <v>258</v>
      </c>
      <c r="C37" s="6" t="s">
        <v>156</v>
      </c>
      <c r="D37" s="7" t="s">
        <v>155</v>
      </c>
      <c r="E37" s="7">
        <v>2013</v>
      </c>
      <c r="F37" s="15">
        <v>0.14699999999999999</v>
      </c>
      <c r="G37" s="7" t="s">
        <v>165</v>
      </c>
      <c r="H37" s="7" t="s">
        <v>162</v>
      </c>
      <c r="I37" s="6" t="s">
        <v>139</v>
      </c>
      <c r="J37" s="25" t="s">
        <v>96</v>
      </c>
      <c r="K37" s="7" t="s">
        <v>96</v>
      </c>
      <c r="L37" s="7" t="s">
        <v>96</v>
      </c>
      <c r="M37" s="7" t="s">
        <v>96</v>
      </c>
      <c r="N37" s="7" t="s">
        <v>96</v>
      </c>
      <c r="O37" s="7" t="s">
        <v>96</v>
      </c>
      <c r="P37" s="15" t="s">
        <v>96</v>
      </c>
      <c r="Q37" s="7">
        <v>3.5799999999999998E-2</v>
      </c>
      <c r="R37" s="7" t="s">
        <v>96</v>
      </c>
      <c r="S37" s="7" t="s">
        <v>96</v>
      </c>
      <c r="T37" s="7" t="s">
        <v>96</v>
      </c>
      <c r="U37" s="16" t="s">
        <v>96</v>
      </c>
      <c r="V37" s="16" t="s">
        <v>96</v>
      </c>
      <c r="W37" s="16" t="s">
        <v>96</v>
      </c>
      <c r="X37" s="16" t="s">
        <v>96</v>
      </c>
      <c r="Y37" s="16" t="s">
        <v>96</v>
      </c>
      <c r="Z37" s="78" t="s">
        <v>69</v>
      </c>
      <c r="AA37" s="7" t="s">
        <v>163</v>
      </c>
      <c r="AB37" s="7">
        <v>1751</v>
      </c>
      <c r="AC37" s="7">
        <v>1990</v>
      </c>
      <c r="AD37" s="7" t="s">
        <v>96</v>
      </c>
      <c r="AE37" s="7">
        <v>0</v>
      </c>
      <c r="AF37" s="7">
        <v>1</v>
      </c>
      <c r="AG37" s="7">
        <v>0</v>
      </c>
      <c r="AH37" s="7">
        <v>0</v>
      </c>
      <c r="AI37" s="7">
        <v>1</v>
      </c>
      <c r="AJ37" s="7">
        <v>0</v>
      </c>
      <c r="AK37" s="7">
        <v>0</v>
      </c>
      <c r="AL37" s="16" t="s">
        <v>73</v>
      </c>
      <c r="AM37" s="7">
        <v>3.7160000000000002</v>
      </c>
      <c r="AN37" s="7">
        <v>3.7730000000000001</v>
      </c>
      <c r="AO37" s="7">
        <f>76.101/365</f>
        <v>0.2084958904109589</v>
      </c>
      <c r="AP37" s="21">
        <f>98.859/(365)</f>
        <v>0.27084657534246576</v>
      </c>
      <c r="AQ37" s="7" t="s">
        <v>96</v>
      </c>
      <c r="AR37" s="7">
        <v>0</v>
      </c>
      <c r="AS37" s="7">
        <v>0</v>
      </c>
      <c r="AT37" s="7">
        <v>0</v>
      </c>
      <c r="AU37" s="7">
        <v>0</v>
      </c>
      <c r="AV37" s="7">
        <v>0</v>
      </c>
      <c r="AW37" s="7">
        <v>0</v>
      </c>
      <c r="AX37" s="7">
        <v>0</v>
      </c>
      <c r="AY37" s="7">
        <v>0</v>
      </c>
      <c r="AZ37" s="7">
        <v>0</v>
      </c>
      <c r="BA37" s="7">
        <v>0</v>
      </c>
      <c r="BB37" s="7">
        <v>0</v>
      </c>
      <c r="BC37" s="7" t="s">
        <v>96</v>
      </c>
      <c r="BD37" s="7" t="s">
        <v>96</v>
      </c>
      <c r="BE37" s="7" t="s">
        <v>96</v>
      </c>
      <c r="BF37" s="7" t="s">
        <v>96</v>
      </c>
      <c r="BG37" s="7">
        <v>0</v>
      </c>
      <c r="BH37" s="7">
        <v>1</v>
      </c>
      <c r="BI37" s="7">
        <v>0</v>
      </c>
      <c r="BJ37" s="7">
        <v>0</v>
      </c>
      <c r="BK37" s="7" t="s">
        <v>164</v>
      </c>
      <c r="BL37" s="71" t="s">
        <v>160</v>
      </c>
      <c r="BM37" s="7" t="s">
        <v>96</v>
      </c>
      <c r="BN37" s="7" t="s">
        <v>77</v>
      </c>
      <c r="BO37" s="6" t="s">
        <v>96</v>
      </c>
      <c r="BP37" s="6" t="s">
        <v>96</v>
      </c>
      <c r="BQ37" s="6" t="s">
        <v>96</v>
      </c>
      <c r="BR37" s="6" t="s">
        <v>96</v>
      </c>
      <c r="BS37" s="6" t="s">
        <v>96</v>
      </c>
      <c r="BT37" s="6" t="s">
        <v>96</v>
      </c>
      <c r="BU37" s="6" t="s">
        <v>96</v>
      </c>
      <c r="BV37" s="6" t="s">
        <v>96</v>
      </c>
      <c r="BW37" s="6" t="s">
        <v>96</v>
      </c>
      <c r="BX37" s="6" t="s">
        <v>96</v>
      </c>
    </row>
    <row r="38" spans="1:76" x14ac:dyDescent="0.25">
      <c r="A38" s="27" t="s">
        <v>157</v>
      </c>
      <c r="B38" s="6" t="s">
        <v>258</v>
      </c>
      <c r="C38" s="6" t="s">
        <v>156</v>
      </c>
      <c r="D38" s="7" t="s">
        <v>155</v>
      </c>
      <c r="E38" s="7">
        <v>2013</v>
      </c>
      <c r="F38" s="15">
        <v>2.5000000000000001E-2</v>
      </c>
      <c r="G38" s="7" t="s">
        <v>165</v>
      </c>
      <c r="H38" s="7" t="s">
        <v>162</v>
      </c>
      <c r="I38" s="6" t="s">
        <v>139</v>
      </c>
      <c r="J38" s="25" t="s">
        <v>96</v>
      </c>
      <c r="K38" s="7" t="s">
        <v>96</v>
      </c>
      <c r="L38" s="7" t="s">
        <v>96</v>
      </c>
      <c r="M38" s="7" t="s">
        <v>96</v>
      </c>
      <c r="N38" s="7" t="s">
        <v>96</v>
      </c>
      <c r="O38" s="7" t="s">
        <v>96</v>
      </c>
      <c r="P38" s="15" t="s">
        <v>96</v>
      </c>
      <c r="Q38" s="7">
        <v>0.76600000000000001</v>
      </c>
      <c r="R38" s="7" t="s">
        <v>96</v>
      </c>
      <c r="S38" s="28">
        <v>94356</v>
      </c>
      <c r="T38" s="7" t="s">
        <v>96</v>
      </c>
      <c r="U38" s="16" t="s">
        <v>96</v>
      </c>
      <c r="V38" s="16" t="s">
        <v>96</v>
      </c>
      <c r="W38" s="16" t="s">
        <v>96</v>
      </c>
      <c r="X38" s="16" t="s">
        <v>96</v>
      </c>
      <c r="Y38" s="16" t="s">
        <v>96</v>
      </c>
      <c r="Z38" s="78" t="s">
        <v>69</v>
      </c>
      <c r="AA38" s="7" t="s">
        <v>163</v>
      </c>
      <c r="AB38" s="7">
        <v>1751</v>
      </c>
      <c r="AC38" s="7">
        <v>2008</v>
      </c>
      <c r="AD38" s="7" t="s">
        <v>96</v>
      </c>
      <c r="AE38" s="7">
        <f>AM38/AM39</f>
        <v>0.60952628500877259</v>
      </c>
      <c r="AF38" s="7">
        <f>1-AE38</f>
        <v>0.39047371499122741</v>
      </c>
      <c r="AG38" s="7">
        <v>0</v>
      </c>
      <c r="AH38" s="7">
        <v>0</v>
      </c>
      <c r="AI38" s="7">
        <v>1</v>
      </c>
      <c r="AJ38" s="7">
        <v>0</v>
      </c>
      <c r="AK38" s="7">
        <v>0</v>
      </c>
      <c r="AL38" s="16" t="s">
        <v>73</v>
      </c>
      <c r="AM38" s="7">
        <v>9.3800000000000008</v>
      </c>
      <c r="AN38" s="7">
        <v>9.0500000000000007</v>
      </c>
      <c r="AO38" s="7">
        <f>365.721/365</f>
        <v>1.0019753424657534</v>
      </c>
      <c r="AP38" s="21">
        <f>455.298/(365)</f>
        <v>1.2473917808219177</v>
      </c>
      <c r="AQ38" s="7" t="s">
        <v>96</v>
      </c>
      <c r="AR38" s="7">
        <v>0</v>
      </c>
      <c r="AS38" s="7">
        <v>0</v>
      </c>
      <c r="AT38" s="7">
        <v>0</v>
      </c>
      <c r="AU38" s="7">
        <v>0</v>
      </c>
      <c r="AV38" s="7">
        <v>0</v>
      </c>
      <c r="AW38" s="7">
        <v>0</v>
      </c>
      <c r="AX38" s="7">
        <v>0</v>
      </c>
      <c r="AY38" s="7">
        <v>0</v>
      </c>
      <c r="AZ38" s="7">
        <v>0</v>
      </c>
      <c r="BA38" s="7">
        <v>0</v>
      </c>
      <c r="BB38" s="7">
        <v>0</v>
      </c>
      <c r="BC38" s="7" t="s">
        <v>96</v>
      </c>
      <c r="BD38" s="7" t="s">
        <v>96</v>
      </c>
      <c r="BE38" s="7" t="s">
        <v>96</v>
      </c>
      <c r="BF38" s="7" t="s">
        <v>96</v>
      </c>
      <c r="BG38" s="7">
        <v>0</v>
      </c>
      <c r="BH38" s="7">
        <v>1</v>
      </c>
      <c r="BI38" s="7">
        <v>0</v>
      </c>
      <c r="BJ38" s="7">
        <v>0</v>
      </c>
      <c r="BK38" s="7" t="s">
        <v>164</v>
      </c>
      <c r="BL38" s="71" t="s">
        <v>96</v>
      </c>
      <c r="BM38" s="7" t="s">
        <v>96</v>
      </c>
      <c r="BN38" s="7" t="s">
        <v>77</v>
      </c>
      <c r="BO38" s="6" t="s">
        <v>96</v>
      </c>
      <c r="BP38" s="6" t="s">
        <v>96</v>
      </c>
      <c r="BQ38" s="6" t="s">
        <v>96</v>
      </c>
      <c r="BR38" s="6" t="s">
        <v>96</v>
      </c>
      <c r="BS38" s="6" t="s">
        <v>96</v>
      </c>
      <c r="BT38" s="6" t="s">
        <v>96</v>
      </c>
      <c r="BU38" s="6" t="s">
        <v>96</v>
      </c>
      <c r="BV38" s="6" t="s">
        <v>96</v>
      </c>
      <c r="BW38" s="6" t="s">
        <v>96</v>
      </c>
      <c r="BX38" s="6" t="s">
        <v>96</v>
      </c>
    </row>
    <row r="39" spans="1:76" x14ac:dyDescent="0.25">
      <c r="A39" s="27" t="s">
        <v>157</v>
      </c>
      <c r="B39" s="6" t="s">
        <v>258</v>
      </c>
      <c r="C39" s="6" t="s">
        <v>156</v>
      </c>
      <c r="D39" s="7" t="s">
        <v>155</v>
      </c>
      <c r="E39" s="7">
        <v>2013</v>
      </c>
      <c r="F39" s="15">
        <v>0.02</v>
      </c>
      <c r="G39" s="7" t="s">
        <v>165</v>
      </c>
      <c r="H39" s="7" t="s">
        <v>162</v>
      </c>
      <c r="I39" s="6" t="s">
        <v>139</v>
      </c>
      <c r="J39" s="25" t="s">
        <v>96</v>
      </c>
      <c r="K39" s="7" t="s">
        <v>96</v>
      </c>
      <c r="L39" s="7" t="s">
        <v>96</v>
      </c>
      <c r="M39" s="7" t="s">
        <v>96</v>
      </c>
      <c r="N39" s="7" t="s">
        <v>96</v>
      </c>
      <c r="O39" s="7" t="s">
        <v>96</v>
      </c>
      <c r="P39" s="15" t="s">
        <v>96</v>
      </c>
      <c r="Q39" s="7">
        <v>0.80889999999999995</v>
      </c>
      <c r="R39" s="7" t="s">
        <v>96</v>
      </c>
      <c r="S39" s="28">
        <f>ROUND(S38*AE38,0)</f>
        <v>57512</v>
      </c>
      <c r="T39" s="7" t="s">
        <v>96</v>
      </c>
      <c r="U39" s="16" t="s">
        <v>96</v>
      </c>
      <c r="V39" s="16" t="s">
        <v>96</v>
      </c>
      <c r="W39" s="16" t="s">
        <v>96</v>
      </c>
      <c r="X39" s="16" t="s">
        <v>96</v>
      </c>
      <c r="Y39" s="16" t="s">
        <v>96</v>
      </c>
      <c r="Z39" s="78" t="s">
        <v>69</v>
      </c>
      <c r="AA39" s="7" t="s">
        <v>163</v>
      </c>
      <c r="AB39" s="7">
        <v>1751</v>
      </c>
      <c r="AC39" s="7">
        <v>2008</v>
      </c>
      <c r="AD39" s="7" t="s">
        <v>96</v>
      </c>
      <c r="AE39" s="7">
        <v>1</v>
      </c>
      <c r="AF39" s="7">
        <v>0</v>
      </c>
      <c r="AG39" s="7">
        <v>0</v>
      </c>
      <c r="AH39" s="7">
        <v>0</v>
      </c>
      <c r="AI39" s="7">
        <v>1</v>
      </c>
      <c r="AJ39" s="7">
        <v>0</v>
      </c>
      <c r="AK39" s="7">
        <v>0</v>
      </c>
      <c r="AL39" s="16" t="s">
        <v>73</v>
      </c>
      <c r="AM39" s="7">
        <v>15.388999999999999</v>
      </c>
      <c r="AN39" s="7">
        <v>14.759</v>
      </c>
      <c r="AO39" s="7">
        <f>289.62/365</f>
        <v>0.79347945205479453</v>
      </c>
      <c r="AP39" s="21">
        <f>357.632/(365)</f>
        <v>0.97981369863013701</v>
      </c>
      <c r="AQ39" s="7" t="s">
        <v>96</v>
      </c>
      <c r="AR39" s="7">
        <v>0</v>
      </c>
      <c r="AS39" s="7">
        <v>0</v>
      </c>
      <c r="AT39" s="7">
        <v>0</v>
      </c>
      <c r="AU39" s="7">
        <v>0</v>
      </c>
      <c r="AV39" s="7">
        <v>0</v>
      </c>
      <c r="AW39" s="7">
        <v>0</v>
      </c>
      <c r="AX39" s="7">
        <v>0</v>
      </c>
      <c r="AY39" s="7">
        <v>0</v>
      </c>
      <c r="AZ39" s="7">
        <v>0</v>
      </c>
      <c r="BA39" s="7">
        <v>0</v>
      </c>
      <c r="BB39" s="7">
        <v>0</v>
      </c>
      <c r="BC39" s="7" t="s">
        <v>96</v>
      </c>
      <c r="BD39" s="7" t="s">
        <v>96</v>
      </c>
      <c r="BE39" s="7" t="s">
        <v>96</v>
      </c>
      <c r="BF39" s="7" t="s">
        <v>96</v>
      </c>
      <c r="BG39" s="7">
        <v>0</v>
      </c>
      <c r="BH39" s="7">
        <v>1</v>
      </c>
      <c r="BI39" s="7">
        <v>0</v>
      </c>
      <c r="BJ39" s="7">
        <v>0</v>
      </c>
      <c r="BK39" s="7" t="s">
        <v>164</v>
      </c>
      <c r="BL39" s="71" t="s">
        <v>96</v>
      </c>
      <c r="BM39" s="7" t="s">
        <v>96</v>
      </c>
      <c r="BN39" s="7" t="s">
        <v>77</v>
      </c>
      <c r="BO39" s="6" t="s">
        <v>96</v>
      </c>
      <c r="BP39" s="6" t="s">
        <v>96</v>
      </c>
      <c r="BQ39" s="6" t="s">
        <v>96</v>
      </c>
      <c r="BR39" s="6" t="s">
        <v>96</v>
      </c>
      <c r="BS39" s="6" t="s">
        <v>96</v>
      </c>
      <c r="BT39" s="6" t="s">
        <v>96</v>
      </c>
      <c r="BU39" s="6" t="s">
        <v>96</v>
      </c>
      <c r="BV39" s="6" t="s">
        <v>96</v>
      </c>
      <c r="BW39" s="6" t="s">
        <v>96</v>
      </c>
      <c r="BX39" s="6" t="s">
        <v>96</v>
      </c>
    </row>
    <row r="40" spans="1:76" x14ac:dyDescent="0.25">
      <c r="A40" s="27" t="s">
        <v>157</v>
      </c>
      <c r="B40" s="6" t="s">
        <v>258</v>
      </c>
      <c r="C40" s="6" t="s">
        <v>156</v>
      </c>
      <c r="D40" s="7" t="s">
        <v>155</v>
      </c>
      <c r="E40" s="7">
        <v>2013</v>
      </c>
      <c r="F40" s="15">
        <v>1.0999999999999999E-2</v>
      </c>
      <c r="G40" s="7" t="s">
        <v>165</v>
      </c>
      <c r="H40" s="7" t="s">
        <v>162</v>
      </c>
      <c r="I40" s="6" t="s">
        <v>139</v>
      </c>
      <c r="J40" s="25" t="s">
        <v>96</v>
      </c>
      <c r="K40" s="7" t="s">
        <v>96</v>
      </c>
      <c r="L40" s="7" t="s">
        <v>96</v>
      </c>
      <c r="M40" s="7" t="s">
        <v>96</v>
      </c>
      <c r="N40" s="7" t="s">
        <v>96</v>
      </c>
      <c r="O40" s="7" t="s">
        <v>96</v>
      </c>
      <c r="P40" s="15" t="s">
        <v>96</v>
      </c>
      <c r="Q40" s="7">
        <v>0.88949999999999996</v>
      </c>
      <c r="R40" s="7" t="s">
        <v>96</v>
      </c>
      <c r="S40" s="28">
        <f>S38-S39</f>
        <v>36844</v>
      </c>
      <c r="T40" s="7" t="s">
        <v>96</v>
      </c>
      <c r="U40" s="16" t="s">
        <v>96</v>
      </c>
      <c r="V40" s="16" t="s">
        <v>96</v>
      </c>
      <c r="W40" s="16" t="s">
        <v>96</v>
      </c>
      <c r="X40" s="16" t="s">
        <v>96</v>
      </c>
      <c r="Y40" s="16" t="s">
        <v>96</v>
      </c>
      <c r="Z40" s="78" t="s">
        <v>69</v>
      </c>
      <c r="AA40" s="7" t="s">
        <v>163</v>
      </c>
      <c r="AB40" s="7">
        <v>1751</v>
      </c>
      <c r="AC40" s="7">
        <v>2008</v>
      </c>
      <c r="AD40" s="7" t="s">
        <v>96</v>
      </c>
      <c r="AE40" s="7">
        <v>0</v>
      </c>
      <c r="AF40" s="7">
        <v>1</v>
      </c>
      <c r="AG40" s="7">
        <v>0</v>
      </c>
      <c r="AH40" s="7">
        <v>0</v>
      </c>
      <c r="AI40" s="7">
        <v>1</v>
      </c>
      <c r="AJ40" s="7">
        <v>0</v>
      </c>
      <c r="AK40" s="7">
        <v>0</v>
      </c>
      <c r="AL40" s="16" t="s">
        <v>73</v>
      </c>
      <c r="AM40" s="7">
        <v>3.7160000000000002</v>
      </c>
      <c r="AN40" s="7">
        <v>3.7730000000000001</v>
      </c>
      <c r="AO40" s="7">
        <f>76.101/365</f>
        <v>0.2084958904109589</v>
      </c>
      <c r="AP40" s="21">
        <f>98.859/(365)</f>
        <v>0.27084657534246576</v>
      </c>
      <c r="AQ40" s="7" t="s">
        <v>96</v>
      </c>
      <c r="AR40" s="7">
        <v>0</v>
      </c>
      <c r="AS40" s="7">
        <v>0</v>
      </c>
      <c r="AT40" s="7">
        <v>0</v>
      </c>
      <c r="AU40" s="7">
        <v>0</v>
      </c>
      <c r="AV40" s="7">
        <v>0</v>
      </c>
      <c r="AW40" s="7">
        <v>0</v>
      </c>
      <c r="AX40" s="7">
        <v>0</v>
      </c>
      <c r="AY40" s="7">
        <v>0</v>
      </c>
      <c r="AZ40" s="7">
        <v>0</v>
      </c>
      <c r="BA40" s="7">
        <v>0</v>
      </c>
      <c r="BB40" s="7">
        <v>0</v>
      </c>
      <c r="BC40" s="7" t="s">
        <v>96</v>
      </c>
      <c r="BD40" s="7" t="s">
        <v>96</v>
      </c>
      <c r="BE40" s="7" t="s">
        <v>96</v>
      </c>
      <c r="BF40" s="7" t="s">
        <v>96</v>
      </c>
      <c r="BG40" s="7">
        <v>0</v>
      </c>
      <c r="BH40" s="7">
        <v>1</v>
      </c>
      <c r="BI40" s="7">
        <v>0</v>
      </c>
      <c r="BJ40" s="7">
        <v>0</v>
      </c>
      <c r="BK40" s="7" t="s">
        <v>164</v>
      </c>
      <c r="BL40" s="71" t="s">
        <v>96</v>
      </c>
      <c r="BM40" s="7" t="s">
        <v>96</v>
      </c>
      <c r="BN40" s="7" t="s">
        <v>77</v>
      </c>
      <c r="BO40" s="6" t="s">
        <v>96</v>
      </c>
      <c r="BP40" s="6" t="s">
        <v>96</v>
      </c>
      <c r="BQ40" s="6" t="s">
        <v>96</v>
      </c>
      <c r="BR40" s="6" t="s">
        <v>96</v>
      </c>
      <c r="BS40" s="6" t="s">
        <v>96</v>
      </c>
      <c r="BT40" s="6" t="s">
        <v>96</v>
      </c>
      <c r="BU40" s="6" t="s">
        <v>96</v>
      </c>
      <c r="BV40" s="6" t="s">
        <v>96</v>
      </c>
      <c r="BW40" s="6" t="s">
        <v>96</v>
      </c>
      <c r="BX40" s="6" t="s">
        <v>96</v>
      </c>
    </row>
    <row r="41" spans="1:76" x14ac:dyDescent="0.25">
      <c r="A41" s="27" t="s">
        <v>157</v>
      </c>
      <c r="B41" s="6" t="s">
        <v>258</v>
      </c>
      <c r="C41" s="6" t="s">
        <v>156</v>
      </c>
      <c r="D41" s="7" t="s">
        <v>155</v>
      </c>
      <c r="E41" s="7">
        <v>2013</v>
      </c>
      <c r="F41" s="15">
        <v>0.16300000000000001</v>
      </c>
      <c r="G41" s="7" t="s">
        <v>165</v>
      </c>
      <c r="H41" s="7" t="s">
        <v>162</v>
      </c>
      <c r="I41" s="6" t="s">
        <v>139</v>
      </c>
      <c r="J41" s="25" t="s">
        <v>96</v>
      </c>
      <c r="K41" s="7" t="s">
        <v>96</v>
      </c>
      <c r="L41" s="7" t="s">
        <v>96</v>
      </c>
      <c r="M41" s="7" t="s">
        <v>96</v>
      </c>
      <c r="N41" s="7" t="s">
        <v>96</v>
      </c>
      <c r="O41" s="7" t="s">
        <v>96</v>
      </c>
      <c r="P41" s="15" t="s">
        <v>96</v>
      </c>
      <c r="Q41" s="7">
        <v>2.0500000000000001E-2</v>
      </c>
      <c r="R41" s="7" t="s">
        <v>96</v>
      </c>
      <c r="S41" s="7" t="s">
        <v>96</v>
      </c>
      <c r="T41" s="7" t="s">
        <v>96</v>
      </c>
      <c r="U41" s="16" t="s">
        <v>96</v>
      </c>
      <c r="V41" s="16" t="s">
        <v>96</v>
      </c>
      <c r="W41" s="16" t="s">
        <v>96</v>
      </c>
      <c r="X41" s="16" t="s">
        <v>96</v>
      </c>
      <c r="Y41" s="16" t="s">
        <v>96</v>
      </c>
      <c r="Z41" s="78" t="s">
        <v>69</v>
      </c>
      <c r="AA41" s="7" t="s">
        <v>163</v>
      </c>
      <c r="AB41" s="7">
        <v>1751</v>
      </c>
      <c r="AC41" s="7">
        <v>1936</v>
      </c>
      <c r="AD41" s="7" t="s">
        <v>96</v>
      </c>
      <c r="AE41" s="7">
        <f>AM41/AM42</f>
        <v>0.60952628500877259</v>
      </c>
      <c r="AF41" s="7">
        <f>1-AE41</f>
        <v>0.39047371499122741</v>
      </c>
      <c r="AG41" s="7">
        <v>0</v>
      </c>
      <c r="AH41" s="7">
        <v>0</v>
      </c>
      <c r="AI41" s="7">
        <v>1</v>
      </c>
      <c r="AJ41" s="7">
        <v>0</v>
      </c>
      <c r="AK41" s="7">
        <v>0</v>
      </c>
      <c r="AL41" s="16" t="s">
        <v>73</v>
      </c>
      <c r="AM41" s="7">
        <v>9.3800000000000008</v>
      </c>
      <c r="AN41" s="7">
        <v>9.0500000000000007</v>
      </c>
      <c r="AO41" s="7">
        <f>365.721/365</f>
        <v>1.0019753424657534</v>
      </c>
      <c r="AP41" s="21">
        <f>455.298/(365)</f>
        <v>1.2473917808219177</v>
      </c>
      <c r="AQ41" s="7" t="s">
        <v>96</v>
      </c>
      <c r="AR41" s="7">
        <v>0</v>
      </c>
      <c r="AS41" s="7">
        <v>0</v>
      </c>
      <c r="AT41" s="7">
        <v>0</v>
      </c>
      <c r="AU41" s="7">
        <v>0</v>
      </c>
      <c r="AV41" s="7">
        <v>0</v>
      </c>
      <c r="AW41" s="7">
        <v>0</v>
      </c>
      <c r="AX41" s="7">
        <v>0</v>
      </c>
      <c r="AY41" s="7">
        <v>0</v>
      </c>
      <c r="AZ41" s="7">
        <v>0</v>
      </c>
      <c r="BA41" s="7">
        <v>0</v>
      </c>
      <c r="BB41" s="7">
        <v>0</v>
      </c>
      <c r="BC41" s="7" t="s">
        <v>96</v>
      </c>
      <c r="BD41" s="7" t="s">
        <v>96</v>
      </c>
      <c r="BE41" s="7" t="s">
        <v>96</v>
      </c>
      <c r="BF41" s="7" t="s">
        <v>96</v>
      </c>
      <c r="BG41" s="7">
        <v>0</v>
      </c>
      <c r="BH41" s="7">
        <v>1</v>
      </c>
      <c r="BI41" s="7">
        <v>0</v>
      </c>
      <c r="BJ41" s="7">
        <v>0</v>
      </c>
      <c r="BK41" s="7" t="s">
        <v>164</v>
      </c>
      <c r="BL41" s="71" t="s">
        <v>159</v>
      </c>
      <c r="BM41" s="7" t="s">
        <v>96</v>
      </c>
      <c r="BN41" s="7" t="s">
        <v>77</v>
      </c>
      <c r="BO41" s="6" t="s">
        <v>96</v>
      </c>
      <c r="BP41" s="6" t="s">
        <v>96</v>
      </c>
      <c r="BQ41" s="6" t="s">
        <v>96</v>
      </c>
      <c r="BR41" s="6" t="s">
        <v>96</v>
      </c>
      <c r="BS41" s="6" t="s">
        <v>96</v>
      </c>
      <c r="BT41" s="6" t="s">
        <v>96</v>
      </c>
      <c r="BU41" s="6" t="s">
        <v>96</v>
      </c>
      <c r="BV41" s="6" t="s">
        <v>96</v>
      </c>
      <c r="BW41" s="6" t="s">
        <v>96</v>
      </c>
      <c r="BX41" s="6" t="s">
        <v>96</v>
      </c>
    </row>
    <row r="42" spans="1:76" x14ac:dyDescent="0.25">
      <c r="A42" s="27" t="s">
        <v>157</v>
      </c>
      <c r="B42" s="6" t="s">
        <v>258</v>
      </c>
      <c r="C42" s="6" t="s">
        <v>156</v>
      </c>
      <c r="D42" s="7" t="s">
        <v>155</v>
      </c>
      <c r="E42" s="7">
        <v>2013</v>
      </c>
      <c r="F42" s="15">
        <v>0.14899999999999999</v>
      </c>
      <c r="G42" s="7" t="s">
        <v>165</v>
      </c>
      <c r="H42" s="7" t="s">
        <v>162</v>
      </c>
      <c r="I42" s="6" t="s">
        <v>139</v>
      </c>
      <c r="J42" s="25" t="s">
        <v>96</v>
      </c>
      <c r="K42" s="7" t="s">
        <v>96</v>
      </c>
      <c r="L42" s="7" t="s">
        <v>96</v>
      </c>
      <c r="M42" s="7" t="s">
        <v>96</v>
      </c>
      <c r="N42" s="7" t="s">
        <v>96</v>
      </c>
      <c r="O42" s="7" t="s">
        <v>96</v>
      </c>
      <c r="P42" s="15" t="s">
        <v>96</v>
      </c>
      <c r="Q42" s="7">
        <v>3.5000000000000003E-2</v>
      </c>
      <c r="R42" s="7" t="s">
        <v>96</v>
      </c>
      <c r="S42" s="7" t="s">
        <v>96</v>
      </c>
      <c r="T42" s="7" t="s">
        <v>96</v>
      </c>
      <c r="U42" s="16" t="s">
        <v>96</v>
      </c>
      <c r="V42" s="16" t="s">
        <v>96</v>
      </c>
      <c r="W42" s="16" t="s">
        <v>96</v>
      </c>
      <c r="X42" s="16" t="s">
        <v>96</v>
      </c>
      <c r="Y42" s="16" t="s">
        <v>96</v>
      </c>
      <c r="Z42" s="78" t="s">
        <v>69</v>
      </c>
      <c r="AA42" s="7" t="s">
        <v>163</v>
      </c>
      <c r="AB42" s="7">
        <v>1751</v>
      </c>
      <c r="AC42" s="7">
        <v>1936</v>
      </c>
      <c r="AD42" s="7" t="s">
        <v>96</v>
      </c>
      <c r="AE42" s="7">
        <v>1</v>
      </c>
      <c r="AF42" s="7">
        <v>0</v>
      </c>
      <c r="AG42" s="7">
        <v>0</v>
      </c>
      <c r="AH42" s="7">
        <v>0</v>
      </c>
      <c r="AI42" s="7">
        <v>1</v>
      </c>
      <c r="AJ42" s="7">
        <v>0</v>
      </c>
      <c r="AK42" s="7">
        <v>0</v>
      </c>
      <c r="AL42" s="16" t="s">
        <v>73</v>
      </c>
      <c r="AM42" s="7">
        <v>15.388999999999999</v>
      </c>
      <c r="AN42" s="7">
        <v>14.759</v>
      </c>
      <c r="AO42" s="7">
        <f>289.62/365</f>
        <v>0.79347945205479453</v>
      </c>
      <c r="AP42" s="21">
        <f>357.632/(365)</f>
        <v>0.97981369863013701</v>
      </c>
      <c r="AQ42" s="7" t="s">
        <v>96</v>
      </c>
      <c r="AR42" s="7">
        <v>0</v>
      </c>
      <c r="AS42" s="7">
        <v>0</v>
      </c>
      <c r="AT42" s="7">
        <v>0</v>
      </c>
      <c r="AU42" s="7">
        <v>0</v>
      </c>
      <c r="AV42" s="7">
        <v>0</v>
      </c>
      <c r="AW42" s="7">
        <v>0</v>
      </c>
      <c r="AX42" s="7">
        <v>0</v>
      </c>
      <c r="AY42" s="7">
        <v>0</v>
      </c>
      <c r="AZ42" s="7">
        <v>0</v>
      </c>
      <c r="BA42" s="7">
        <v>0</v>
      </c>
      <c r="BB42" s="7">
        <v>0</v>
      </c>
      <c r="BC42" s="7" t="s">
        <v>96</v>
      </c>
      <c r="BD42" s="7" t="s">
        <v>96</v>
      </c>
      <c r="BE42" s="7" t="s">
        <v>96</v>
      </c>
      <c r="BF42" s="7" t="s">
        <v>96</v>
      </c>
      <c r="BG42" s="7">
        <v>0</v>
      </c>
      <c r="BH42" s="7">
        <v>1</v>
      </c>
      <c r="BI42" s="7">
        <v>0</v>
      </c>
      <c r="BJ42" s="7">
        <v>0</v>
      </c>
      <c r="BK42" s="7" t="s">
        <v>164</v>
      </c>
      <c r="BL42" s="71" t="s">
        <v>159</v>
      </c>
      <c r="BM42" s="7" t="s">
        <v>96</v>
      </c>
      <c r="BN42" s="7" t="s">
        <v>77</v>
      </c>
      <c r="BO42" s="6" t="s">
        <v>96</v>
      </c>
      <c r="BP42" s="6" t="s">
        <v>96</v>
      </c>
      <c r="BQ42" s="6" t="s">
        <v>96</v>
      </c>
      <c r="BR42" s="6" t="s">
        <v>96</v>
      </c>
      <c r="BS42" s="6" t="s">
        <v>96</v>
      </c>
      <c r="BT42" s="6" t="s">
        <v>96</v>
      </c>
      <c r="BU42" s="6" t="s">
        <v>96</v>
      </c>
      <c r="BV42" s="6" t="s">
        <v>96</v>
      </c>
      <c r="BW42" s="6" t="s">
        <v>96</v>
      </c>
      <c r="BX42" s="6" t="s">
        <v>96</v>
      </c>
    </row>
    <row r="43" spans="1:76" x14ac:dyDescent="0.25">
      <c r="A43" s="27" t="s">
        <v>157</v>
      </c>
      <c r="B43" s="6" t="s">
        <v>258</v>
      </c>
      <c r="C43" s="6" t="s">
        <v>156</v>
      </c>
      <c r="D43" s="7" t="s">
        <v>155</v>
      </c>
      <c r="E43" s="7">
        <v>2013</v>
      </c>
      <c r="F43" s="15">
        <v>0.154</v>
      </c>
      <c r="G43" s="7" t="s">
        <v>165</v>
      </c>
      <c r="H43" s="7" t="s">
        <v>162</v>
      </c>
      <c r="I43" s="6" t="s">
        <v>139</v>
      </c>
      <c r="J43" s="25" t="s">
        <v>96</v>
      </c>
      <c r="K43" s="7" t="s">
        <v>96</v>
      </c>
      <c r="L43" s="7" t="s">
        <v>96</v>
      </c>
      <c r="M43" s="7" t="s">
        <v>96</v>
      </c>
      <c r="N43" s="7" t="s">
        <v>96</v>
      </c>
      <c r="O43" s="7" t="s">
        <v>96</v>
      </c>
      <c r="P43" s="15" t="s">
        <v>96</v>
      </c>
      <c r="Q43" s="7">
        <v>4.0099999999999997E-2</v>
      </c>
      <c r="R43" s="7" t="s">
        <v>96</v>
      </c>
      <c r="S43" s="7" t="s">
        <v>96</v>
      </c>
      <c r="T43" s="7" t="s">
        <v>96</v>
      </c>
      <c r="U43" s="16" t="s">
        <v>96</v>
      </c>
      <c r="V43" s="16" t="s">
        <v>96</v>
      </c>
      <c r="W43" s="16" t="s">
        <v>96</v>
      </c>
      <c r="X43" s="16" t="s">
        <v>96</v>
      </c>
      <c r="Y43" s="16" t="s">
        <v>96</v>
      </c>
      <c r="Z43" s="78" t="s">
        <v>69</v>
      </c>
      <c r="AA43" s="7" t="s">
        <v>163</v>
      </c>
      <c r="AB43" s="7">
        <v>1751</v>
      </c>
      <c r="AC43" s="7">
        <v>1936</v>
      </c>
      <c r="AD43" s="7" t="s">
        <v>96</v>
      </c>
      <c r="AE43" s="7">
        <v>0</v>
      </c>
      <c r="AF43" s="7">
        <v>1</v>
      </c>
      <c r="AG43" s="7">
        <v>0</v>
      </c>
      <c r="AH43" s="7">
        <v>0</v>
      </c>
      <c r="AI43" s="7">
        <v>1</v>
      </c>
      <c r="AJ43" s="7">
        <v>0</v>
      </c>
      <c r="AK43" s="7">
        <v>0</v>
      </c>
      <c r="AL43" s="16" t="s">
        <v>73</v>
      </c>
      <c r="AM43" s="7">
        <v>3.7160000000000002</v>
      </c>
      <c r="AN43" s="7">
        <v>3.7730000000000001</v>
      </c>
      <c r="AO43" s="7">
        <f>76.101/365</f>
        <v>0.2084958904109589</v>
      </c>
      <c r="AP43" s="21">
        <f>98.859/(365)</f>
        <v>0.27084657534246576</v>
      </c>
      <c r="AQ43" s="7" t="s">
        <v>96</v>
      </c>
      <c r="AR43" s="7">
        <v>0</v>
      </c>
      <c r="AS43" s="7">
        <v>0</v>
      </c>
      <c r="AT43" s="7">
        <v>0</v>
      </c>
      <c r="AU43" s="7">
        <v>0</v>
      </c>
      <c r="AV43" s="7">
        <v>0</v>
      </c>
      <c r="AW43" s="7">
        <v>0</v>
      </c>
      <c r="AX43" s="7">
        <v>0</v>
      </c>
      <c r="AY43" s="7">
        <v>0</v>
      </c>
      <c r="AZ43" s="7">
        <v>0</v>
      </c>
      <c r="BA43" s="7">
        <v>0</v>
      </c>
      <c r="BB43" s="7">
        <v>0</v>
      </c>
      <c r="BC43" s="7" t="s">
        <v>96</v>
      </c>
      <c r="BD43" s="7" t="s">
        <v>96</v>
      </c>
      <c r="BE43" s="7" t="s">
        <v>96</v>
      </c>
      <c r="BF43" s="7" t="s">
        <v>96</v>
      </c>
      <c r="BG43" s="7">
        <v>0</v>
      </c>
      <c r="BH43" s="7">
        <v>1</v>
      </c>
      <c r="BI43" s="7">
        <v>0</v>
      </c>
      <c r="BJ43" s="7">
        <v>0</v>
      </c>
      <c r="BK43" s="7" t="s">
        <v>164</v>
      </c>
      <c r="BL43" s="71" t="s">
        <v>159</v>
      </c>
      <c r="BM43" s="7" t="s">
        <v>96</v>
      </c>
      <c r="BN43" s="7" t="s">
        <v>77</v>
      </c>
      <c r="BO43" s="6" t="s">
        <v>96</v>
      </c>
      <c r="BP43" s="6" t="s">
        <v>96</v>
      </c>
      <c r="BQ43" s="6" t="s">
        <v>96</v>
      </c>
      <c r="BR43" s="6" t="s">
        <v>96</v>
      </c>
      <c r="BS43" s="6" t="s">
        <v>96</v>
      </c>
      <c r="BT43" s="6" t="s">
        <v>96</v>
      </c>
      <c r="BU43" s="6" t="s">
        <v>96</v>
      </c>
      <c r="BV43" s="6" t="s">
        <v>96</v>
      </c>
      <c r="BW43" s="6" t="s">
        <v>96</v>
      </c>
      <c r="BX43" s="6" t="s">
        <v>96</v>
      </c>
    </row>
    <row r="44" spans="1:76" x14ac:dyDescent="0.25">
      <c r="A44" s="27" t="s">
        <v>157</v>
      </c>
      <c r="B44" s="6" t="s">
        <v>258</v>
      </c>
      <c r="C44" s="6" t="s">
        <v>156</v>
      </c>
      <c r="D44" s="7" t="s">
        <v>155</v>
      </c>
      <c r="E44" s="7">
        <v>2013</v>
      </c>
      <c r="F44" s="15">
        <v>0.13</v>
      </c>
      <c r="G44" s="7" t="s">
        <v>165</v>
      </c>
      <c r="H44" s="7" t="s">
        <v>162</v>
      </c>
      <c r="I44" s="6" t="s">
        <v>139</v>
      </c>
      <c r="J44" s="25" t="s">
        <v>96</v>
      </c>
      <c r="K44" s="7" t="s">
        <v>96</v>
      </c>
      <c r="L44" s="7" t="s">
        <v>96</v>
      </c>
      <c r="M44" s="7" t="s">
        <v>96</v>
      </c>
      <c r="N44" s="7" t="s">
        <v>96</v>
      </c>
      <c r="O44" s="7" t="s">
        <v>96</v>
      </c>
      <c r="P44" s="15" t="s">
        <v>96</v>
      </c>
      <c r="Q44" s="7">
        <v>0.38069999999999998</v>
      </c>
      <c r="R44" s="7" t="s">
        <v>96</v>
      </c>
      <c r="S44" s="7" t="s">
        <v>96</v>
      </c>
      <c r="T44" s="7" t="s">
        <v>96</v>
      </c>
      <c r="U44" s="16" t="s">
        <v>96</v>
      </c>
      <c r="V44" s="16" t="s">
        <v>96</v>
      </c>
      <c r="W44" s="16" t="s">
        <v>96</v>
      </c>
      <c r="X44" s="16" t="s">
        <v>96</v>
      </c>
      <c r="Y44" s="16" t="s">
        <v>96</v>
      </c>
      <c r="Z44" s="78" t="s">
        <v>69</v>
      </c>
      <c r="AA44" s="7" t="s">
        <v>163</v>
      </c>
      <c r="AB44" s="7">
        <v>1936</v>
      </c>
      <c r="AC44" s="7">
        <v>1990</v>
      </c>
      <c r="AD44" s="7" t="s">
        <v>96</v>
      </c>
      <c r="AE44" s="7">
        <f>AM44/AM45</f>
        <v>0.60952628500877259</v>
      </c>
      <c r="AF44" s="7">
        <f>1-AE44</f>
        <v>0.39047371499122741</v>
      </c>
      <c r="AG44" s="7">
        <v>0</v>
      </c>
      <c r="AH44" s="7">
        <v>0</v>
      </c>
      <c r="AI44" s="7">
        <v>1</v>
      </c>
      <c r="AJ44" s="7">
        <v>0</v>
      </c>
      <c r="AK44" s="7">
        <v>0</v>
      </c>
      <c r="AL44" s="16" t="s">
        <v>73</v>
      </c>
      <c r="AM44" s="7">
        <v>9.3800000000000008</v>
      </c>
      <c r="AN44" s="7">
        <v>9.0500000000000007</v>
      </c>
      <c r="AO44" s="7">
        <f>365.721/365</f>
        <v>1.0019753424657534</v>
      </c>
      <c r="AP44" s="21">
        <f>455.298/(365)</f>
        <v>1.2473917808219177</v>
      </c>
      <c r="AQ44" s="7" t="s">
        <v>96</v>
      </c>
      <c r="AR44" s="7">
        <v>0</v>
      </c>
      <c r="AS44" s="7">
        <v>0</v>
      </c>
      <c r="AT44" s="7">
        <v>0</v>
      </c>
      <c r="AU44" s="7">
        <v>0</v>
      </c>
      <c r="AV44" s="7">
        <v>0</v>
      </c>
      <c r="AW44" s="7">
        <v>0</v>
      </c>
      <c r="AX44" s="7">
        <v>0</v>
      </c>
      <c r="AY44" s="7">
        <v>0</v>
      </c>
      <c r="AZ44" s="7">
        <v>0</v>
      </c>
      <c r="BA44" s="7">
        <v>0</v>
      </c>
      <c r="BB44" s="7">
        <v>0</v>
      </c>
      <c r="BC44" s="7" t="s">
        <v>96</v>
      </c>
      <c r="BD44" s="7" t="s">
        <v>96</v>
      </c>
      <c r="BE44" s="7" t="s">
        <v>96</v>
      </c>
      <c r="BF44" s="7" t="s">
        <v>96</v>
      </c>
      <c r="BG44" s="7">
        <v>0</v>
      </c>
      <c r="BH44" s="7">
        <v>1</v>
      </c>
      <c r="BI44" s="7">
        <v>0</v>
      </c>
      <c r="BJ44" s="7">
        <v>0</v>
      </c>
      <c r="BK44" s="7" t="s">
        <v>164</v>
      </c>
      <c r="BL44" s="71" t="s">
        <v>158</v>
      </c>
      <c r="BM44" s="7" t="s">
        <v>96</v>
      </c>
      <c r="BN44" s="7" t="s">
        <v>77</v>
      </c>
      <c r="BO44" s="6" t="s">
        <v>96</v>
      </c>
      <c r="BP44" s="6" t="s">
        <v>96</v>
      </c>
      <c r="BQ44" s="6" t="s">
        <v>96</v>
      </c>
      <c r="BR44" s="6" t="s">
        <v>96</v>
      </c>
      <c r="BS44" s="6" t="s">
        <v>96</v>
      </c>
      <c r="BT44" s="6" t="s">
        <v>96</v>
      </c>
      <c r="BU44" s="6" t="s">
        <v>96</v>
      </c>
      <c r="BV44" s="6" t="s">
        <v>96</v>
      </c>
      <c r="BW44" s="6" t="s">
        <v>96</v>
      </c>
      <c r="BX44" s="6" t="s">
        <v>96</v>
      </c>
    </row>
    <row r="45" spans="1:76" x14ac:dyDescent="0.25">
      <c r="A45" s="27" t="s">
        <v>157</v>
      </c>
      <c r="B45" s="6" t="s">
        <v>258</v>
      </c>
      <c r="C45" s="6" t="s">
        <v>156</v>
      </c>
      <c r="D45" s="7" t="s">
        <v>155</v>
      </c>
      <c r="E45" s="7">
        <v>2013</v>
      </c>
      <c r="F45" s="15">
        <v>0.13800000000000001</v>
      </c>
      <c r="G45" s="7" t="s">
        <v>165</v>
      </c>
      <c r="H45" s="7" t="s">
        <v>162</v>
      </c>
      <c r="I45" s="6" t="s">
        <v>139</v>
      </c>
      <c r="J45" s="25" t="s">
        <v>96</v>
      </c>
      <c r="K45" s="7" t="s">
        <v>96</v>
      </c>
      <c r="L45" s="7" t="s">
        <v>96</v>
      </c>
      <c r="M45" s="7" t="s">
        <v>96</v>
      </c>
      <c r="N45" s="7" t="s">
        <v>96</v>
      </c>
      <c r="O45" s="7" t="s">
        <v>96</v>
      </c>
      <c r="P45" s="15" t="s">
        <v>96</v>
      </c>
      <c r="Q45" s="7">
        <v>0.35349999999999998</v>
      </c>
      <c r="R45" s="7" t="s">
        <v>96</v>
      </c>
      <c r="S45" s="7" t="s">
        <v>96</v>
      </c>
      <c r="T45" s="7" t="s">
        <v>96</v>
      </c>
      <c r="U45" s="16" t="s">
        <v>96</v>
      </c>
      <c r="V45" s="16" t="s">
        <v>96</v>
      </c>
      <c r="W45" s="16" t="s">
        <v>96</v>
      </c>
      <c r="X45" s="16" t="s">
        <v>96</v>
      </c>
      <c r="Y45" s="16" t="s">
        <v>96</v>
      </c>
      <c r="Z45" s="78" t="s">
        <v>69</v>
      </c>
      <c r="AA45" s="7" t="s">
        <v>163</v>
      </c>
      <c r="AB45" s="7">
        <v>1936</v>
      </c>
      <c r="AC45" s="7">
        <v>1990</v>
      </c>
      <c r="AD45" s="7" t="s">
        <v>96</v>
      </c>
      <c r="AE45" s="7">
        <v>1</v>
      </c>
      <c r="AF45" s="7">
        <v>0</v>
      </c>
      <c r="AG45" s="7">
        <v>0</v>
      </c>
      <c r="AH45" s="7">
        <v>0</v>
      </c>
      <c r="AI45" s="7">
        <v>1</v>
      </c>
      <c r="AJ45" s="7">
        <v>0</v>
      </c>
      <c r="AK45" s="7">
        <v>0</v>
      </c>
      <c r="AL45" s="16" t="s">
        <v>73</v>
      </c>
      <c r="AM45" s="7">
        <v>15.388999999999999</v>
      </c>
      <c r="AN45" s="7">
        <v>14.759</v>
      </c>
      <c r="AO45" s="7">
        <f>289.62/365</f>
        <v>0.79347945205479453</v>
      </c>
      <c r="AP45" s="21">
        <f>357.632/(365)</f>
        <v>0.97981369863013701</v>
      </c>
      <c r="AQ45" s="7" t="s">
        <v>96</v>
      </c>
      <c r="AR45" s="7">
        <v>0</v>
      </c>
      <c r="AS45" s="7">
        <v>0</v>
      </c>
      <c r="AT45" s="7">
        <v>0</v>
      </c>
      <c r="AU45" s="7">
        <v>0</v>
      </c>
      <c r="AV45" s="7">
        <v>0</v>
      </c>
      <c r="AW45" s="7">
        <v>0</v>
      </c>
      <c r="AX45" s="7">
        <v>0</v>
      </c>
      <c r="AY45" s="7">
        <v>0</v>
      </c>
      <c r="AZ45" s="7">
        <v>0</v>
      </c>
      <c r="BA45" s="7">
        <v>0</v>
      </c>
      <c r="BB45" s="7">
        <v>0</v>
      </c>
      <c r="BC45" s="7" t="s">
        <v>96</v>
      </c>
      <c r="BD45" s="7" t="s">
        <v>96</v>
      </c>
      <c r="BE45" s="7" t="s">
        <v>96</v>
      </c>
      <c r="BF45" s="7" t="s">
        <v>96</v>
      </c>
      <c r="BG45" s="7">
        <v>0</v>
      </c>
      <c r="BH45" s="7">
        <v>1</v>
      </c>
      <c r="BI45" s="7">
        <v>0</v>
      </c>
      <c r="BJ45" s="7">
        <v>0</v>
      </c>
      <c r="BK45" s="7" t="s">
        <v>164</v>
      </c>
      <c r="BL45" s="71" t="s">
        <v>158</v>
      </c>
      <c r="BM45" s="7" t="s">
        <v>96</v>
      </c>
      <c r="BN45" s="7" t="s">
        <v>77</v>
      </c>
      <c r="BO45" s="6" t="s">
        <v>96</v>
      </c>
      <c r="BP45" s="6" t="s">
        <v>96</v>
      </c>
      <c r="BQ45" s="6" t="s">
        <v>96</v>
      </c>
      <c r="BR45" s="6" t="s">
        <v>96</v>
      </c>
      <c r="BS45" s="6" t="s">
        <v>96</v>
      </c>
      <c r="BT45" s="6" t="s">
        <v>96</v>
      </c>
      <c r="BU45" s="6" t="s">
        <v>96</v>
      </c>
      <c r="BV45" s="6" t="s">
        <v>96</v>
      </c>
      <c r="BW45" s="6" t="s">
        <v>96</v>
      </c>
      <c r="BX45" s="6" t="s">
        <v>96</v>
      </c>
    </row>
    <row r="46" spans="1:76" x14ac:dyDescent="0.25">
      <c r="A46" s="27" t="s">
        <v>157</v>
      </c>
      <c r="B46" s="6" t="s">
        <v>258</v>
      </c>
      <c r="C46" s="6" t="s">
        <v>156</v>
      </c>
      <c r="D46" s="7" t="s">
        <v>155</v>
      </c>
      <c r="E46" s="7">
        <v>2013</v>
      </c>
      <c r="F46" s="15">
        <v>3.5999999999999997E-2</v>
      </c>
      <c r="G46" s="7" t="s">
        <v>165</v>
      </c>
      <c r="H46" s="7" t="s">
        <v>162</v>
      </c>
      <c r="I46" s="6" t="s">
        <v>139</v>
      </c>
      <c r="J46" s="25" t="s">
        <v>96</v>
      </c>
      <c r="K46" s="7" t="s">
        <v>96</v>
      </c>
      <c r="L46" s="7" t="s">
        <v>96</v>
      </c>
      <c r="M46" s="7" t="s">
        <v>96</v>
      </c>
      <c r="N46" s="7" t="s">
        <v>96</v>
      </c>
      <c r="O46" s="7" t="s">
        <v>96</v>
      </c>
      <c r="P46" s="15" t="s">
        <v>96</v>
      </c>
      <c r="Q46" s="7">
        <v>0.77800000000000002</v>
      </c>
      <c r="R46" s="7" t="s">
        <v>96</v>
      </c>
      <c r="S46" s="7" t="s">
        <v>96</v>
      </c>
      <c r="T46" s="7" t="s">
        <v>96</v>
      </c>
      <c r="U46" s="16" t="s">
        <v>96</v>
      </c>
      <c r="V46" s="16" t="s">
        <v>96</v>
      </c>
      <c r="W46" s="16" t="s">
        <v>96</v>
      </c>
      <c r="X46" s="16" t="s">
        <v>96</v>
      </c>
      <c r="Y46" s="16" t="s">
        <v>96</v>
      </c>
      <c r="Z46" s="78" t="s">
        <v>69</v>
      </c>
      <c r="AA46" s="7" t="s">
        <v>163</v>
      </c>
      <c r="AB46" s="7">
        <v>1936</v>
      </c>
      <c r="AC46" s="7">
        <v>1990</v>
      </c>
      <c r="AD46" s="7" t="s">
        <v>96</v>
      </c>
      <c r="AE46" s="7">
        <v>0</v>
      </c>
      <c r="AF46" s="7">
        <v>1</v>
      </c>
      <c r="AG46" s="7">
        <v>0</v>
      </c>
      <c r="AH46" s="7">
        <v>0</v>
      </c>
      <c r="AI46" s="7">
        <v>1</v>
      </c>
      <c r="AJ46" s="7">
        <v>0</v>
      </c>
      <c r="AK46" s="7">
        <v>0</v>
      </c>
      <c r="AL46" s="16" t="s">
        <v>73</v>
      </c>
      <c r="AM46" s="7">
        <v>3.7160000000000002</v>
      </c>
      <c r="AN46" s="7">
        <v>3.7730000000000001</v>
      </c>
      <c r="AO46" s="7">
        <f>76.101/365</f>
        <v>0.2084958904109589</v>
      </c>
      <c r="AP46" s="21">
        <f>98.859/(365)</f>
        <v>0.27084657534246576</v>
      </c>
      <c r="AQ46" s="7" t="s">
        <v>96</v>
      </c>
      <c r="AR46" s="7">
        <v>0</v>
      </c>
      <c r="AS46" s="7">
        <v>0</v>
      </c>
      <c r="AT46" s="7">
        <v>0</v>
      </c>
      <c r="AU46" s="7">
        <v>0</v>
      </c>
      <c r="AV46" s="7">
        <v>0</v>
      </c>
      <c r="AW46" s="7">
        <v>0</v>
      </c>
      <c r="AX46" s="7">
        <v>0</v>
      </c>
      <c r="AY46" s="7">
        <v>0</v>
      </c>
      <c r="AZ46" s="7">
        <v>0</v>
      </c>
      <c r="BA46" s="7">
        <v>0</v>
      </c>
      <c r="BB46" s="7">
        <v>0</v>
      </c>
      <c r="BC46" s="7" t="s">
        <v>96</v>
      </c>
      <c r="BD46" s="7" t="s">
        <v>96</v>
      </c>
      <c r="BE46" s="7" t="s">
        <v>96</v>
      </c>
      <c r="BF46" s="7" t="s">
        <v>96</v>
      </c>
      <c r="BG46" s="7">
        <v>0</v>
      </c>
      <c r="BH46" s="7">
        <v>1</v>
      </c>
      <c r="BI46" s="7">
        <v>0</v>
      </c>
      <c r="BJ46" s="7">
        <v>0</v>
      </c>
      <c r="BK46" s="7" t="s">
        <v>164</v>
      </c>
      <c r="BL46" s="71" t="s">
        <v>158</v>
      </c>
      <c r="BM46" s="7" t="s">
        <v>96</v>
      </c>
      <c r="BN46" s="7" t="s">
        <v>77</v>
      </c>
      <c r="BO46" s="6" t="s">
        <v>96</v>
      </c>
      <c r="BP46" s="6" t="s">
        <v>96</v>
      </c>
      <c r="BQ46" s="6" t="s">
        <v>96</v>
      </c>
      <c r="BR46" s="6" t="s">
        <v>96</v>
      </c>
      <c r="BS46" s="6" t="s">
        <v>96</v>
      </c>
      <c r="BT46" s="6" t="s">
        <v>96</v>
      </c>
      <c r="BU46" s="6" t="s">
        <v>96</v>
      </c>
      <c r="BV46" s="6" t="s">
        <v>96</v>
      </c>
      <c r="BW46" s="6" t="s">
        <v>96</v>
      </c>
      <c r="BX46" s="6" t="s">
        <v>96</v>
      </c>
    </row>
    <row r="47" spans="1:76" x14ac:dyDescent="0.25">
      <c r="A47" s="6" t="s">
        <v>167</v>
      </c>
      <c r="B47" s="6" t="s">
        <v>254</v>
      </c>
      <c r="C47" s="6" t="s">
        <v>168</v>
      </c>
      <c r="D47" s="7" t="s">
        <v>166</v>
      </c>
      <c r="E47" s="7">
        <v>2008</v>
      </c>
      <c r="F47" s="15">
        <v>0.06</v>
      </c>
      <c r="G47" s="22" t="s">
        <v>172</v>
      </c>
      <c r="H47" s="21" t="s">
        <v>138</v>
      </c>
      <c r="I47" s="6" t="s">
        <v>139</v>
      </c>
      <c r="J47" s="25" t="s">
        <v>96</v>
      </c>
      <c r="K47" s="7" t="s">
        <v>175</v>
      </c>
      <c r="L47" s="7" t="s">
        <v>96</v>
      </c>
      <c r="M47" s="7" t="s">
        <v>96</v>
      </c>
      <c r="N47" s="7" t="s">
        <v>96</v>
      </c>
      <c r="O47" s="7" t="s">
        <v>96</v>
      </c>
      <c r="P47" s="15" t="s">
        <v>96</v>
      </c>
      <c r="Q47" s="7" t="s">
        <v>96</v>
      </c>
      <c r="R47" s="7" t="s">
        <v>96</v>
      </c>
      <c r="S47" s="7">
        <v>379</v>
      </c>
      <c r="T47" s="7" t="s">
        <v>96</v>
      </c>
      <c r="U47" s="16">
        <v>22</v>
      </c>
      <c r="V47" s="16" t="s">
        <v>96</v>
      </c>
      <c r="W47" s="16" t="s">
        <v>96</v>
      </c>
      <c r="X47" s="16" t="s">
        <v>96</v>
      </c>
      <c r="Y47" s="16" t="s">
        <v>96</v>
      </c>
      <c r="Z47" s="78" t="s">
        <v>69</v>
      </c>
      <c r="AA47" s="7" t="s">
        <v>171</v>
      </c>
      <c r="AB47" s="7">
        <v>1996</v>
      </c>
      <c r="AC47" s="7">
        <v>2000</v>
      </c>
      <c r="AD47" s="7" t="s">
        <v>96</v>
      </c>
      <c r="AE47" s="7" t="s">
        <v>96</v>
      </c>
      <c r="AF47" s="7" t="s">
        <v>96</v>
      </c>
      <c r="AG47" s="7" t="s">
        <v>96</v>
      </c>
      <c r="AH47" s="7" t="s">
        <v>96</v>
      </c>
      <c r="AI47" s="7">
        <v>0</v>
      </c>
      <c r="AJ47" s="7">
        <v>0</v>
      </c>
      <c r="AK47" s="7">
        <v>1</v>
      </c>
      <c r="AL47" s="16" t="s">
        <v>73</v>
      </c>
      <c r="AM47" s="7" t="s">
        <v>96</v>
      </c>
      <c r="AN47" s="7" t="s">
        <v>96</v>
      </c>
      <c r="AO47" s="7" t="s">
        <v>96</v>
      </c>
      <c r="AP47" s="7" t="s">
        <v>96</v>
      </c>
      <c r="AQ47" s="7" t="s">
        <v>314</v>
      </c>
      <c r="AR47" s="7" t="s">
        <v>96</v>
      </c>
      <c r="AS47" s="7">
        <v>1</v>
      </c>
      <c r="AT47" s="7" t="s">
        <v>96</v>
      </c>
      <c r="AU47" s="7" t="s">
        <v>96</v>
      </c>
      <c r="AV47" s="7" t="s">
        <v>96</v>
      </c>
      <c r="AW47" s="7">
        <v>1</v>
      </c>
      <c r="AX47" s="7">
        <v>1</v>
      </c>
      <c r="AY47" s="7">
        <v>1</v>
      </c>
      <c r="AZ47" s="7">
        <v>0</v>
      </c>
      <c r="BA47" s="7">
        <v>1</v>
      </c>
      <c r="BB47" s="7">
        <v>0</v>
      </c>
      <c r="BC47" s="7" t="s">
        <v>96</v>
      </c>
      <c r="BD47" s="7" t="s">
        <v>96</v>
      </c>
      <c r="BE47" s="7" t="s">
        <v>96</v>
      </c>
      <c r="BF47" s="7" t="s">
        <v>96</v>
      </c>
      <c r="BG47" s="7" t="s">
        <v>96</v>
      </c>
      <c r="BH47" s="7" t="s">
        <v>96</v>
      </c>
      <c r="BI47" s="7">
        <v>1</v>
      </c>
      <c r="BJ47" s="7" t="s">
        <v>96</v>
      </c>
      <c r="BK47" s="7" t="s">
        <v>169</v>
      </c>
      <c r="BL47" s="6" t="s">
        <v>177</v>
      </c>
      <c r="BM47" s="7" t="s">
        <v>567</v>
      </c>
      <c r="BN47" s="7" t="s">
        <v>77</v>
      </c>
      <c r="BO47" s="6" t="s">
        <v>96</v>
      </c>
      <c r="BP47" s="6">
        <v>1</v>
      </c>
      <c r="BQ47" t="s">
        <v>566</v>
      </c>
      <c r="BR47" s="6" t="s">
        <v>96</v>
      </c>
      <c r="BS47" s="6" t="s">
        <v>96</v>
      </c>
      <c r="BT47" s="6" t="s">
        <v>96</v>
      </c>
      <c r="BU47" s="6" t="s">
        <v>96</v>
      </c>
      <c r="BV47" s="6" t="s">
        <v>96</v>
      </c>
      <c r="BW47" s="6" t="s">
        <v>96</v>
      </c>
      <c r="BX47" s="6" t="s">
        <v>96</v>
      </c>
    </row>
    <row r="48" spans="1:76" x14ac:dyDescent="0.25">
      <c r="A48" s="6" t="s">
        <v>167</v>
      </c>
      <c r="B48" s="6" t="s">
        <v>254</v>
      </c>
      <c r="C48" s="6" t="s">
        <v>168</v>
      </c>
      <c r="D48" s="9" t="s">
        <v>166</v>
      </c>
      <c r="E48" s="7">
        <v>2009</v>
      </c>
      <c r="F48" s="15">
        <v>-0.19</v>
      </c>
      <c r="G48" s="22" t="s">
        <v>173</v>
      </c>
      <c r="H48" s="21" t="s">
        <v>138</v>
      </c>
      <c r="I48" s="6" t="s">
        <v>139</v>
      </c>
      <c r="J48" s="25" t="s">
        <v>96</v>
      </c>
      <c r="K48" s="7" t="s">
        <v>175</v>
      </c>
      <c r="L48" s="7" t="s">
        <v>96</v>
      </c>
      <c r="M48" s="7" t="s">
        <v>96</v>
      </c>
      <c r="N48" s="7" t="s">
        <v>96</v>
      </c>
      <c r="O48" s="7" t="s">
        <v>96</v>
      </c>
      <c r="P48" s="15" t="s">
        <v>96</v>
      </c>
      <c r="Q48" s="7" t="s">
        <v>96</v>
      </c>
      <c r="R48" s="7" t="s">
        <v>96</v>
      </c>
      <c r="S48" s="7">
        <v>379</v>
      </c>
      <c r="T48" s="7" t="s">
        <v>96</v>
      </c>
      <c r="U48" s="16">
        <v>22</v>
      </c>
      <c r="V48" s="16" t="s">
        <v>96</v>
      </c>
      <c r="W48" s="16" t="s">
        <v>96</v>
      </c>
      <c r="X48" s="16" t="s">
        <v>96</v>
      </c>
      <c r="Y48" s="16" t="s">
        <v>96</v>
      </c>
      <c r="Z48" s="78" t="s">
        <v>69</v>
      </c>
      <c r="AA48" s="7" t="s">
        <v>171</v>
      </c>
      <c r="AB48" s="7">
        <v>1996</v>
      </c>
      <c r="AC48" s="7">
        <v>2000</v>
      </c>
      <c r="AD48" s="7" t="s">
        <v>96</v>
      </c>
      <c r="AE48" s="7" t="s">
        <v>96</v>
      </c>
      <c r="AF48" s="7" t="s">
        <v>96</v>
      </c>
      <c r="AG48" s="7" t="s">
        <v>96</v>
      </c>
      <c r="AH48" s="7" t="s">
        <v>96</v>
      </c>
      <c r="AI48" s="7">
        <v>0</v>
      </c>
      <c r="AJ48" s="7">
        <v>0</v>
      </c>
      <c r="AK48" s="7">
        <v>1</v>
      </c>
      <c r="AL48" s="16" t="s">
        <v>73</v>
      </c>
      <c r="AM48" s="7" t="s">
        <v>96</v>
      </c>
      <c r="AN48" s="7" t="s">
        <v>96</v>
      </c>
      <c r="AO48" s="7" t="s">
        <v>96</v>
      </c>
      <c r="AP48" s="7" t="s">
        <v>96</v>
      </c>
      <c r="AQ48" s="7" t="s">
        <v>314</v>
      </c>
      <c r="AR48" s="7" t="s">
        <v>96</v>
      </c>
      <c r="AS48" s="7">
        <v>1</v>
      </c>
      <c r="AT48" s="7" t="s">
        <v>96</v>
      </c>
      <c r="AU48" s="7" t="s">
        <v>96</v>
      </c>
      <c r="AV48" s="7" t="s">
        <v>96</v>
      </c>
      <c r="AW48" s="7">
        <v>1</v>
      </c>
      <c r="AX48" s="7">
        <v>1</v>
      </c>
      <c r="AY48" s="7">
        <v>1</v>
      </c>
      <c r="AZ48" s="7">
        <v>0</v>
      </c>
      <c r="BA48" s="7">
        <v>1</v>
      </c>
      <c r="BB48" s="7">
        <v>0</v>
      </c>
      <c r="BC48" s="7" t="s">
        <v>96</v>
      </c>
      <c r="BD48" s="7" t="s">
        <v>96</v>
      </c>
      <c r="BE48" s="7" t="s">
        <v>96</v>
      </c>
      <c r="BF48" s="7" t="s">
        <v>96</v>
      </c>
      <c r="BG48" s="7" t="s">
        <v>96</v>
      </c>
      <c r="BH48" s="7" t="s">
        <v>96</v>
      </c>
      <c r="BI48" s="7">
        <v>1</v>
      </c>
      <c r="BJ48" s="7" t="s">
        <v>96</v>
      </c>
      <c r="BK48" s="7" t="s">
        <v>169</v>
      </c>
      <c r="BL48" s="6" t="s">
        <v>177</v>
      </c>
      <c r="BM48" s="7" t="s">
        <v>568</v>
      </c>
      <c r="BN48" s="7" t="s">
        <v>77</v>
      </c>
      <c r="BO48" s="6" t="s">
        <v>96</v>
      </c>
      <c r="BP48" s="6">
        <v>1</v>
      </c>
      <c r="BQ48" s="6" t="s">
        <v>96</v>
      </c>
      <c r="BR48" s="6" t="s">
        <v>96</v>
      </c>
      <c r="BS48" s="6" t="s">
        <v>96</v>
      </c>
      <c r="BT48" s="6" t="s">
        <v>96</v>
      </c>
      <c r="BU48" s="6" t="s">
        <v>96</v>
      </c>
      <c r="BV48" s="6" t="s">
        <v>96</v>
      </c>
      <c r="BW48" s="6" t="s">
        <v>96</v>
      </c>
      <c r="BX48" s="6" t="s">
        <v>96</v>
      </c>
    </row>
    <row r="49" spans="1:77" x14ac:dyDescent="0.25">
      <c r="A49" s="6" t="s">
        <v>167</v>
      </c>
      <c r="B49" s="6" t="s">
        <v>254</v>
      </c>
      <c r="C49" s="6" t="s">
        <v>168</v>
      </c>
      <c r="D49" s="7" t="s">
        <v>166</v>
      </c>
      <c r="E49" s="7">
        <v>2009</v>
      </c>
      <c r="F49" s="15">
        <v>0.28000000000000003</v>
      </c>
      <c r="G49" s="22" t="s">
        <v>174</v>
      </c>
      <c r="H49" s="21" t="s">
        <v>138</v>
      </c>
      <c r="I49" s="6" t="s">
        <v>139</v>
      </c>
      <c r="J49" s="25" t="s">
        <v>96</v>
      </c>
      <c r="K49" s="7" t="s">
        <v>176</v>
      </c>
      <c r="L49" s="7" t="s">
        <v>96</v>
      </c>
      <c r="M49" s="7" t="s">
        <v>96</v>
      </c>
      <c r="N49" s="7" t="s">
        <v>96</v>
      </c>
      <c r="O49" s="7" t="s">
        <v>96</v>
      </c>
      <c r="P49" s="15" t="s">
        <v>96</v>
      </c>
      <c r="Q49" s="7" t="s">
        <v>96</v>
      </c>
      <c r="R49" s="7" t="s">
        <v>96</v>
      </c>
      <c r="S49" s="7">
        <v>379</v>
      </c>
      <c r="T49" s="7" t="s">
        <v>96</v>
      </c>
      <c r="U49" s="16">
        <v>22</v>
      </c>
      <c r="V49" s="16" t="s">
        <v>96</v>
      </c>
      <c r="W49" s="16" t="s">
        <v>96</v>
      </c>
      <c r="X49" s="16" t="s">
        <v>96</v>
      </c>
      <c r="Y49" s="16" t="s">
        <v>96</v>
      </c>
      <c r="Z49" s="78" t="s">
        <v>69</v>
      </c>
      <c r="AA49" s="7" t="s">
        <v>171</v>
      </c>
      <c r="AB49" s="7">
        <v>1996</v>
      </c>
      <c r="AC49" s="7">
        <v>2000</v>
      </c>
      <c r="AD49" s="7" t="s">
        <v>96</v>
      </c>
      <c r="AE49" s="7" t="s">
        <v>96</v>
      </c>
      <c r="AF49" s="7" t="s">
        <v>96</v>
      </c>
      <c r="AG49" s="7" t="s">
        <v>96</v>
      </c>
      <c r="AH49" s="7" t="s">
        <v>96</v>
      </c>
      <c r="AI49" s="7">
        <v>0</v>
      </c>
      <c r="AJ49" s="7">
        <v>0</v>
      </c>
      <c r="AK49" s="7">
        <v>1</v>
      </c>
      <c r="AL49" s="16" t="s">
        <v>73</v>
      </c>
      <c r="AM49" s="7" t="s">
        <v>96</v>
      </c>
      <c r="AN49" s="7" t="s">
        <v>96</v>
      </c>
      <c r="AO49" s="7" t="s">
        <v>96</v>
      </c>
      <c r="AP49" s="7" t="s">
        <v>96</v>
      </c>
      <c r="AQ49" s="7" t="s">
        <v>314</v>
      </c>
      <c r="AR49" s="7" t="s">
        <v>96</v>
      </c>
      <c r="AS49" s="7">
        <v>1</v>
      </c>
      <c r="AT49" s="7" t="s">
        <v>96</v>
      </c>
      <c r="AU49" s="7" t="s">
        <v>96</v>
      </c>
      <c r="AV49" s="7" t="s">
        <v>96</v>
      </c>
      <c r="AW49" s="7">
        <v>1</v>
      </c>
      <c r="AX49" s="7">
        <v>1</v>
      </c>
      <c r="AY49" s="7">
        <v>1</v>
      </c>
      <c r="AZ49" s="7">
        <v>0</v>
      </c>
      <c r="BA49" s="7">
        <v>1</v>
      </c>
      <c r="BB49" s="7">
        <v>1</v>
      </c>
      <c r="BC49" s="7" t="s">
        <v>96</v>
      </c>
      <c r="BD49" s="7" t="s">
        <v>96</v>
      </c>
      <c r="BE49" s="7" t="s">
        <v>96</v>
      </c>
      <c r="BF49" s="7" t="s">
        <v>96</v>
      </c>
      <c r="BG49" s="7" t="s">
        <v>96</v>
      </c>
      <c r="BH49" s="7" t="s">
        <v>96</v>
      </c>
      <c r="BI49" s="7">
        <v>1</v>
      </c>
      <c r="BJ49" s="7" t="s">
        <v>96</v>
      </c>
      <c r="BK49" s="7" t="s">
        <v>169</v>
      </c>
      <c r="BL49" s="6" t="s">
        <v>177</v>
      </c>
      <c r="BM49" s="7" t="s">
        <v>569</v>
      </c>
      <c r="BN49" s="7" t="s">
        <v>77</v>
      </c>
      <c r="BO49" s="6" t="s">
        <v>96</v>
      </c>
      <c r="BP49" s="6">
        <v>1</v>
      </c>
      <c r="BQ49" s="6" t="s">
        <v>96</v>
      </c>
      <c r="BR49" s="6" t="s">
        <v>96</v>
      </c>
      <c r="BS49" s="6" t="s">
        <v>96</v>
      </c>
      <c r="BT49" s="6" t="s">
        <v>96</v>
      </c>
      <c r="BU49" s="6" t="s">
        <v>96</v>
      </c>
      <c r="BV49" s="6" t="s">
        <v>96</v>
      </c>
      <c r="BW49" s="6" t="s">
        <v>96</v>
      </c>
      <c r="BX49" s="6" t="s">
        <v>96</v>
      </c>
    </row>
    <row r="50" spans="1:77" x14ac:dyDescent="0.25">
      <c r="A50" s="6" t="s">
        <v>180</v>
      </c>
      <c r="B50" s="6" t="s">
        <v>255</v>
      </c>
      <c r="C50" s="6" t="s">
        <v>179</v>
      </c>
      <c r="D50" s="9" t="s">
        <v>178</v>
      </c>
      <c r="E50" s="7">
        <v>2008</v>
      </c>
      <c r="F50" s="15">
        <v>0.19700000000000001</v>
      </c>
      <c r="G50" s="6" t="s">
        <v>182</v>
      </c>
      <c r="H50" s="6" t="s">
        <v>184</v>
      </c>
      <c r="I50" s="6" t="s">
        <v>139</v>
      </c>
      <c r="J50" s="25" t="s">
        <v>96</v>
      </c>
      <c r="K50" t="s">
        <v>321</v>
      </c>
      <c r="L50" s="7" t="s">
        <v>96</v>
      </c>
      <c r="M50" s="7" t="s">
        <v>96</v>
      </c>
      <c r="N50" s="7" t="s">
        <v>96</v>
      </c>
      <c r="O50" s="7" t="s">
        <v>96</v>
      </c>
      <c r="P50" s="15" t="s">
        <v>96</v>
      </c>
      <c r="Q50" s="7">
        <v>-5.2999999999999999E-2</v>
      </c>
      <c r="R50" s="7" t="s">
        <v>96</v>
      </c>
      <c r="S50" s="28">
        <v>96091</v>
      </c>
      <c r="T50" s="7" t="s">
        <v>96</v>
      </c>
      <c r="U50" s="16" t="s">
        <v>96</v>
      </c>
      <c r="V50" s="16" t="s">
        <v>96</v>
      </c>
      <c r="W50" s="16" t="s">
        <v>96</v>
      </c>
      <c r="X50" s="16" t="s">
        <v>96</v>
      </c>
      <c r="Y50" s="16" t="s">
        <v>96</v>
      </c>
      <c r="Z50" s="78" t="s">
        <v>69</v>
      </c>
      <c r="AA50" s="7" t="s">
        <v>171</v>
      </c>
      <c r="AB50" s="7">
        <v>1881</v>
      </c>
      <c r="AC50" s="7">
        <v>2000</v>
      </c>
      <c r="AD50" s="7" t="s">
        <v>96</v>
      </c>
      <c r="AE50" s="7">
        <v>1</v>
      </c>
      <c r="AF50" s="7">
        <v>0</v>
      </c>
      <c r="AG50" s="7">
        <v>0</v>
      </c>
      <c r="AH50" s="7">
        <v>0</v>
      </c>
      <c r="AI50" s="7">
        <v>1</v>
      </c>
      <c r="AJ50" s="7">
        <v>0</v>
      </c>
      <c r="AK50" s="7">
        <v>0</v>
      </c>
      <c r="AL50" s="16" t="s">
        <v>73</v>
      </c>
      <c r="AM50" s="7" t="s">
        <v>96</v>
      </c>
      <c r="AN50" s="7" t="s">
        <v>96</v>
      </c>
      <c r="AO50" s="7" t="s">
        <v>96</v>
      </c>
      <c r="AP50" s="7" t="s">
        <v>96</v>
      </c>
      <c r="AQ50" s="7" t="s">
        <v>183</v>
      </c>
      <c r="AR50" s="7" t="s">
        <v>96</v>
      </c>
      <c r="AS50" s="7">
        <v>1</v>
      </c>
      <c r="AT50" s="7" t="s">
        <v>96</v>
      </c>
      <c r="AU50" s="7" t="s">
        <v>96</v>
      </c>
      <c r="AV50" s="7" t="s">
        <v>96</v>
      </c>
      <c r="AW50" s="7">
        <v>0</v>
      </c>
      <c r="AX50" s="7">
        <v>1</v>
      </c>
      <c r="AY50" s="7">
        <v>1</v>
      </c>
      <c r="AZ50" s="7">
        <v>0</v>
      </c>
      <c r="BA50" s="7">
        <v>1</v>
      </c>
      <c r="BB50" s="7">
        <v>0</v>
      </c>
      <c r="BC50" s="7" t="s">
        <v>96</v>
      </c>
      <c r="BD50" s="7" t="s">
        <v>96</v>
      </c>
      <c r="BE50" s="7" t="s">
        <v>96</v>
      </c>
      <c r="BF50" s="7" t="s">
        <v>96</v>
      </c>
      <c r="BG50" s="7" t="s">
        <v>96</v>
      </c>
      <c r="BH50" s="7" t="s">
        <v>96</v>
      </c>
      <c r="BI50" s="7" t="s">
        <v>96</v>
      </c>
      <c r="BJ50" s="7" t="s">
        <v>96</v>
      </c>
      <c r="BK50" s="7" t="s">
        <v>181</v>
      </c>
      <c r="BL50" t="s">
        <v>564</v>
      </c>
      <c r="BM50" s="7" t="s">
        <v>76</v>
      </c>
      <c r="BN50" s="7" t="s">
        <v>77</v>
      </c>
      <c r="BO50" t="s">
        <v>559</v>
      </c>
      <c r="BP50" s="6" t="s">
        <v>96</v>
      </c>
      <c r="BQ50" t="s">
        <v>560</v>
      </c>
      <c r="BR50" t="s">
        <v>558</v>
      </c>
      <c r="BS50" s="6" t="s">
        <v>96</v>
      </c>
      <c r="BT50" s="6" t="s">
        <v>96</v>
      </c>
      <c r="BU50" t="s">
        <v>561</v>
      </c>
      <c r="BV50" t="s">
        <v>562</v>
      </c>
      <c r="BW50" t="s">
        <v>563</v>
      </c>
      <c r="BX50" s="6" t="s">
        <v>96</v>
      </c>
      <c r="BY50" t="s">
        <v>565</v>
      </c>
    </row>
    <row r="51" spans="1:77" x14ac:dyDescent="0.25">
      <c r="A51" s="6" t="s">
        <v>180</v>
      </c>
      <c r="B51" s="6" t="s">
        <v>255</v>
      </c>
      <c r="C51" s="6" t="s">
        <v>179</v>
      </c>
      <c r="D51" s="7" t="s">
        <v>178</v>
      </c>
      <c r="E51" s="7">
        <v>2008</v>
      </c>
      <c r="F51" s="15">
        <v>0.1</v>
      </c>
      <c r="G51" s="6" t="s">
        <v>182</v>
      </c>
      <c r="H51" s="6" t="s">
        <v>184</v>
      </c>
      <c r="I51" s="6" t="s">
        <v>139</v>
      </c>
      <c r="J51" s="25" t="s">
        <v>96</v>
      </c>
      <c r="K51" t="s">
        <v>321</v>
      </c>
      <c r="L51" s="7" t="s">
        <v>96</v>
      </c>
      <c r="M51" s="7" t="s">
        <v>96</v>
      </c>
      <c r="N51" s="7" t="s">
        <v>96</v>
      </c>
      <c r="O51" s="7" t="s">
        <v>96</v>
      </c>
      <c r="P51" s="15" t="s">
        <v>96</v>
      </c>
      <c r="Q51" s="7">
        <v>-4.4999999999999998E-2</v>
      </c>
      <c r="R51" s="7" t="s">
        <v>96</v>
      </c>
      <c r="S51" s="28">
        <v>32231</v>
      </c>
      <c r="T51" s="7" t="s">
        <v>96</v>
      </c>
      <c r="U51" s="16" t="s">
        <v>96</v>
      </c>
      <c r="V51" s="16" t="s">
        <v>96</v>
      </c>
      <c r="W51" s="16" t="s">
        <v>96</v>
      </c>
      <c r="X51" s="16" t="s">
        <v>96</v>
      </c>
      <c r="Y51" s="16" t="s">
        <v>96</v>
      </c>
      <c r="Z51" s="78" t="s">
        <v>69</v>
      </c>
      <c r="AA51" s="7" t="s">
        <v>171</v>
      </c>
      <c r="AB51" s="7">
        <v>1881</v>
      </c>
      <c r="AC51" s="7">
        <v>2000</v>
      </c>
      <c r="AD51" s="7" t="s">
        <v>96</v>
      </c>
      <c r="AE51" s="7">
        <v>0</v>
      </c>
      <c r="AF51" s="7">
        <v>1</v>
      </c>
      <c r="AG51" s="7">
        <v>0</v>
      </c>
      <c r="AH51" s="7">
        <v>0</v>
      </c>
      <c r="AI51" s="7">
        <v>1</v>
      </c>
      <c r="AJ51" s="7">
        <v>0</v>
      </c>
      <c r="AK51" s="7">
        <v>0</v>
      </c>
      <c r="AL51" s="16" t="s">
        <v>73</v>
      </c>
      <c r="AM51" s="7" t="s">
        <v>96</v>
      </c>
      <c r="AN51" s="7" t="s">
        <v>96</v>
      </c>
      <c r="AO51" s="7" t="s">
        <v>96</v>
      </c>
      <c r="AP51" s="7" t="s">
        <v>96</v>
      </c>
      <c r="AQ51" s="7" t="s">
        <v>183</v>
      </c>
      <c r="AR51" s="7" t="s">
        <v>96</v>
      </c>
      <c r="AS51" s="7">
        <v>1</v>
      </c>
      <c r="AT51" s="7" t="s">
        <v>96</v>
      </c>
      <c r="AU51" s="7" t="s">
        <v>96</v>
      </c>
      <c r="AV51" s="7" t="s">
        <v>96</v>
      </c>
      <c r="AW51" s="7">
        <v>0</v>
      </c>
      <c r="AX51" s="7">
        <v>1</v>
      </c>
      <c r="AY51" s="7">
        <v>1</v>
      </c>
      <c r="AZ51" s="7">
        <v>0</v>
      </c>
      <c r="BA51" s="7">
        <v>1</v>
      </c>
      <c r="BB51" s="7">
        <v>0</v>
      </c>
      <c r="BC51" s="7" t="s">
        <v>96</v>
      </c>
      <c r="BD51" s="7" t="s">
        <v>96</v>
      </c>
      <c r="BE51" s="7" t="s">
        <v>96</v>
      </c>
      <c r="BF51" s="7" t="s">
        <v>96</v>
      </c>
      <c r="BG51" s="7" t="s">
        <v>96</v>
      </c>
      <c r="BH51" s="7" t="s">
        <v>96</v>
      </c>
      <c r="BI51" s="7" t="s">
        <v>96</v>
      </c>
      <c r="BJ51" s="7" t="s">
        <v>96</v>
      </c>
      <c r="BK51" s="7" t="s">
        <v>181</v>
      </c>
      <c r="BL51" s="7" t="s">
        <v>96</v>
      </c>
      <c r="BM51" s="7" t="s">
        <v>96</v>
      </c>
      <c r="BN51" s="7" t="s">
        <v>77</v>
      </c>
      <c r="BO51" s="6" t="s">
        <v>96</v>
      </c>
      <c r="BP51" s="6" t="s">
        <v>96</v>
      </c>
      <c r="BQ51" t="s">
        <v>96</v>
      </c>
      <c r="BR51" s="6" t="s">
        <v>96</v>
      </c>
      <c r="BS51" s="6" t="s">
        <v>96</v>
      </c>
      <c r="BT51" s="6" t="s">
        <v>96</v>
      </c>
      <c r="BU51" t="s">
        <v>96</v>
      </c>
      <c r="BV51" s="6" t="s">
        <v>96</v>
      </c>
      <c r="BW51" s="6" t="s">
        <v>96</v>
      </c>
      <c r="BX51" s="6" t="s">
        <v>96</v>
      </c>
    </row>
    <row r="52" spans="1:77" x14ac:dyDescent="0.25">
      <c r="A52" s="6" t="s">
        <v>180</v>
      </c>
      <c r="B52" s="6" t="s">
        <v>255</v>
      </c>
      <c r="C52" s="6" t="s">
        <v>179</v>
      </c>
      <c r="D52" s="7" t="s">
        <v>178</v>
      </c>
      <c r="E52" s="7">
        <v>2008</v>
      </c>
      <c r="F52" s="15">
        <v>0.27900000000000003</v>
      </c>
      <c r="G52" s="6" t="s">
        <v>182</v>
      </c>
      <c r="H52" s="6" t="s">
        <v>184</v>
      </c>
      <c r="I52" s="6" t="s">
        <v>139</v>
      </c>
      <c r="J52" s="25" t="s">
        <v>96</v>
      </c>
      <c r="K52" t="s">
        <v>321</v>
      </c>
      <c r="L52" s="7" t="s">
        <v>96</v>
      </c>
      <c r="M52" s="7" t="s">
        <v>96</v>
      </c>
      <c r="N52" s="7" t="s">
        <v>96</v>
      </c>
      <c r="O52" s="7" t="s">
        <v>96</v>
      </c>
      <c r="P52" s="15" t="s">
        <v>96</v>
      </c>
      <c r="Q52" s="7">
        <v>-8.2000000000000003E-2</v>
      </c>
      <c r="R52" s="7" t="s">
        <v>96</v>
      </c>
      <c r="S52" s="7" t="s">
        <v>96</v>
      </c>
      <c r="T52" s="7" t="s">
        <v>96</v>
      </c>
      <c r="U52" s="16" t="s">
        <v>96</v>
      </c>
      <c r="V52" s="16" t="s">
        <v>96</v>
      </c>
      <c r="W52" s="16" t="s">
        <v>96</v>
      </c>
      <c r="X52" s="16" t="s">
        <v>96</v>
      </c>
      <c r="Y52" s="16" t="s">
        <v>96</v>
      </c>
      <c r="Z52" s="78" t="s">
        <v>69</v>
      </c>
      <c r="AA52" s="7" t="s">
        <v>171</v>
      </c>
      <c r="AB52" s="7">
        <v>1881</v>
      </c>
      <c r="AC52" s="7">
        <v>1910</v>
      </c>
      <c r="AD52" s="7" t="s">
        <v>96</v>
      </c>
      <c r="AE52" s="7">
        <v>1</v>
      </c>
      <c r="AF52" s="7">
        <v>0</v>
      </c>
      <c r="AG52" s="7">
        <v>0</v>
      </c>
      <c r="AH52" s="7">
        <v>0</v>
      </c>
      <c r="AI52" s="7">
        <v>1</v>
      </c>
      <c r="AJ52" s="7">
        <v>0</v>
      </c>
      <c r="AK52" s="7">
        <v>0</v>
      </c>
      <c r="AL52" s="16" t="s">
        <v>73</v>
      </c>
      <c r="AM52" s="7" t="s">
        <v>96</v>
      </c>
      <c r="AN52" s="7" t="s">
        <v>96</v>
      </c>
      <c r="AO52" s="7" t="s">
        <v>96</v>
      </c>
      <c r="AP52" s="7" t="s">
        <v>96</v>
      </c>
      <c r="AQ52" s="7" t="s">
        <v>183</v>
      </c>
      <c r="AR52" s="7" t="s">
        <v>96</v>
      </c>
      <c r="AS52" s="7">
        <v>1</v>
      </c>
      <c r="AT52" s="7" t="s">
        <v>96</v>
      </c>
      <c r="AU52" s="7" t="s">
        <v>96</v>
      </c>
      <c r="AV52" s="7" t="s">
        <v>96</v>
      </c>
      <c r="AW52" s="7">
        <v>0</v>
      </c>
      <c r="AX52" s="7">
        <v>1</v>
      </c>
      <c r="AY52" s="7">
        <v>1</v>
      </c>
      <c r="AZ52" s="7">
        <v>0</v>
      </c>
      <c r="BA52" s="7">
        <v>1</v>
      </c>
      <c r="BB52" s="7">
        <v>0</v>
      </c>
      <c r="BC52" s="7" t="s">
        <v>96</v>
      </c>
      <c r="BD52" s="7" t="s">
        <v>96</v>
      </c>
      <c r="BE52" s="7" t="s">
        <v>96</v>
      </c>
      <c r="BF52" s="7" t="s">
        <v>96</v>
      </c>
      <c r="BG52" s="7" t="s">
        <v>96</v>
      </c>
      <c r="BH52" s="7" t="s">
        <v>96</v>
      </c>
      <c r="BI52" s="7" t="s">
        <v>96</v>
      </c>
      <c r="BJ52" s="7" t="s">
        <v>96</v>
      </c>
      <c r="BK52" s="7" t="s">
        <v>181</v>
      </c>
      <c r="BL52" s="7" t="s">
        <v>96</v>
      </c>
      <c r="BM52" s="7" t="s">
        <v>96</v>
      </c>
      <c r="BN52" s="7" t="s">
        <v>77</v>
      </c>
      <c r="BO52" s="6" t="s">
        <v>96</v>
      </c>
      <c r="BP52" s="6" t="s">
        <v>96</v>
      </c>
      <c r="BQ52" s="6" t="s">
        <v>96</v>
      </c>
      <c r="BR52" s="6" t="s">
        <v>96</v>
      </c>
      <c r="BS52" s="6" t="s">
        <v>96</v>
      </c>
      <c r="BT52" s="6" t="s">
        <v>96</v>
      </c>
      <c r="BU52" s="6" t="s">
        <v>96</v>
      </c>
      <c r="BV52" s="6" t="s">
        <v>96</v>
      </c>
      <c r="BW52" s="6" t="s">
        <v>96</v>
      </c>
      <c r="BX52" s="6" t="s">
        <v>96</v>
      </c>
    </row>
    <row r="53" spans="1:77" x14ac:dyDescent="0.25">
      <c r="A53" s="6" t="s">
        <v>180</v>
      </c>
      <c r="B53" s="6" t="s">
        <v>255</v>
      </c>
      <c r="C53" s="6" t="s">
        <v>179</v>
      </c>
      <c r="D53" s="7" t="s">
        <v>178</v>
      </c>
      <c r="E53" s="7">
        <v>2008</v>
      </c>
      <c r="F53" s="15">
        <v>4.9000000000000002E-2</v>
      </c>
      <c r="G53" s="6" t="s">
        <v>182</v>
      </c>
      <c r="H53" s="6" t="s">
        <v>184</v>
      </c>
      <c r="I53" s="6" t="s">
        <v>139</v>
      </c>
      <c r="J53" s="25" t="s">
        <v>96</v>
      </c>
      <c r="K53" s="7" t="s">
        <v>175</v>
      </c>
      <c r="L53" s="7" t="s">
        <v>96</v>
      </c>
      <c r="M53" s="7" t="s">
        <v>96</v>
      </c>
      <c r="N53" s="7" t="s">
        <v>96</v>
      </c>
      <c r="O53" s="7" t="s">
        <v>96</v>
      </c>
      <c r="P53" s="15" t="s">
        <v>96</v>
      </c>
      <c r="Q53" s="7">
        <v>-5.7000000000000002E-2</v>
      </c>
      <c r="R53" s="7" t="s">
        <v>96</v>
      </c>
      <c r="S53" s="7" t="s">
        <v>96</v>
      </c>
      <c r="T53" s="7" t="s">
        <v>96</v>
      </c>
      <c r="U53" s="16" t="s">
        <v>96</v>
      </c>
      <c r="V53" s="16" t="s">
        <v>96</v>
      </c>
      <c r="W53" s="16" t="s">
        <v>96</v>
      </c>
      <c r="X53" s="16" t="s">
        <v>96</v>
      </c>
      <c r="Y53" s="16" t="s">
        <v>96</v>
      </c>
      <c r="Z53" s="78" t="s">
        <v>69</v>
      </c>
      <c r="AA53" s="7" t="s">
        <v>171</v>
      </c>
      <c r="AB53" s="7">
        <v>1881</v>
      </c>
      <c r="AC53" s="7">
        <v>1910</v>
      </c>
      <c r="AD53" s="7" t="s">
        <v>96</v>
      </c>
      <c r="AE53" s="7">
        <v>0</v>
      </c>
      <c r="AF53" s="7">
        <v>1</v>
      </c>
      <c r="AG53" s="7">
        <v>0</v>
      </c>
      <c r="AH53" s="7">
        <v>0</v>
      </c>
      <c r="AI53" s="7">
        <v>1</v>
      </c>
      <c r="AJ53" s="7">
        <v>0</v>
      </c>
      <c r="AK53" s="7">
        <v>0</v>
      </c>
      <c r="AL53" s="16" t="s">
        <v>73</v>
      </c>
      <c r="AM53" s="7" t="s">
        <v>96</v>
      </c>
      <c r="AN53" s="7" t="s">
        <v>96</v>
      </c>
      <c r="AO53" s="7" t="s">
        <v>96</v>
      </c>
      <c r="AP53" s="7" t="s">
        <v>96</v>
      </c>
      <c r="AQ53" s="7" t="s">
        <v>183</v>
      </c>
      <c r="AR53" s="7" t="s">
        <v>96</v>
      </c>
      <c r="AS53" s="7">
        <v>1</v>
      </c>
      <c r="AT53" s="7" t="s">
        <v>96</v>
      </c>
      <c r="AU53" s="7" t="s">
        <v>96</v>
      </c>
      <c r="AV53" s="7" t="s">
        <v>96</v>
      </c>
      <c r="AW53" s="7">
        <v>0</v>
      </c>
      <c r="AX53" s="7">
        <v>1</v>
      </c>
      <c r="AY53" s="7">
        <v>1</v>
      </c>
      <c r="AZ53" s="7">
        <v>0</v>
      </c>
      <c r="BA53" s="7">
        <v>1</v>
      </c>
      <c r="BB53" s="7">
        <v>0</v>
      </c>
      <c r="BC53" s="7" t="s">
        <v>96</v>
      </c>
      <c r="BD53" s="7" t="s">
        <v>96</v>
      </c>
      <c r="BE53" s="7" t="s">
        <v>96</v>
      </c>
      <c r="BF53" s="7" t="s">
        <v>96</v>
      </c>
      <c r="BG53" s="7" t="s">
        <v>96</v>
      </c>
      <c r="BH53" s="7" t="s">
        <v>96</v>
      </c>
      <c r="BI53" s="7" t="s">
        <v>96</v>
      </c>
      <c r="BJ53" s="7" t="s">
        <v>96</v>
      </c>
      <c r="BK53" s="7" t="s">
        <v>181</v>
      </c>
      <c r="BL53" s="7" t="s">
        <v>96</v>
      </c>
      <c r="BM53" s="7" t="s">
        <v>96</v>
      </c>
      <c r="BN53" s="7" t="s">
        <v>77</v>
      </c>
      <c r="BO53" s="6" t="s">
        <v>96</v>
      </c>
      <c r="BP53" s="6" t="s">
        <v>96</v>
      </c>
      <c r="BQ53" s="6" t="s">
        <v>96</v>
      </c>
      <c r="BR53" s="6" t="s">
        <v>96</v>
      </c>
      <c r="BS53" s="6" t="s">
        <v>96</v>
      </c>
      <c r="BT53" s="6" t="s">
        <v>96</v>
      </c>
      <c r="BU53" s="6" t="s">
        <v>96</v>
      </c>
      <c r="BV53" s="6" t="s">
        <v>96</v>
      </c>
      <c r="BW53" s="6" t="s">
        <v>96</v>
      </c>
      <c r="BX53" s="6" t="s">
        <v>96</v>
      </c>
    </row>
    <row r="54" spans="1:77" x14ac:dyDescent="0.25">
      <c r="A54" s="6" t="s">
        <v>180</v>
      </c>
      <c r="B54" s="6" t="s">
        <v>255</v>
      </c>
      <c r="C54" s="6" t="s">
        <v>179</v>
      </c>
      <c r="D54" s="7" t="s">
        <v>178</v>
      </c>
      <c r="E54" s="7">
        <v>2008</v>
      </c>
      <c r="F54" s="15">
        <v>0.23499999999999999</v>
      </c>
      <c r="G54" s="6" t="s">
        <v>182</v>
      </c>
      <c r="H54" s="6" t="s">
        <v>184</v>
      </c>
      <c r="I54" s="6" t="s">
        <v>139</v>
      </c>
      <c r="J54" s="25" t="s">
        <v>96</v>
      </c>
      <c r="K54" t="s">
        <v>321</v>
      </c>
      <c r="L54" s="7" t="s">
        <v>96</v>
      </c>
      <c r="M54" s="7" t="s">
        <v>96</v>
      </c>
      <c r="N54" s="7" t="s">
        <v>96</v>
      </c>
      <c r="O54" s="7" t="s">
        <v>96</v>
      </c>
      <c r="P54" s="15" t="s">
        <v>96</v>
      </c>
      <c r="Q54" s="7">
        <v>-8.4000000000000005E-2</v>
      </c>
      <c r="R54" s="7" t="s">
        <v>96</v>
      </c>
      <c r="S54" s="7" t="s">
        <v>96</v>
      </c>
      <c r="T54" s="7" t="s">
        <v>96</v>
      </c>
      <c r="U54" s="16" t="s">
        <v>96</v>
      </c>
      <c r="V54" s="16" t="s">
        <v>96</v>
      </c>
      <c r="W54" s="16" t="s">
        <v>96</v>
      </c>
      <c r="X54" s="16" t="s">
        <v>96</v>
      </c>
      <c r="Y54" s="16" t="s">
        <v>96</v>
      </c>
      <c r="Z54" s="78" t="s">
        <v>69</v>
      </c>
      <c r="AA54" s="7" t="s">
        <v>171</v>
      </c>
      <c r="AB54" s="7">
        <v>1911</v>
      </c>
      <c r="AC54" s="7">
        <v>1940</v>
      </c>
      <c r="AD54" s="7" t="s">
        <v>96</v>
      </c>
      <c r="AE54" s="7">
        <v>1</v>
      </c>
      <c r="AF54" s="7">
        <v>0</v>
      </c>
      <c r="AG54" s="7">
        <v>0</v>
      </c>
      <c r="AH54" s="7">
        <v>0</v>
      </c>
      <c r="AI54" s="7">
        <v>1</v>
      </c>
      <c r="AJ54" s="7">
        <v>0</v>
      </c>
      <c r="AK54" s="7">
        <v>0</v>
      </c>
      <c r="AL54" s="16" t="s">
        <v>73</v>
      </c>
      <c r="AM54" s="7" t="s">
        <v>96</v>
      </c>
      <c r="AN54" s="7" t="s">
        <v>96</v>
      </c>
      <c r="AO54" s="7" t="s">
        <v>96</v>
      </c>
      <c r="AP54" s="7" t="s">
        <v>96</v>
      </c>
      <c r="AQ54" s="7" t="s">
        <v>183</v>
      </c>
      <c r="AR54" s="7" t="s">
        <v>96</v>
      </c>
      <c r="AS54" s="7">
        <v>1</v>
      </c>
      <c r="AT54" s="7" t="s">
        <v>96</v>
      </c>
      <c r="AU54" s="7" t="s">
        <v>96</v>
      </c>
      <c r="AV54" s="7" t="s">
        <v>96</v>
      </c>
      <c r="AW54" s="7">
        <v>0</v>
      </c>
      <c r="AX54" s="7">
        <v>1</v>
      </c>
      <c r="AY54" s="7">
        <v>1</v>
      </c>
      <c r="AZ54" s="7">
        <v>0</v>
      </c>
      <c r="BA54" s="7">
        <v>1</v>
      </c>
      <c r="BB54" s="7">
        <v>0</v>
      </c>
      <c r="BC54" s="7" t="s">
        <v>96</v>
      </c>
      <c r="BD54" s="7" t="s">
        <v>96</v>
      </c>
      <c r="BE54" s="7" t="s">
        <v>96</v>
      </c>
      <c r="BF54" s="7" t="s">
        <v>96</v>
      </c>
      <c r="BG54" s="7" t="s">
        <v>96</v>
      </c>
      <c r="BH54" s="7" t="s">
        <v>96</v>
      </c>
      <c r="BI54" s="7" t="s">
        <v>96</v>
      </c>
      <c r="BJ54" s="7" t="s">
        <v>96</v>
      </c>
      <c r="BK54" s="7" t="s">
        <v>181</v>
      </c>
      <c r="BL54" s="7" t="s">
        <v>96</v>
      </c>
      <c r="BM54" s="7" t="s">
        <v>96</v>
      </c>
      <c r="BN54" s="7" t="s">
        <v>77</v>
      </c>
      <c r="BO54" s="6" t="s">
        <v>96</v>
      </c>
      <c r="BP54" s="6" t="s">
        <v>96</v>
      </c>
      <c r="BQ54" s="6" t="s">
        <v>96</v>
      </c>
      <c r="BR54" s="6" t="s">
        <v>96</v>
      </c>
      <c r="BS54" s="6" t="s">
        <v>96</v>
      </c>
      <c r="BT54" s="6" t="s">
        <v>96</v>
      </c>
      <c r="BU54" s="6" t="s">
        <v>96</v>
      </c>
      <c r="BV54" s="6" t="s">
        <v>96</v>
      </c>
      <c r="BW54" s="6" t="s">
        <v>96</v>
      </c>
      <c r="BX54" s="6" t="s">
        <v>96</v>
      </c>
    </row>
    <row r="55" spans="1:77" x14ac:dyDescent="0.25">
      <c r="A55" s="6" t="s">
        <v>180</v>
      </c>
      <c r="B55" s="6" t="s">
        <v>255</v>
      </c>
      <c r="C55" s="6" t="s">
        <v>179</v>
      </c>
      <c r="D55" s="7" t="s">
        <v>178</v>
      </c>
      <c r="E55" s="7">
        <v>2008</v>
      </c>
      <c r="F55" s="15">
        <v>0.115</v>
      </c>
      <c r="G55" s="6" t="s">
        <v>182</v>
      </c>
      <c r="H55" s="6" t="s">
        <v>184</v>
      </c>
      <c r="I55" s="6" t="s">
        <v>139</v>
      </c>
      <c r="J55" s="25" t="s">
        <v>96</v>
      </c>
      <c r="K55" s="7" t="s">
        <v>176</v>
      </c>
      <c r="L55" s="7" t="s">
        <v>96</v>
      </c>
      <c r="M55" s="7" t="s">
        <v>96</v>
      </c>
      <c r="N55" s="7" t="s">
        <v>96</v>
      </c>
      <c r="O55" s="7" t="s">
        <v>96</v>
      </c>
      <c r="P55" s="15" t="s">
        <v>96</v>
      </c>
      <c r="Q55" s="7">
        <v>-6.5000000000000002E-2</v>
      </c>
      <c r="R55" s="7" t="s">
        <v>96</v>
      </c>
      <c r="S55" s="7" t="s">
        <v>96</v>
      </c>
      <c r="T55" s="7" t="s">
        <v>96</v>
      </c>
      <c r="U55" s="16" t="s">
        <v>96</v>
      </c>
      <c r="V55" s="16" t="s">
        <v>96</v>
      </c>
      <c r="W55" s="16" t="s">
        <v>96</v>
      </c>
      <c r="X55" s="16" t="s">
        <v>96</v>
      </c>
      <c r="Y55" s="16" t="s">
        <v>96</v>
      </c>
      <c r="Z55" s="78" t="s">
        <v>69</v>
      </c>
      <c r="AA55" s="7" t="s">
        <v>171</v>
      </c>
      <c r="AB55" s="7">
        <v>1911</v>
      </c>
      <c r="AC55" s="7">
        <v>1940</v>
      </c>
      <c r="AD55" s="7" t="s">
        <v>96</v>
      </c>
      <c r="AE55" s="7">
        <v>0</v>
      </c>
      <c r="AF55" s="7">
        <v>1</v>
      </c>
      <c r="AG55" s="7">
        <v>0</v>
      </c>
      <c r="AH55" s="7">
        <v>0</v>
      </c>
      <c r="AI55" s="7">
        <v>1</v>
      </c>
      <c r="AJ55" s="7">
        <v>0</v>
      </c>
      <c r="AK55" s="7">
        <v>0</v>
      </c>
      <c r="AL55" s="16" t="s">
        <v>73</v>
      </c>
      <c r="AM55" s="7" t="s">
        <v>96</v>
      </c>
      <c r="AN55" s="7" t="s">
        <v>96</v>
      </c>
      <c r="AO55" s="7" t="s">
        <v>96</v>
      </c>
      <c r="AP55" s="7" t="s">
        <v>96</v>
      </c>
      <c r="AQ55" s="7" t="s">
        <v>183</v>
      </c>
      <c r="AR55" s="7" t="s">
        <v>96</v>
      </c>
      <c r="AS55" s="7">
        <v>1</v>
      </c>
      <c r="AT55" s="7" t="s">
        <v>96</v>
      </c>
      <c r="AU55" s="7" t="s">
        <v>96</v>
      </c>
      <c r="AV55" s="7" t="s">
        <v>96</v>
      </c>
      <c r="AW55" s="7">
        <v>0</v>
      </c>
      <c r="AX55" s="7">
        <v>1</v>
      </c>
      <c r="AY55" s="7">
        <v>1</v>
      </c>
      <c r="AZ55" s="7">
        <v>0</v>
      </c>
      <c r="BA55" s="7">
        <v>1</v>
      </c>
      <c r="BB55" s="7">
        <v>0</v>
      </c>
      <c r="BC55" s="7" t="s">
        <v>96</v>
      </c>
      <c r="BD55" s="7" t="s">
        <v>96</v>
      </c>
      <c r="BE55" s="7" t="s">
        <v>96</v>
      </c>
      <c r="BF55" s="7" t="s">
        <v>96</v>
      </c>
      <c r="BG55" s="7" t="s">
        <v>96</v>
      </c>
      <c r="BH55" s="7" t="s">
        <v>96</v>
      </c>
      <c r="BI55" s="7" t="s">
        <v>96</v>
      </c>
      <c r="BJ55" s="7" t="s">
        <v>96</v>
      </c>
      <c r="BK55" s="7" t="s">
        <v>181</v>
      </c>
      <c r="BL55" s="7" t="s">
        <v>96</v>
      </c>
      <c r="BM55" s="7" t="s">
        <v>96</v>
      </c>
      <c r="BN55" s="7" t="s">
        <v>77</v>
      </c>
      <c r="BO55" s="6" t="s">
        <v>96</v>
      </c>
      <c r="BP55" s="6" t="s">
        <v>96</v>
      </c>
      <c r="BQ55" s="6" t="s">
        <v>96</v>
      </c>
      <c r="BR55" s="6" t="s">
        <v>96</v>
      </c>
      <c r="BS55" s="6" t="s">
        <v>96</v>
      </c>
      <c r="BT55" s="6" t="s">
        <v>96</v>
      </c>
      <c r="BU55" s="6" t="s">
        <v>96</v>
      </c>
      <c r="BV55" s="6" t="s">
        <v>96</v>
      </c>
      <c r="BW55" s="6" t="s">
        <v>96</v>
      </c>
      <c r="BX55" s="6" t="s">
        <v>96</v>
      </c>
    </row>
    <row r="56" spans="1:77" x14ac:dyDescent="0.25">
      <c r="A56" s="6" t="s">
        <v>180</v>
      </c>
      <c r="B56" s="6" t="s">
        <v>255</v>
      </c>
      <c r="C56" s="6" t="s">
        <v>179</v>
      </c>
      <c r="D56" s="7" t="s">
        <v>178</v>
      </c>
      <c r="E56" s="7">
        <v>2008</v>
      </c>
      <c r="F56" s="15">
        <v>0.13500000000000001</v>
      </c>
      <c r="G56" s="6" t="s">
        <v>182</v>
      </c>
      <c r="H56" s="6" t="s">
        <v>184</v>
      </c>
      <c r="I56" s="6" t="s">
        <v>139</v>
      </c>
      <c r="J56" s="25" t="s">
        <v>96</v>
      </c>
      <c r="K56" s="7" t="s">
        <v>176</v>
      </c>
      <c r="L56" s="7" t="s">
        <v>96</v>
      </c>
      <c r="M56" s="7" t="s">
        <v>96</v>
      </c>
      <c r="N56" s="7" t="s">
        <v>96</v>
      </c>
      <c r="O56" s="7" t="s">
        <v>96</v>
      </c>
      <c r="P56" s="15" t="s">
        <v>96</v>
      </c>
      <c r="Q56" s="7">
        <v>-4.8000000000000001E-2</v>
      </c>
      <c r="R56" s="7" t="s">
        <v>96</v>
      </c>
      <c r="S56" s="7" t="s">
        <v>96</v>
      </c>
      <c r="T56" s="7" t="s">
        <v>96</v>
      </c>
      <c r="U56" s="16" t="s">
        <v>96</v>
      </c>
      <c r="V56" s="16" t="s">
        <v>96</v>
      </c>
      <c r="W56" s="16" t="s">
        <v>96</v>
      </c>
      <c r="X56" s="16" t="s">
        <v>96</v>
      </c>
      <c r="Y56" s="16" t="s">
        <v>96</v>
      </c>
      <c r="Z56" s="78" t="s">
        <v>69</v>
      </c>
      <c r="AA56" s="7" t="s">
        <v>171</v>
      </c>
      <c r="AB56" s="7">
        <v>1941</v>
      </c>
      <c r="AC56" s="7">
        <v>1970</v>
      </c>
      <c r="AD56" s="7" t="s">
        <v>96</v>
      </c>
      <c r="AE56" s="7">
        <v>1</v>
      </c>
      <c r="AF56" s="7">
        <v>0</v>
      </c>
      <c r="AG56" s="7">
        <v>0</v>
      </c>
      <c r="AH56" s="7">
        <v>0</v>
      </c>
      <c r="AI56" s="7">
        <v>1</v>
      </c>
      <c r="AJ56" s="7">
        <v>0</v>
      </c>
      <c r="AK56" s="7">
        <v>0</v>
      </c>
      <c r="AL56" s="16" t="s">
        <v>73</v>
      </c>
      <c r="AM56" s="7" t="s">
        <v>96</v>
      </c>
      <c r="AN56" s="7" t="s">
        <v>96</v>
      </c>
      <c r="AO56" s="7" t="s">
        <v>96</v>
      </c>
      <c r="AP56" s="7" t="s">
        <v>96</v>
      </c>
      <c r="AQ56" s="7" t="s">
        <v>183</v>
      </c>
      <c r="AR56" s="7" t="s">
        <v>96</v>
      </c>
      <c r="AS56" s="7">
        <v>1</v>
      </c>
      <c r="AT56" s="7" t="s">
        <v>96</v>
      </c>
      <c r="AU56" s="7" t="s">
        <v>96</v>
      </c>
      <c r="AV56" s="7" t="s">
        <v>96</v>
      </c>
      <c r="AW56" s="7">
        <v>0</v>
      </c>
      <c r="AX56" s="7">
        <v>1</v>
      </c>
      <c r="AY56" s="7">
        <v>1</v>
      </c>
      <c r="AZ56" s="7">
        <v>0</v>
      </c>
      <c r="BA56" s="7">
        <v>1</v>
      </c>
      <c r="BB56" s="7">
        <v>0</v>
      </c>
      <c r="BC56" s="7" t="s">
        <v>96</v>
      </c>
      <c r="BD56" s="7" t="s">
        <v>96</v>
      </c>
      <c r="BE56" s="7" t="s">
        <v>96</v>
      </c>
      <c r="BF56" s="7" t="s">
        <v>96</v>
      </c>
      <c r="BG56" s="7" t="s">
        <v>96</v>
      </c>
      <c r="BH56" s="7" t="s">
        <v>96</v>
      </c>
      <c r="BI56" s="7" t="s">
        <v>96</v>
      </c>
      <c r="BJ56" s="7" t="s">
        <v>96</v>
      </c>
      <c r="BK56" s="7" t="s">
        <v>181</v>
      </c>
      <c r="BL56" s="7" t="s">
        <v>96</v>
      </c>
      <c r="BM56" s="7" t="s">
        <v>96</v>
      </c>
      <c r="BN56" s="7" t="s">
        <v>77</v>
      </c>
      <c r="BO56" s="6" t="s">
        <v>96</v>
      </c>
      <c r="BP56" s="6" t="s">
        <v>96</v>
      </c>
      <c r="BQ56" s="6" t="s">
        <v>96</v>
      </c>
      <c r="BR56" s="6" t="s">
        <v>96</v>
      </c>
      <c r="BS56" s="6" t="s">
        <v>96</v>
      </c>
      <c r="BT56" s="6" t="s">
        <v>96</v>
      </c>
      <c r="BU56" s="6" t="s">
        <v>96</v>
      </c>
      <c r="BV56" s="6" t="s">
        <v>96</v>
      </c>
      <c r="BW56" s="6" t="s">
        <v>96</v>
      </c>
      <c r="BX56" s="6" t="s">
        <v>96</v>
      </c>
    </row>
    <row r="57" spans="1:77" x14ac:dyDescent="0.25">
      <c r="A57" s="6" t="s">
        <v>180</v>
      </c>
      <c r="B57" s="6" t="s">
        <v>255</v>
      </c>
      <c r="C57" s="6" t="s">
        <v>179</v>
      </c>
      <c r="D57" s="7" t="s">
        <v>178</v>
      </c>
      <c r="E57" s="7">
        <v>2008</v>
      </c>
      <c r="F57" s="15">
        <v>9.9000000000000005E-2</v>
      </c>
      <c r="G57" s="6" t="s">
        <v>182</v>
      </c>
      <c r="H57" s="6" t="s">
        <v>184</v>
      </c>
      <c r="I57" s="6" t="s">
        <v>139</v>
      </c>
      <c r="J57" s="25" t="s">
        <v>96</v>
      </c>
      <c r="K57" s="7" t="s">
        <v>175</v>
      </c>
      <c r="L57" s="7" t="s">
        <v>96</v>
      </c>
      <c r="M57" s="7" t="s">
        <v>96</v>
      </c>
      <c r="N57" s="7" t="s">
        <v>96</v>
      </c>
      <c r="O57" s="7" t="s">
        <v>96</v>
      </c>
      <c r="P57" s="15" t="s">
        <v>96</v>
      </c>
      <c r="Q57" s="7">
        <v>-4.0000000000000001E-3</v>
      </c>
      <c r="R57" s="7" t="s">
        <v>96</v>
      </c>
      <c r="S57" s="7" t="s">
        <v>96</v>
      </c>
      <c r="T57" s="7" t="s">
        <v>96</v>
      </c>
      <c r="U57" s="16" t="s">
        <v>96</v>
      </c>
      <c r="V57" s="16" t="s">
        <v>96</v>
      </c>
      <c r="W57" s="16" t="s">
        <v>96</v>
      </c>
      <c r="X57" s="16" t="s">
        <v>96</v>
      </c>
      <c r="Y57" s="16" t="s">
        <v>96</v>
      </c>
      <c r="Z57" s="78" t="s">
        <v>69</v>
      </c>
      <c r="AA57" s="7" t="s">
        <v>171</v>
      </c>
      <c r="AB57" s="7">
        <v>1941</v>
      </c>
      <c r="AC57" s="7">
        <v>1970</v>
      </c>
      <c r="AD57" s="7" t="s">
        <v>96</v>
      </c>
      <c r="AE57" s="7">
        <v>0</v>
      </c>
      <c r="AF57" s="7">
        <v>1</v>
      </c>
      <c r="AG57" s="7">
        <v>0</v>
      </c>
      <c r="AH57" s="7">
        <v>0</v>
      </c>
      <c r="AI57" s="7">
        <v>1</v>
      </c>
      <c r="AJ57" s="7">
        <v>0</v>
      </c>
      <c r="AK57" s="7">
        <v>0</v>
      </c>
      <c r="AL57" s="16" t="s">
        <v>73</v>
      </c>
      <c r="AM57" s="7" t="s">
        <v>96</v>
      </c>
      <c r="AN57" s="7" t="s">
        <v>96</v>
      </c>
      <c r="AO57" s="7" t="s">
        <v>96</v>
      </c>
      <c r="AP57" s="7" t="s">
        <v>96</v>
      </c>
      <c r="AQ57" s="7" t="s">
        <v>183</v>
      </c>
      <c r="AR57" s="7" t="s">
        <v>96</v>
      </c>
      <c r="AS57" s="7">
        <v>1</v>
      </c>
      <c r="AT57" s="7" t="s">
        <v>96</v>
      </c>
      <c r="AU57" s="7" t="s">
        <v>96</v>
      </c>
      <c r="AV57" s="7" t="s">
        <v>96</v>
      </c>
      <c r="AW57" s="7">
        <v>0</v>
      </c>
      <c r="AX57" s="7">
        <v>1</v>
      </c>
      <c r="AY57" s="7">
        <v>1</v>
      </c>
      <c r="AZ57" s="7">
        <v>0</v>
      </c>
      <c r="BA57" s="7">
        <v>1</v>
      </c>
      <c r="BB57" s="7">
        <v>0</v>
      </c>
      <c r="BC57" s="7" t="s">
        <v>96</v>
      </c>
      <c r="BD57" s="7" t="s">
        <v>96</v>
      </c>
      <c r="BE57" s="7" t="s">
        <v>96</v>
      </c>
      <c r="BF57" s="7" t="s">
        <v>96</v>
      </c>
      <c r="BG57" s="7" t="s">
        <v>96</v>
      </c>
      <c r="BH57" s="7" t="s">
        <v>96</v>
      </c>
      <c r="BI57" s="7" t="s">
        <v>96</v>
      </c>
      <c r="BJ57" s="7" t="s">
        <v>96</v>
      </c>
      <c r="BK57" s="7" t="s">
        <v>181</v>
      </c>
      <c r="BL57" s="7" t="s">
        <v>96</v>
      </c>
      <c r="BM57" s="7" t="s">
        <v>96</v>
      </c>
      <c r="BN57" s="7" t="s">
        <v>77</v>
      </c>
      <c r="BO57" s="6" t="s">
        <v>96</v>
      </c>
      <c r="BP57" s="6" t="s">
        <v>96</v>
      </c>
      <c r="BQ57" s="6" t="s">
        <v>96</v>
      </c>
      <c r="BR57" s="6" t="s">
        <v>96</v>
      </c>
      <c r="BS57" s="6" t="s">
        <v>96</v>
      </c>
      <c r="BT57" s="6" t="s">
        <v>96</v>
      </c>
      <c r="BU57" s="6" t="s">
        <v>96</v>
      </c>
      <c r="BV57" s="6" t="s">
        <v>96</v>
      </c>
      <c r="BW57" s="6" t="s">
        <v>96</v>
      </c>
      <c r="BX57" s="6" t="s">
        <v>96</v>
      </c>
    </row>
    <row r="58" spans="1:77" x14ac:dyDescent="0.25">
      <c r="A58" s="6" t="s">
        <v>180</v>
      </c>
      <c r="B58" s="6" t="s">
        <v>255</v>
      </c>
      <c r="C58" s="6" t="s">
        <v>179</v>
      </c>
      <c r="D58" s="7" t="s">
        <v>178</v>
      </c>
      <c r="E58" s="7">
        <v>2008</v>
      </c>
      <c r="F58" s="15">
        <v>0.13300000000000001</v>
      </c>
      <c r="G58" s="6" t="s">
        <v>182</v>
      </c>
      <c r="H58" s="6" t="s">
        <v>184</v>
      </c>
      <c r="I58" s="6" t="s">
        <v>139</v>
      </c>
      <c r="J58" s="25" t="s">
        <v>96</v>
      </c>
      <c r="K58" t="s">
        <v>196</v>
      </c>
      <c r="L58" s="7" t="s">
        <v>96</v>
      </c>
      <c r="M58" s="7" t="s">
        <v>96</v>
      </c>
      <c r="N58" s="7" t="s">
        <v>96</v>
      </c>
      <c r="O58" s="7" t="s">
        <v>96</v>
      </c>
      <c r="P58" s="15" t="s">
        <v>96</v>
      </c>
      <c r="Q58" s="7">
        <v>2E-3</v>
      </c>
      <c r="R58" s="7" t="s">
        <v>96</v>
      </c>
      <c r="S58" s="7" t="s">
        <v>96</v>
      </c>
      <c r="T58" s="7" t="s">
        <v>96</v>
      </c>
      <c r="U58" s="16" t="s">
        <v>96</v>
      </c>
      <c r="V58" s="16" t="s">
        <v>96</v>
      </c>
      <c r="W58" s="16" t="s">
        <v>96</v>
      </c>
      <c r="X58" s="16" t="s">
        <v>96</v>
      </c>
      <c r="Y58" s="16" t="s">
        <v>96</v>
      </c>
      <c r="Z58" s="78" t="s">
        <v>69</v>
      </c>
      <c r="AA58" s="7" t="s">
        <v>171</v>
      </c>
      <c r="AB58" s="7">
        <v>1971</v>
      </c>
      <c r="AC58" s="7">
        <v>2000</v>
      </c>
      <c r="AD58" s="7" t="s">
        <v>96</v>
      </c>
      <c r="AE58" s="7">
        <v>1</v>
      </c>
      <c r="AF58" s="7">
        <v>0</v>
      </c>
      <c r="AG58" s="7">
        <v>0</v>
      </c>
      <c r="AH58" s="7">
        <v>0</v>
      </c>
      <c r="AI58" s="7">
        <v>1</v>
      </c>
      <c r="AJ58" s="7">
        <v>0</v>
      </c>
      <c r="AK58" s="7">
        <v>0</v>
      </c>
      <c r="AL58" s="16" t="s">
        <v>73</v>
      </c>
      <c r="AM58" s="7" t="s">
        <v>96</v>
      </c>
      <c r="AN58" s="7" t="s">
        <v>96</v>
      </c>
      <c r="AO58" s="7" t="s">
        <v>96</v>
      </c>
      <c r="AP58" s="7" t="s">
        <v>96</v>
      </c>
      <c r="AQ58" s="7" t="s">
        <v>183</v>
      </c>
      <c r="AR58" s="7" t="s">
        <v>96</v>
      </c>
      <c r="AS58" s="7">
        <v>1</v>
      </c>
      <c r="AT58" s="7" t="s">
        <v>96</v>
      </c>
      <c r="AU58" s="7" t="s">
        <v>96</v>
      </c>
      <c r="AV58" s="7" t="s">
        <v>96</v>
      </c>
      <c r="AW58" s="7">
        <v>0</v>
      </c>
      <c r="AX58" s="7">
        <v>1</v>
      </c>
      <c r="AY58" s="7">
        <v>1</v>
      </c>
      <c r="AZ58" s="7">
        <v>0</v>
      </c>
      <c r="BA58" s="7">
        <v>1</v>
      </c>
      <c r="BB58" s="7">
        <v>0</v>
      </c>
      <c r="BC58" s="7" t="s">
        <v>96</v>
      </c>
      <c r="BD58" s="7" t="s">
        <v>96</v>
      </c>
      <c r="BE58" s="7" t="s">
        <v>96</v>
      </c>
      <c r="BF58" s="7" t="s">
        <v>96</v>
      </c>
      <c r="BG58" s="7" t="s">
        <v>96</v>
      </c>
      <c r="BH58" s="7" t="s">
        <v>96</v>
      </c>
      <c r="BI58" s="7" t="s">
        <v>96</v>
      </c>
      <c r="BJ58" s="7" t="s">
        <v>96</v>
      </c>
      <c r="BK58" s="7" t="s">
        <v>181</v>
      </c>
      <c r="BL58" s="7" t="s">
        <v>96</v>
      </c>
      <c r="BM58" s="7" t="s">
        <v>96</v>
      </c>
      <c r="BN58" s="7" t="s">
        <v>77</v>
      </c>
      <c r="BO58" s="6" t="s">
        <v>96</v>
      </c>
      <c r="BP58" s="6" t="s">
        <v>96</v>
      </c>
      <c r="BQ58" s="6" t="s">
        <v>96</v>
      </c>
      <c r="BR58" s="6" t="s">
        <v>96</v>
      </c>
      <c r="BS58" s="6" t="s">
        <v>96</v>
      </c>
      <c r="BT58" s="6" t="s">
        <v>96</v>
      </c>
      <c r="BU58" s="6" t="s">
        <v>96</v>
      </c>
      <c r="BV58" s="6" t="s">
        <v>96</v>
      </c>
      <c r="BW58" s="6" t="s">
        <v>96</v>
      </c>
      <c r="BX58" s="6" t="s">
        <v>96</v>
      </c>
    </row>
    <row r="59" spans="1:77" x14ac:dyDescent="0.25">
      <c r="A59" s="6" t="s">
        <v>180</v>
      </c>
      <c r="B59" s="6" t="s">
        <v>255</v>
      </c>
      <c r="C59" s="6" t="s">
        <v>179</v>
      </c>
      <c r="D59" s="7" t="s">
        <v>178</v>
      </c>
      <c r="E59" s="7">
        <v>2008</v>
      </c>
      <c r="F59" s="15">
        <v>0.13900000000000001</v>
      </c>
      <c r="G59" s="6" t="s">
        <v>182</v>
      </c>
      <c r="H59" s="6" t="s">
        <v>184</v>
      </c>
      <c r="I59" s="6" t="s">
        <v>139</v>
      </c>
      <c r="J59" s="25" t="s">
        <v>96</v>
      </c>
      <c r="K59" t="s">
        <v>196</v>
      </c>
      <c r="L59" s="7" t="s">
        <v>96</v>
      </c>
      <c r="M59" s="7" t="s">
        <v>96</v>
      </c>
      <c r="N59" s="7" t="s">
        <v>96</v>
      </c>
      <c r="O59" s="7" t="s">
        <v>96</v>
      </c>
      <c r="P59" s="15" t="s">
        <v>96</v>
      </c>
      <c r="Q59" s="7">
        <v>-6.6000000000000003E-2</v>
      </c>
      <c r="R59" s="7" t="s">
        <v>96</v>
      </c>
      <c r="S59" s="7" t="s">
        <v>96</v>
      </c>
      <c r="T59" s="7" t="s">
        <v>96</v>
      </c>
      <c r="U59" s="16" t="s">
        <v>96</v>
      </c>
      <c r="V59" s="16" t="s">
        <v>96</v>
      </c>
      <c r="W59" s="16" t="s">
        <v>96</v>
      </c>
      <c r="X59" s="16" t="s">
        <v>96</v>
      </c>
      <c r="Y59" s="16" t="s">
        <v>96</v>
      </c>
      <c r="Z59" s="78" t="s">
        <v>69</v>
      </c>
      <c r="AA59" s="7" t="s">
        <v>171</v>
      </c>
      <c r="AB59" s="7">
        <v>1971</v>
      </c>
      <c r="AC59" s="7">
        <v>2000</v>
      </c>
      <c r="AD59" s="7" t="s">
        <v>96</v>
      </c>
      <c r="AE59" s="7">
        <v>0</v>
      </c>
      <c r="AF59" s="7">
        <v>1</v>
      </c>
      <c r="AG59" s="7">
        <v>0</v>
      </c>
      <c r="AH59" s="7">
        <v>0</v>
      </c>
      <c r="AI59" s="7">
        <v>1</v>
      </c>
      <c r="AJ59" s="7">
        <v>0</v>
      </c>
      <c r="AK59" s="7">
        <v>0</v>
      </c>
      <c r="AL59" s="16" t="s">
        <v>73</v>
      </c>
      <c r="AM59" s="7" t="s">
        <v>96</v>
      </c>
      <c r="AN59" s="7" t="s">
        <v>96</v>
      </c>
      <c r="AO59" s="7" t="s">
        <v>96</v>
      </c>
      <c r="AP59" s="7" t="s">
        <v>96</v>
      </c>
      <c r="AQ59" s="7" t="s">
        <v>183</v>
      </c>
      <c r="AR59" s="7" t="s">
        <v>96</v>
      </c>
      <c r="AS59" s="7">
        <v>1</v>
      </c>
      <c r="AT59" s="7" t="s">
        <v>96</v>
      </c>
      <c r="AU59" s="7" t="s">
        <v>96</v>
      </c>
      <c r="AV59" s="7" t="s">
        <v>96</v>
      </c>
      <c r="AW59" s="7">
        <v>0</v>
      </c>
      <c r="AX59" s="7">
        <v>1</v>
      </c>
      <c r="AY59" s="7">
        <v>1</v>
      </c>
      <c r="AZ59" s="7">
        <v>0</v>
      </c>
      <c r="BA59" s="7">
        <v>1</v>
      </c>
      <c r="BB59" s="7">
        <v>0</v>
      </c>
      <c r="BC59" s="7" t="s">
        <v>96</v>
      </c>
      <c r="BD59" s="7" t="s">
        <v>96</v>
      </c>
      <c r="BE59" s="7" t="s">
        <v>96</v>
      </c>
      <c r="BF59" s="7" t="s">
        <v>96</v>
      </c>
      <c r="BG59" s="7" t="s">
        <v>96</v>
      </c>
      <c r="BH59" s="7" t="s">
        <v>96</v>
      </c>
      <c r="BI59" s="7" t="s">
        <v>96</v>
      </c>
      <c r="BJ59" s="7" t="s">
        <v>96</v>
      </c>
      <c r="BK59" s="7" t="s">
        <v>181</v>
      </c>
      <c r="BL59" s="7" t="s">
        <v>96</v>
      </c>
      <c r="BM59" s="7" t="s">
        <v>96</v>
      </c>
      <c r="BN59" s="7" t="s">
        <v>77</v>
      </c>
      <c r="BO59" s="6" t="s">
        <v>96</v>
      </c>
      <c r="BP59" s="6" t="s">
        <v>96</v>
      </c>
      <c r="BQ59" s="6" t="s">
        <v>96</v>
      </c>
      <c r="BR59" s="6" t="s">
        <v>96</v>
      </c>
      <c r="BS59" s="6" t="s">
        <v>96</v>
      </c>
      <c r="BT59" s="6" t="s">
        <v>96</v>
      </c>
      <c r="BU59" s="6" t="s">
        <v>96</v>
      </c>
      <c r="BV59" s="6" t="s">
        <v>96</v>
      </c>
      <c r="BW59" s="6" t="s">
        <v>96</v>
      </c>
      <c r="BX59" s="6" t="s">
        <v>96</v>
      </c>
    </row>
    <row r="60" spans="1:77" x14ac:dyDescent="0.25">
      <c r="A60" s="27" t="s">
        <v>271</v>
      </c>
      <c r="B60" s="6" t="s">
        <v>256</v>
      </c>
      <c r="C60" s="6" t="s">
        <v>186</v>
      </c>
      <c r="D60" s="6" t="s">
        <v>185</v>
      </c>
      <c r="E60" s="7">
        <v>1986</v>
      </c>
      <c r="F60" s="15">
        <v>0.12</v>
      </c>
      <c r="G60" s="7" t="s">
        <v>188</v>
      </c>
      <c r="H60" s="6" t="s">
        <v>189</v>
      </c>
      <c r="I60" s="6" t="s">
        <v>139</v>
      </c>
      <c r="J60" s="25" t="s">
        <v>96</v>
      </c>
      <c r="K60" s="7" t="s">
        <v>175</v>
      </c>
      <c r="L60" s="7" t="s">
        <v>96</v>
      </c>
      <c r="M60" s="7" t="s">
        <v>96</v>
      </c>
      <c r="N60" s="7" t="s">
        <v>96</v>
      </c>
      <c r="O60" s="7" t="s">
        <v>96</v>
      </c>
      <c r="P60" s="15" t="s">
        <v>96</v>
      </c>
      <c r="Q60" s="7" t="s">
        <v>96</v>
      </c>
      <c r="R60" s="7" t="s">
        <v>96</v>
      </c>
      <c r="S60" s="7" t="s">
        <v>96</v>
      </c>
      <c r="T60" s="7" t="s">
        <v>96</v>
      </c>
      <c r="U60" s="16" t="s">
        <v>96</v>
      </c>
      <c r="V60" s="16" t="s">
        <v>96</v>
      </c>
      <c r="W60" s="16" t="s">
        <v>96</v>
      </c>
      <c r="X60" s="16" t="s">
        <v>96</v>
      </c>
      <c r="Y60" s="16" t="s">
        <v>96</v>
      </c>
      <c r="Z60" s="78" t="s">
        <v>69</v>
      </c>
      <c r="AA60" s="7" t="s">
        <v>163</v>
      </c>
      <c r="AB60" s="7">
        <v>1941</v>
      </c>
      <c r="AC60" s="7">
        <v>1970</v>
      </c>
      <c r="AD60" s="7" t="s">
        <v>96</v>
      </c>
      <c r="AE60" s="7" t="s">
        <v>96</v>
      </c>
      <c r="AF60" s="7" t="s">
        <v>96</v>
      </c>
      <c r="AG60" s="7" t="s">
        <v>96</v>
      </c>
      <c r="AH60" s="7" t="s">
        <v>96</v>
      </c>
      <c r="AI60" s="7">
        <v>1</v>
      </c>
      <c r="AJ60" s="7">
        <v>0</v>
      </c>
      <c r="AK60" s="7">
        <v>0</v>
      </c>
      <c r="AL60" s="16" t="s">
        <v>73</v>
      </c>
      <c r="AM60" s="7" t="s">
        <v>96</v>
      </c>
      <c r="AN60" s="7" t="s">
        <v>96</v>
      </c>
      <c r="AO60" s="7" t="s">
        <v>96</v>
      </c>
      <c r="AP60" s="7" t="s">
        <v>96</v>
      </c>
      <c r="AQ60" s="7" t="s">
        <v>96</v>
      </c>
      <c r="AR60" s="7" t="s">
        <v>96</v>
      </c>
      <c r="AS60" s="7" t="s">
        <v>96</v>
      </c>
      <c r="AT60" s="7" t="s">
        <v>96</v>
      </c>
      <c r="AU60" s="7" t="s">
        <v>96</v>
      </c>
      <c r="AV60" s="7" t="s">
        <v>96</v>
      </c>
      <c r="AW60" s="7" t="s">
        <v>96</v>
      </c>
      <c r="AX60" s="7">
        <v>1</v>
      </c>
      <c r="AY60" s="7" t="s">
        <v>96</v>
      </c>
      <c r="AZ60" s="7">
        <v>0</v>
      </c>
      <c r="BA60" s="7" t="s">
        <v>96</v>
      </c>
      <c r="BB60" s="7" t="s">
        <v>96</v>
      </c>
      <c r="BC60" s="7" t="s">
        <v>96</v>
      </c>
      <c r="BD60" s="7" t="s">
        <v>96</v>
      </c>
      <c r="BE60" s="7">
        <v>1</v>
      </c>
      <c r="BF60" s="7">
        <v>1</v>
      </c>
      <c r="BG60" s="7">
        <v>1</v>
      </c>
      <c r="BH60" s="7" t="s">
        <v>96</v>
      </c>
      <c r="BI60" s="7" t="s">
        <v>96</v>
      </c>
      <c r="BJ60" s="7" t="s">
        <v>96</v>
      </c>
      <c r="BK60" s="7" t="s">
        <v>187</v>
      </c>
      <c r="BL60" s="7" t="s">
        <v>551</v>
      </c>
      <c r="BM60" s="7" t="s">
        <v>96</v>
      </c>
      <c r="BN60" s="7" t="s">
        <v>77</v>
      </c>
      <c r="BO60" t="s">
        <v>549</v>
      </c>
      <c r="BP60" s="6" t="s">
        <v>96</v>
      </c>
      <c r="BQ60" t="s">
        <v>550</v>
      </c>
      <c r="BR60" s="6" t="s">
        <v>96</v>
      </c>
      <c r="BS60" s="6" t="s">
        <v>96</v>
      </c>
      <c r="BT60" s="6" t="s">
        <v>96</v>
      </c>
      <c r="BU60" s="6" t="s">
        <v>96</v>
      </c>
      <c r="BV60" s="6" t="s">
        <v>96</v>
      </c>
      <c r="BW60" s="6" t="s">
        <v>96</v>
      </c>
      <c r="BX60" s="6" t="s">
        <v>96</v>
      </c>
    </row>
    <row r="61" spans="1:77" x14ac:dyDescent="0.25">
      <c r="A61" s="27" t="s">
        <v>271</v>
      </c>
      <c r="B61" s="6" t="s">
        <v>256</v>
      </c>
      <c r="C61" s="6" t="s">
        <v>186</v>
      </c>
      <c r="D61" s="6" t="s">
        <v>185</v>
      </c>
      <c r="E61" s="7">
        <v>1986</v>
      </c>
      <c r="F61" s="15">
        <v>0.43</v>
      </c>
      <c r="G61" s="7" t="s">
        <v>188</v>
      </c>
      <c r="H61" s="6" t="s">
        <v>189</v>
      </c>
      <c r="I61" s="6" t="s">
        <v>139</v>
      </c>
      <c r="J61" s="25" t="s">
        <v>96</v>
      </c>
      <c r="K61" s="7" t="s">
        <v>196</v>
      </c>
      <c r="L61" s="7" t="s">
        <v>96</v>
      </c>
      <c r="M61" s="7" t="s">
        <v>96</v>
      </c>
      <c r="N61" s="7" t="s">
        <v>96</v>
      </c>
      <c r="O61" s="7" t="s">
        <v>96</v>
      </c>
      <c r="P61" s="15" t="s">
        <v>96</v>
      </c>
      <c r="Q61" s="7" t="s">
        <v>96</v>
      </c>
      <c r="R61" s="7" t="s">
        <v>96</v>
      </c>
      <c r="S61" s="7" t="s">
        <v>96</v>
      </c>
      <c r="T61" s="7" t="s">
        <v>96</v>
      </c>
      <c r="U61" s="16" t="s">
        <v>96</v>
      </c>
      <c r="V61" s="16" t="s">
        <v>96</v>
      </c>
      <c r="W61" s="16" t="s">
        <v>96</v>
      </c>
      <c r="X61" s="16" t="s">
        <v>96</v>
      </c>
      <c r="Y61" s="16" t="s">
        <v>96</v>
      </c>
      <c r="Z61" s="78" t="s">
        <v>69</v>
      </c>
      <c r="AA61" s="7" t="s">
        <v>163</v>
      </c>
      <c r="AB61" s="7">
        <v>1941</v>
      </c>
      <c r="AC61" s="7">
        <v>1970</v>
      </c>
      <c r="AD61" s="7" t="s">
        <v>96</v>
      </c>
      <c r="AE61" s="7" t="s">
        <v>96</v>
      </c>
      <c r="AF61" s="7" t="s">
        <v>96</v>
      </c>
      <c r="AG61" s="7" t="s">
        <v>96</v>
      </c>
      <c r="AH61" s="7" t="s">
        <v>96</v>
      </c>
      <c r="AI61" s="7">
        <v>1</v>
      </c>
      <c r="AJ61" s="7">
        <v>0</v>
      </c>
      <c r="AK61" s="7">
        <v>0</v>
      </c>
      <c r="AL61" s="16" t="s">
        <v>73</v>
      </c>
      <c r="AM61" s="7" t="s">
        <v>96</v>
      </c>
      <c r="AN61" s="7" t="s">
        <v>96</v>
      </c>
      <c r="AO61" s="7" t="s">
        <v>96</v>
      </c>
      <c r="AP61" s="7" t="s">
        <v>96</v>
      </c>
      <c r="AQ61" s="7" t="s">
        <v>96</v>
      </c>
      <c r="AR61" s="7" t="s">
        <v>96</v>
      </c>
      <c r="AS61" s="7" t="s">
        <v>96</v>
      </c>
      <c r="AT61" s="7" t="s">
        <v>96</v>
      </c>
      <c r="AU61" s="7" t="s">
        <v>96</v>
      </c>
      <c r="AV61" s="7" t="s">
        <v>96</v>
      </c>
      <c r="AW61" s="7" t="s">
        <v>96</v>
      </c>
      <c r="AX61" s="7">
        <v>1</v>
      </c>
      <c r="AY61" s="7" t="s">
        <v>96</v>
      </c>
      <c r="AZ61" s="7">
        <v>0</v>
      </c>
      <c r="BA61" s="7" t="s">
        <v>96</v>
      </c>
      <c r="BB61" s="7" t="s">
        <v>96</v>
      </c>
      <c r="BC61" s="7" t="s">
        <v>96</v>
      </c>
      <c r="BD61" s="7" t="s">
        <v>96</v>
      </c>
      <c r="BE61" s="7" t="s">
        <v>96</v>
      </c>
      <c r="BF61" s="7" t="s">
        <v>96</v>
      </c>
      <c r="BG61" s="7">
        <v>1</v>
      </c>
      <c r="BH61" s="7" t="s">
        <v>96</v>
      </c>
      <c r="BI61" s="7" t="s">
        <v>96</v>
      </c>
      <c r="BJ61" s="7" t="s">
        <v>96</v>
      </c>
      <c r="BK61" s="7" t="s">
        <v>187</v>
      </c>
      <c r="BL61" s="7" t="s">
        <v>552</v>
      </c>
      <c r="BM61" s="7" t="s">
        <v>96</v>
      </c>
      <c r="BN61" s="7" t="s">
        <v>77</v>
      </c>
      <c r="BO61" t="s">
        <v>549</v>
      </c>
      <c r="BP61" s="6" t="s">
        <v>96</v>
      </c>
      <c r="BQ61" t="s">
        <v>550</v>
      </c>
      <c r="BR61" s="6" t="s">
        <v>96</v>
      </c>
      <c r="BS61" s="6" t="s">
        <v>96</v>
      </c>
      <c r="BT61" s="6" t="s">
        <v>96</v>
      </c>
      <c r="BU61" s="6" t="s">
        <v>96</v>
      </c>
      <c r="BV61" s="6" t="s">
        <v>96</v>
      </c>
      <c r="BW61" s="6" t="s">
        <v>96</v>
      </c>
      <c r="BX61" s="6" t="s">
        <v>96</v>
      </c>
    </row>
    <row r="62" spans="1:77" x14ac:dyDescent="0.25">
      <c r="A62" s="27" t="s">
        <v>271</v>
      </c>
      <c r="B62" s="6" t="s">
        <v>256</v>
      </c>
      <c r="C62" s="6" t="s">
        <v>186</v>
      </c>
      <c r="D62" s="6" t="s">
        <v>185</v>
      </c>
      <c r="E62" s="7">
        <v>1986</v>
      </c>
      <c r="F62" s="15">
        <v>0.41</v>
      </c>
      <c r="G62" s="7" t="s">
        <v>188</v>
      </c>
      <c r="H62" s="6" t="s">
        <v>189</v>
      </c>
      <c r="I62" s="6" t="s">
        <v>139</v>
      </c>
      <c r="J62" s="25" t="s">
        <v>96</v>
      </c>
      <c r="K62" s="7" t="s">
        <v>196</v>
      </c>
      <c r="L62" s="7" t="s">
        <v>96</v>
      </c>
      <c r="M62" s="7" t="s">
        <v>96</v>
      </c>
      <c r="N62" s="7" t="s">
        <v>96</v>
      </c>
      <c r="O62" s="7" t="s">
        <v>96</v>
      </c>
      <c r="P62" s="15" t="s">
        <v>96</v>
      </c>
      <c r="Q62" s="7" t="s">
        <v>96</v>
      </c>
      <c r="R62" s="7" t="s">
        <v>96</v>
      </c>
      <c r="S62" s="7" t="s">
        <v>96</v>
      </c>
      <c r="T62" s="7" t="s">
        <v>96</v>
      </c>
      <c r="U62" s="16" t="s">
        <v>96</v>
      </c>
      <c r="V62" s="16" t="s">
        <v>96</v>
      </c>
      <c r="W62" s="16" t="s">
        <v>96</v>
      </c>
      <c r="X62" s="16" t="s">
        <v>96</v>
      </c>
      <c r="Y62" s="16" t="s">
        <v>96</v>
      </c>
      <c r="Z62" s="78" t="s">
        <v>69</v>
      </c>
      <c r="AA62" s="7" t="s">
        <v>163</v>
      </c>
      <c r="AB62" s="7">
        <v>1941</v>
      </c>
      <c r="AC62" s="7">
        <v>1970</v>
      </c>
      <c r="AD62" s="7" t="s">
        <v>96</v>
      </c>
      <c r="AE62" s="7" t="s">
        <v>96</v>
      </c>
      <c r="AF62" s="7" t="s">
        <v>96</v>
      </c>
      <c r="AG62" s="7" t="s">
        <v>96</v>
      </c>
      <c r="AH62" s="7" t="s">
        <v>96</v>
      </c>
      <c r="AI62" s="7">
        <v>1</v>
      </c>
      <c r="AJ62" s="7">
        <v>0</v>
      </c>
      <c r="AK62" s="7">
        <v>0</v>
      </c>
      <c r="AL62" s="16" t="s">
        <v>73</v>
      </c>
      <c r="AM62" s="7" t="s">
        <v>96</v>
      </c>
      <c r="AN62" s="7" t="s">
        <v>96</v>
      </c>
      <c r="AO62" s="7" t="s">
        <v>96</v>
      </c>
      <c r="AP62" s="7" t="s">
        <v>96</v>
      </c>
      <c r="AQ62" s="7" t="s">
        <v>96</v>
      </c>
      <c r="AR62" s="7" t="s">
        <v>96</v>
      </c>
      <c r="AS62" s="7" t="s">
        <v>96</v>
      </c>
      <c r="AT62" s="7" t="s">
        <v>96</v>
      </c>
      <c r="AU62" s="7" t="s">
        <v>96</v>
      </c>
      <c r="AV62" s="7" t="s">
        <v>96</v>
      </c>
      <c r="AW62" s="7" t="s">
        <v>96</v>
      </c>
      <c r="AX62" s="7">
        <v>1</v>
      </c>
      <c r="AY62" s="7" t="s">
        <v>96</v>
      </c>
      <c r="AZ62" s="7">
        <v>0</v>
      </c>
      <c r="BA62" s="7" t="s">
        <v>96</v>
      </c>
      <c r="BB62" s="7" t="s">
        <v>96</v>
      </c>
      <c r="BC62" s="7" t="s">
        <v>96</v>
      </c>
      <c r="BD62" s="7" t="s">
        <v>96</v>
      </c>
      <c r="BE62" s="7">
        <v>1</v>
      </c>
      <c r="BF62" s="7" t="s">
        <v>96</v>
      </c>
      <c r="BG62" s="7">
        <v>1</v>
      </c>
      <c r="BH62" s="7" t="s">
        <v>96</v>
      </c>
      <c r="BI62" s="7" t="s">
        <v>96</v>
      </c>
      <c r="BJ62" s="7" t="s">
        <v>96</v>
      </c>
      <c r="BK62" s="7" t="s">
        <v>187</v>
      </c>
      <c r="BL62" s="7" t="s">
        <v>551</v>
      </c>
      <c r="BM62" s="7" t="s">
        <v>96</v>
      </c>
      <c r="BN62" s="7" t="s">
        <v>77</v>
      </c>
      <c r="BO62" t="s">
        <v>549</v>
      </c>
      <c r="BP62" s="6" t="s">
        <v>96</v>
      </c>
      <c r="BQ62" t="s">
        <v>550</v>
      </c>
      <c r="BR62" s="6" t="s">
        <v>96</v>
      </c>
      <c r="BS62" s="6" t="s">
        <v>96</v>
      </c>
      <c r="BT62" s="6" t="s">
        <v>96</v>
      </c>
      <c r="BU62" s="6" t="s">
        <v>96</v>
      </c>
      <c r="BV62" s="6" t="s">
        <v>96</v>
      </c>
      <c r="BW62" s="6" t="s">
        <v>96</v>
      </c>
      <c r="BX62" s="6" t="s">
        <v>96</v>
      </c>
    </row>
    <row r="63" spans="1:77" x14ac:dyDescent="0.25">
      <c r="A63" s="27" t="s">
        <v>271</v>
      </c>
      <c r="B63" s="6" t="s">
        <v>256</v>
      </c>
      <c r="C63" s="6" t="s">
        <v>186</v>
      </c>
      <c r="D63" s="6" t="s">
        <v>185</v>
      </c>
      <c r="E63" s="7">
        <v>1986</v>
      </c>
      <c r="F63" s="15">
        <v>0.31</v>
      </c>
      <c r="G63" s="7" t="s">
        <v>188</v>
      </c>
      <c r="H63" s="6" t="s">
        <v>189</v>
      </c>
      <c r="I63" s="6" t="s">
        <v>139</v>
      </c>
      <c r="J63" s="25" t="s">
        <v>96</v>
      </c>
      <c r="K63" s="7" t="s">
        <v>176</v>
      </c>
      <c r="L63" s="7" t="s">
        <v>96</v>
      </c>
      <c r="M63" s="7" t="s">
        <v>96</v>
      </c>
      <c r="N63" s="7" t="s">
        <v>96</v>
      </c>
      <c r="O63" s="7" t="s">
        <v>96</v>
      </c>
      <c r="P63" s="15" t="s">
        <v>96</v>
      </c>
      <c r="Q63" s="7" t="s">
        <v>96</v>
      </c>
      <c r="R63" s="7" t="s">
        <v>96</v>
      </c>
      <c r="S63" s="7" t="s">
        <v>96</v>
      </c>
      <c r="T63" s="7" t="s">
        <v>96</v>
      </c>
      <c r="U63" s="16" t="s">
        <v>96</v>
      </c>
      <c r="V63" s="16" t="s">
        <v>96</v>
      </c>
      <c r="W63" s="16" t="s">
        <v>96</v>
      </c>
      <c r="X63" s="16" t="s">
        <v>96</v>
      </c>
      <c r="Y63" s="16" t="s">
        <v>96</v>
      </c>
      <c r="Z63" s="78" t="s">
        <v>69</v>
      </c>
      <c r="AA63" s="7" t="s">
        <v>163</v>
      </c>
      <c r="AB63" s="7">
        <v>1941</v>
      </c>
      <c r="AC63" s="7">
        <v>1970</v>
      </c>
      <c r="AD63" s="7" t="s">
        <v>96</v>
      </c>
      <c r="AE63" s="7" t="s">
        <v>96</v>
      </c>
      <c r="AF63" s="7" t="s">
        <v>96</v>
      </c>
      <c r="AG63" s="7" t="s">
        <v>96</v>
      </c>
      <c r="AH63" s="7" t="s">
        <v>96</v>
      </c>
      <c r="AI63" s="7">
        <v>1</v>
      </c>
      <c r="AJ63" s="7">
        <v>0</v>
      </c>
      <c r="AK63" s="7">
        <v>0</v>
      </c>
      <c r="AL63" s="16" t="s">
        <v>73</v>
      </c>
      <c r="AM63" s="7" t="s">
        <v>96</v>
      </c>
      <c r="AN63" s="7" t="s">
        <v>96</v>
      </c>
      <c r="AO63" s="7" t="s">
        <v>96</v>
      </c>
      <c r="AP63" s="7" t="s">
        <v>96</v>
      </c>
      <c r="AQ63" s="7" t="s">
        <v>96</v>
      </c>
      <c r="AR63" s="7" t="s">
        <v>96</v>
      </c>
      <c r="AS63" s="7" t="s">
        <v>96</v>
      </c>
      <c r="AT63" s="7" t="s">
        <v>96</v>
      </c>
      <c r="AU63" s="7" t="s">
        <v>96</v>
      </c>
      <c r="AV63" s="7" t="s">
        <v>96</v>
      </c>
      <c r="AW63" s="7" t="s">
        <v>96</v>
      </c>
      <c r="AX63" s="7">
        <v>1</v>
      </c>
      <c r="AY63" s="7" t="s">
        <v>96</v>
      </c>
      <c r="AZ63" s="7">
        <v>0</v>
      </c>
      <c r="BA63" s="7" t="s">
        <v>96</v>
      </c>
      <c r="BB63" s="7" t="s">
        <v>96</v>
      </c>
      <c r="BC63" s="7" t="s">
        <v>96</v>
      </c>
      <c r="BD63" s="7" t="s">
        <v>96</v>
      </c>
      <c r="BE63" s="7" t="s">
        <v>96</v>
      </c>
      <c r="BF63" s="7">
        <v>1</v>
      </c>
      <c r="BG63" s="7">
        <v>1</v>
      </c>
      <c r="BH63" s="7" t="s">
        <v>96</v>
      </c>
      <c r="BI63" s="7" t="s">
        <v>96</v>
      </c>
      <c r="BJ63" s="7" t="s">
        <v>96</v>
      </c>
      <c r="BK63" s="7" t="s">
        <v>187</v>
      </c>
      <c r="BL63" s="7" t="s">
        <v>553</v>
      </c>
      <c r="BM63" s="7" t="s">
        <v>96</v>
      </c>
      <c r="BN63" s="7" t="s">
        <v>77</v>
      </c>
      <c r="BO63" t="s">
        <v>549</v>
      </c>
      <c r="BP63" s="6" t="s">
        <v>96</v>
      </c>
      <c r="BQ63" t="s">
        <v>550</v>
      </c>
      <c r="BR63" s="6" t="s">
        <v>96</v>
      </c>
      <c r="BS63" s="6" t="s">
        <v>96</v>
      </c>
      <c r="BT63" s="6" t="s">
        <v>96</v>
      </c>
      <c r="BU63" s="6" t="s">
        <v>96</v>
      </c>
      <c r="BV63" s="6" t="s">
        <v>96</v>
      </c>
      <c r="BW63" s="6" t="s">
        <v>96</v>
      </c>
      <c r="BX63" s="6" t="s">
        <v>96</v>
      </c>
    </row>
    <row r="64" spans="1:77" x14ac:dyDescent="0.25">
      <c r="A64" s="6" t="s">
        <v>191</v>
      </c>
      <c r="B64" s="6" t="s">
        <v>262</v>
      </c>
      <c r="C64" s="6" t="s">
        <v>192</v>
      </c>
      <c r="D64" s="6" t="s">
        <v>190</v>
      </c>
      <c r="E64" s="7">
        <v>1990</v>
      </c>
      <c r="F64" s="39">
        <v>-0.59399999999999997</v>
      </c>
      <c r="G64" s="6" t="s">
        <v>194</v>
      </c>
      <c r="H64" s="6" t="s">
        <v>189</v>
      </c>
      <c r="I64" s="6" t="s">
        <v>139</v>
      </c>
      <c r="J64" s="25" t="s">
        <v>96</v>
      </c>
      <c r="K64" s="7" t="s">
        <v>176</v>
      </c>
      <c r="L64" s="7" t="s">
        <v>96</v>
      </c>
      <c r="M64" s="7" t="s">
        <v>96</v>
      </c>
      <c r="N64" s="7" t="s">
        <v>96</v>
      </c>
      <c r="O64" s="7" t="s">
        <v>96</v>
      </c>
      <c r="P64" s="15" t="s">
        <v>96</v>
      </c>
      <c r="Q64" s="7" t="s">
        <v>96</v>
      </c>
      <c r="R64" s="7" t="s">
        <v>96</v>
      </c>
      <c r="S64" s="7" t="s">
        <v>96</v>
      </c>
      <c r="T64" s="7" t="s">
        <v>96</v>
      </c>
      <c r="U64" s="16" t="s">
        <v>96</v>
      </c>
      <c r="V64" s="16" t="s">
        <v>96</v>
      </c>
      <c r="W64" s="16" t="s">
        <v>96</v>
      </c>
      <c r="X64" s="16" t="s">
        <v>96</v>
      </c>
      <c r="Y64" s="16" t="s">
        <v>96</v>
      </c>
      <c r="Z64" s="78" t="s">
        <v>69</v>
      </c>
      <c r="AA64" s="7" t="s">
        <v>171</v>
      </c>
      <c r="AB64" s="7">
        <v>1975</v>
      </c>
      <c r="AC64" s="7">
        <v>1975</v>
      </c>
      <c r="AD64" s="7" t="s">
        <v>96</v>
      </c>
      <c r="AE64" s="7" t="s">
        <v>96</v>
      </c>
      <c r="AF64" s="7" t="s">
        <v>96</v>
      </c>
      <c r="AG64" s="7" t="s">
        <v>96</v>
      </c>
      <c r="AH64" s="7" t="s">
        <v>96</v>
      </c>
      <c r="AI64" s="7">
        <v>1</v>
      </c>
      <c r="AJ64" s="7">
        <v>0</v>
      </c>
      <c r="AK64" s="7">
        <v>0</v>
      </c>
      <c r="AL64" s="16" t="s">
        <v>73</v>
      </c>
      <c r="AM64" s="7" t="s">
        <v>96</v>
      </c>
      <c r="AN64" s="7" t="s">
        <v>96</v>
      </c>
      <c r="AO64" s="7" t="s">
        <v>96</v>
      </c>
      <c r="AP64" s="7" t="s">
        <v>96</v>
      </c>
      <c r="AQ64" s="7" t="s">
        <v>96</v>
      </c>
      <c r="AR64" s="7" t="s">
        <v>96</v>
      </c>
      <c r="AS64" s="7" t="s">
        <v>96</v>
      </c>
      <c r="AT64" s="7" t="s">
        <v>96</v>
      </c>
      <c r="AU64" s="7" t="s">
        <v>96</v>
      </c>
      <c r="AV64" s="7">
        <v>1</v>
      </c>
      <c r="AW64" s="7">
        <v>1</v>
      </c>
      <c r="AX64" s="7">
        <v>1</v>
      </c>
      <c r="AY64" s="7" t="s">
        <v>96</v>
      </c>
      <c r="AZ64" s="7">
        <v>0</v>
      </c>
      <c r="BA64" s="7" t="s">
        <v>96</v>
      </c>
      <c r="BB64" s="7" t="s">
        <v>96</v>
      </c>
      <c r="BC64" s="7" t="s">
        <v>96</v>
      </c>
      <c r="BD64" s="7" t="s">
        <v>96</v>
      </c>
      <c r="BE64" s="7">
        <v>1</v>
      </c>
      <c r="BF64" s="7">
        <v>1</v>
      </c>
      <c r="BG64" s="7">
        <v>1</v>
      </c>
      <c r="BH64" s="7" t="s">
        <v>96</v>
      </c>
      <c r="BI64" s="7" t="s">
        <v>96</v>
      </c>
      <c r="BJ64" s="7" t="s">
        <v>96</v>
      </c>
      <c r="BK64" s="7" t="s">
        <v>193</v>
      </c>
      <c r="BL64" s="7" t="s">
        <v>96</v>
      </c>
      <c r="BM64" s="7" t="s">
        <v>96</v>
      </c>
      <c r="BN64" s="7" t="s">
        <v>77</v>
      </c>
      <c r="BO64" t="s">
        <v>548</v>
      </c>
      <c r="BP64" s="6" t="s">
        <v>96</v>
      </c>
      <c r="BQ64" s="6" t="s">
        <v>96</v>
      </c>
      <c r="BR64" s="6" t="s">
        <v>96</v>
      </c>
      <c r="BS64" s="6" t="s">
        <v>96</v>
      </c>
      <c r="BT64" s="6" t="s">
        <v>96</v>
      </c>
      <c r="BU64" s="6" t="s">
        <v>96</v>
      </c>
      <c r="BV64" t="s">
        <v>547</v>
      </c>
      <c r="BW64" s="6" t="s">
        <v>96</v>
      </c>
      <c r="BX64" s="6" t="s">
        <v>96</v>
      </c>
    </row>
    <row r="65" spans="1:78" x14ac:dyDescent="0.25">
      <c r="A65" s="6" t="s">
        <v>191</v>
      </c>
      <c r="B65" s="6" t="s">
        <v>262</v>
      </c>
      <c r="C65" s="6" t="s">
        <v>192</v>
      </c>
      <c r="D65" s="6" t="s">
        <v>190</v>
      </c>
      <c r="E65" s="7">
        <v>1990</v>
      </c>
      <c r="F65" s="39">
        <v>-0.46500000000000002</v>
      </c>
      <c r="G65" s="6" t="s">
        <v>195</v>
      </c>
      <c r="H65" s="6" t="s">
        <v>189</v>
      </c>
      <c r="I65" s="6" t="s">
        <v>139</v>
      </c>
      <c r="J65" s="25" t="s">
        <v>96</v>
      </c>
      <c r="K65" s="7" t="s">
        <v>176</v>
      </c>
      <c r="L65" s="7" t="s">
        <v>96</v>
      </c>
      <c r="M65" s="7" t="s">
        <v>96</v>
      </c>
      <c r="N65" s="7" t="s">
        <v>96</v>
      </c>
      <c r="O65" s="7" t="s">
        <v>96</v>
      </c>
      <c r="P65" s="15" t="s">
        <v>96</v>
      </c>
      <c r="Q65" s="7" t="s">
        <v>96</v>
      </c>
      <c r="R65" s="7" t="s">
        <v>96</v>
      </c>
      <c r="S65" s="7" t="s">
        <v>96</v>
      </c>
      <c r="T65" s="7" t="s">
        <v>96</v>
      </c>
      <c r="U65" s="16" t="s">
        <v>96</v>
      </c>
      <c r="V65" s="16" t="s">
        <v>96</v>
      </c>
      <c r="W65" s="16" t="s">
        <v>96</v>
      </c>
      <c r="X65" s="16" t="s">
        <v>96</v>
      </c>
      <c r="Y65" s="16" t="s">
        <v>96</v>
      </c>
      <c r="Z65" s="78" t="s">
        <v>69</v>
      </c>
      <c r="AA65" s="7" t="s">
        <v>171</v>
      </c>
      <c r="AB65" s="7">
        <v>1975</v>
      </c>
      <c r="AC65" s="7">
        <v>1975</v>
      </c>
      <c r="AD65" s="7" t="s">
        <v>96</v>
      </c>
      <c r="AE65" s="7" t="s">
        <v>96</v>
      </c>
      <c r="AF65" s="7" t="s">
        <v>96</v>
      </c>
      <c r="AG65" s="7" t="s">
        <v>96</v>
      </c>
      <c r="AH65" s="7" t="s">
        <v>96</v>
      </c>
      <c r="AI65" s="7">
        <v>1</v>
      </c>
      <c r="AJ65" s="7">
        <v>0</v>
      </c>
      <c r="AK65" s="7">
        <v>0</v>
      </c>
      <c r="AL65" s="16" t="s">
        <v>73</v>
      </c>
      <c r="AM65" s="7" t="s">
        <v>96</v>
      </c>
      <c r="AN65" s="7" t="s">
        <v>96</v>
      </c>
      <c r="AO65" s="7" t="s">
        <v>96</v>
      </c>
      <c r="AP65" s="7" t="s">
        <v>96</v>
      </c>
      <c r="AQ65" s="7" t="s">
        <v>96</v>
      </c>
      <c r="AR65" s="7" t="s">
        <v>96</v>
      </c>
      <c r="AS65" s="7" t="s">
        <v>96</v>
      </c>
      <c r="AT65" s="7" t="s">
        <v>96</v>
      </c>
      <c r="AU65" s="7" t="s">
        <v>96</v>
      </c>
      <c r="AV65" s="7">
        <v>1</v>
      </c>
      <c r="AW65" s="7">
        <v>1</v>
      </c>
      <c r="AX65" s="7">
        <v>1</v>
      </c>
      <c r="AY65" s="7" t="s">
        <v>96</v>
      </c>
      <c r="AZ65" s="7">
        <v>0</v>
      </c>
      <c r="BA65" s="7" t="s">
        <v>96</v>
      </c>
      <c r="BB65" s="7" t="s">
        <v>96</v>
      </c>
      <c r="BC65" s="7" t="s">
        <v>96</v>
      </c>
      <c r="BD65" s="7" t="s">
        <v>96</v>
      </c>
      <c r="BE65" s="7">
        <v>1</v>
      </c>
      <c r="BF65" s="7">
        <v>1</v>
      </c>
      <c r="BG65" s="7">
        <v>1</v>
      </c>
      <c r="BH65" s="7" t="s">
        <v>96</v>
      </c>
      <c r="BI65" s="7" t="s">
        <v>96</v>
      </c>
      <c r="BJ65" s="7" t="s">
        <v>96</v>
      </c>
      <c r="BK65" s="7" t="s">
        <v>193</v>
      </c>
      <c r="BL65" s="7" t="s">
        <v>96</v>
      </c>
      <c r="BM65" s="7" t="s">
        <v>96</v>
      </c>
      <c r="BN65" s="7" t="s">
        <v>77</v>
      </c>
      <c r="BO65" t="s">
        <v>548</v>
      </c>
      <c r="BP65" s="6" t="s">
        <v>96</v>
      </c>
      <c r="BQ65" s="6" t="s">
        <v>96</v>
      </c>
      <c r="BR65" s="6" t="s">
        <v>96</v>
      </c>
      <c r="BS65" s="6" t="s">
        <v>96</v>
      </c>
      <c r="BT65" s="6" t="s">
        <v>96</v>
      </c>
      <c r="BU65" s="6" t="s">
        <v>96</v>
      </c>
      <c r="BV65" s="6" t="s">
        <v>96</v>
      </c>
      <c r="BW65" s="6" t="s">
        <v>96</v>
      </c>
      <c r="BX65" s="6" t="s">
        <v>96</v>
      </c>
    </row>
    <row r="66" spans="1:78" x14ac:dyDescent="0.25">
      <c r="A66" s="6" t="s">
        <v>191</v>
      </c>
      <c r="B66" s="6" t="s">
        <v>262</v>
      </c>
      <c r="C66" s="6" t="s">
        <v>192</v>
      </c>
      <c r="D66" s="6" t="s">
        <v>190</v>
      </c>
      <c r="E66" s="7">
        <v>1990</v>
      </c>
      <c r="F66" s="39">
        <v>-0.624</v>
      </c>
      <c r="G66" s="6" t="s">
        <v>194</v>
      </c>
      <c r="H66" s="6" t="s">
        <v>189</v>
      </c>
      <c r="I66" s="6" t="s">
        <v>139</v>
      </c>
      <c r="J66" s="25" t="s">
        <v>96</v>
      </c>
      <c r="K66" s="7" t="s">
        <v>196</v>
      </c>
      <c r="L66" s="7" t="s">
        <v>96</v>
      </c>
      <c r="M66" s="7" t="s">
        <v>96</v>
      </c>
      <c r="N66" s="7" t="s">
        <v>96</v>
      </c>
      <c r="O66" s="7" t="s">
        <v>96</v>
      </c>
      <c r="P66" s="15" t="s">
        <v>96</v>
      </c>
      <c r="Q66" s="7" t="s">
        <v>96</v>
      </c>
      <c r="R66" s="7" t="s">
        <v>96</v>
      </c>
      <c r="S66" s="7" t="s">
        <v>96</v>
      </c>
      <c r="T66" s="7" t="s">
        <v>96</v>
      </c>
      <c r="U66" s="16" t="s">
        <v>96</v>
      </c>
      <c r="V66" s="16" t="s">
        <v>96</v>
      </c>
      <c r="W66" s="16" t="s">
        <v>96</v>
      </c>
      <c r="X66" s="16" t="s">
        <v>96</v>
      </c>
      <c r="Y66" s="16" t="s">
        <v>96</v>
      </c>
      <c r="Z66" s="78" t="s">
        <v>69</v>
      </c>
      <c r="AA66" s="7" t="s">
        <v>171</v>
      </c>
      <c r="AB66" s="7">
        <v>1983</v>
      </c>
      <c r="AC66" s="7">
        <v>1983</v>
      </c>
      <c r="AD66" s="7" t="s">
        <v>96</v>
      </c>
      <c r="AE66" s="7" t="s">
        <v>96</v>
      </c>
      <c r="AF66" s="7" t="s">
        <v>96</v>
      </c>
      <c r="AG66" s="7" t="s">
        <v>96</v>
      </c>
      <c r="AH66" s="7" t="s">
        <v>96</v>
      </c>
      <c r="AI66" s="7">
        <v>1</v>
      </c>
      <c r="AJ66" s="7">
        <v>0</v>
      </c>
      <c r="AK66" s="7">
        <v>0</v>
      </c>
      <c r="AL66" s="16" t="s">
        <v>73</v>
      </c>
      <c r="AM66" s="7" t="s">
        <v>96</v>
      </c>
      <c r="AN66" s="7" t="s">
        <v>96</v>
      </c>
      <c r="AO66" s="7" t="s">
        <v>96</v>
      </c>
      <c r="AP66" s="7" t="s">
        <v>96</v>
      </c>
      <c r="AQ66" s="7" t="s">
        <v>96</v>
      </c>
      <c r="AR66" s="7" t="s">
        <v>96</v>
      </c>
      <c r="AS66" s="7" t="s">
        <v>96</v>
      </c>
      <c r="AT66" s="7" t="s">
        <v>96</v>
      </c>
      <c r="AU66" s="7" t="s">
        <v>96</v>
      </c>
      <c r="AV66" s="7">
        <v>1</v>
      </c>
      <c r="AW66" s="7">
        <v>1</v>
      </c>
      <c r="AX66" s="7">
        <v>1</v>
      </c>
      <c r="AY66" s="7" t="s">
        <v>96</v>
      </c>
      <c r="AZ66" s="7">
        <v>0</v>
      </c>
      <c r="BA66" s="7" t="s">
        <v>96</v>
      </c>
      <c r="BB66" s="7" t="s">
        <v>96</v>
      </c>
      <c r="BC66" s="7" t="s">
        <v>96</v>
      </c>
      <c r="BD66" s="7" t="s">
        <v>96</v>
      </c>
      <c r="BE66" s="7">
        <v>1</v>
      </c>
      <c r="BF66" s="7">
        <v>1</v>
      </c>
      <c r="BG66" s="7">
        <v>1</v>
      </c>
      <c r="BH66" s="7" t="s">
        <v>96</v>
      </c>
      <c r="BI66" s="7" t="s">
        <v>96</v>
      </c>
      <c r="BJ66" s="7" t="s">
        <v>96</v>
      </c>
      <c r="BK66" s="7" t="s">
        <v>193</v>
      </c>
      <c r="BL66" s="7" t="s">
        <v>96</v>
      </c>
      <c r="BM66" s="7" t="s">
        <v>96</v>
      </c>
      <c r="BN66" s="7" t="s">
        <v>197</v>
      </c>
      <c r="BO66" t="s">
        <v>548</v>
      </c>
      <c r="BP66" s="6" t="s">
        <v>96</v>
      </c>
      <c r="BQ66" s="6" t="s">
        <v>96</v>
      </c>
      <c r="BR66" s="6" t="s">
        <v>96</v>
      </c>
      <c r="BS66" s="6" t="s">
        <v>96</v>
      </c>
      <c r="BT66" s="6" t="s">
        <v>96</v>
      </c>
      <c r="BU66" s="6" t="s">
        <v>96</v>
      </c>
      <c r="BV66" s="6" t="s">
        <v>96</v>
      </c>
      <c r="BW66" s="6" t="s">
        <v>96</v>
      </c>
      <c r="BX66" s="6" t="s">
        <v>96</v>
      </c>
    </row>
    <row r="67" spans="1:78" x14ac:dyDescent="0.25">
      <c r="A67" s="6" t="s">
        <v>191</v>
      </c>
      <c r="B67" s="6" t="s">
        <v>262</v>
      </c>
      <c r="C67" s="6" t="s">
        <v>192</v>
      </c>
      <c r="D67" s="6" t="s">
        <v>190</v>
      </c>
      <c r="E67" s="7">
        <v>1990</v>
      </c>
      <c r="F67" s="39">
        <v>-0.52100000000000002</v>
      </c>
      <c r="G67" s="6" t="s">
        <v>195</v>
      </c>
      <c r="H67" s="6" t="s">
        <v>189</v>
      </c>
      <c r="I67" s="6" t="s">
        <v>139</v>
      </c>
      <c r="J67" s="25" t="s">
        <v>96</v>
      </c>
      <c r="K67" s="7" t="s">
        <v>196</v>
      </c>
      <c r="L67" s="7" t="s">
        <v>96</v>
      </c>
      <c r="M67" s="7" t="s">
        <v>96</v>
      </c>
      <c r="N67" s="7" t="s">
        <v>96</v>
      </c>
      <c r="O67" s="7" t="s">
        <v>96</v>
      </c>
      <c r="P67" s="15" t="s">
        <v>96</v>
      </c>
      <c r="Q67" s="7" t="s">
        <v>96</v>
      </c>
      <c r="R67" s="7" t="s">
        <v>96</v>
      </c>
      <c r="S67" s="7" t="s">
        <v>96</v>
      </c>
      <c r="T67" s="7" t="s">
        <v>96</v>
      </c>
      <c r="U67" s="16" t="s">
        <v>96</v>
      </c>
      <c r="V67" s="16" t="s">
        <v>96</v>
      </c>
      <c r="W67" s="16" t="s">
        <v>96</v>
      </c>
      <c r="X67" s="16" t="s">
        <v>96</v>
      </c>
      <c r="Y67" s="16" t="s">
        <v>96</v>
      </c>
      <c r="Z67" s="78" t="s">
        <v>69</v>
      </c>
      <c r="AA67" s="7" t="s">
        <v>171</v>
      </c>
      <c r="AB67" s="7">
        <v>1983</v>
      </c>
      <c r="AC67" s="7">
        <v>1983</v>
      </c>
      <c r="AD67" s="7" t="s">
        <v>96</v>
      </c>
      <c r="AE67" s="7" t="s">
        <v>96</v>
      </c>
      <c r="AF67" s="7" t="s">
        <v>96</v>
      </c>
      <c r="AG67" s="7" t="s">
        <v>96</v>
      </c>
      <c r="AH67" s="7" t="s">
        <v>96</v>
      </c>
      <c r="AI67" s="7">
        <v>1</v>
      </c>
      <c r="AJ67" s="7">
        <v>0</v>
      </c>
      <c r="AK67" s="7">
        <v>0</v>
      </c>
      <c r="AL67" s="16" t="s">
        <v>73</v>
      </c>
      <c r="AM67" s="7" t="s">
        <v>96</v>
      </c>
      <c r="AN67" s="7" t="s">
        <v>96</v>
      </c>
      <c r="AO67" s="7" t="s">
        <v>96</v>
      </c>
      <c r="AP67" s="7" t="s">
        <v>96</v>
      </c>
      <c r="AQ67" s="7" t="s">
        <v>96</v>
      </c>
      <c r="AR67" s="7" t="s">
        <v>96</v>
      </c>
      <c r="AS67" s="7" t="s">
        <v>96</v>
      </c>
      <c r="AT67" s="7" t="s">
        <v>96</v>
      </c>
      <c r="AU67" s="7" t="s">
        <v>96</v>
      </c>
      <c r="AV67" s="7">
        <v>1</v>
      </c>
      <c r="AW67" s="7">
        <v>1</v>
      </c>
      <c r="AX67" s="7">
        <v>1</v>
      </c>
      <c r="AY67" s="7" t="s">
        <v>96</v>
      </c>
      <c r="AZ67" s="7">
        <v>0</v>
      </c>
      <c r="BA67" s="7" t="s">
        <v>96</v>
      </c>
      <c r="BB67" s="7" t="s">
        <v>96</v>
      </c>
      <c r="BC67" s="7" t="s">
        <v>96</v>
      </c>
      <c r="BD67" s="7" t="s">
        <v>96</v>
      </c>
      <c r="BE67" s="7">
        <v>1</v>
      </c>
      <c r="BF67" s="7">
        <v>1</v>
      </c>
      <c r="BG67" s="7">
        <v>1</v>
      </c>
      <c r="BH67" s="7" t="s">
        <v>96</v>
      </c>
      <c r="BI67" s="7" t="s">
        <v>96</v>
      </c>
      <c r="BJ67" s="7" t="s">
        <v>96</v>
      </c>
      <c r="BK67" s="7" t="s">
        <v>193</v>
      </c>
      <c r="BL67" s="7" t="s">
        <v>96</v>
      </c>
      <c r="BM67" s="7" t="s">
        <v>96</v>
      </c>
      <c r="BN67" s="7" t="s">
        <v>197</v>
      </c>
      <c r="BO67" t="s">
        <v>548</v>
      </c>
      <c r="BP67" s="6" t="s">
        <v>96</v>
      </c>
      <c r="BQ67" s="6" t="s">
        <v>96</v>
      </c>
      <c r="BR67" s="6" t="s">
        <v>96</v>
      </c>
      <c r="BS67" s="6" t="s">
        <v>96</v>
      </c>
      <c r="BT67" s="6" t="s">
        <v>96</v>
      </c>
      <c r="BU67" s="6" t="s">
        <v>96</v>
      </c>
      <c r="BV67" s="6" t="s">
        <v>96</v>
      </c>
      <c r="BW67" s="6" t="s">
        <v>96</v>
      </c>
      <c r="BX67" s="6" t="s">
        <v>96</v>
      </c>
    </row>
    <row r="68" spans="1:78" x14ac:dyDescent="0.25">
      <c r="A68" s="6" t="s">
        <v>199</v>
      </c>
      <c r="B68" s="6" t="s">
        <v>257</v>
      </c>
      <c r="C68" s="6" t="s">
        <v>200</v>
      </c>
      <c r="D68" s="9" t="s">
        <v>198</v>
      </c>
      <c r="E68" s="7">
        <v>1998</v>
      </c>
      <c r="F68" s="15">
        <v>0.73</v>
      </c>
      <c r="G68" s="7" t="s">
        <v>203</v>
      </c>
      <c r="H68" s="7" t="s">
        <v>214</v>
      </c>
      <c r="I68" s="6" t="s">
        <v>139</v>
      </c>
      <c r="J68" s="25" t="s">
        <v>96</v>
      </c>
      <c r="K68" s="7" t="s">
        <v>212</v>
      </c>
      <c r="L68" s="7" t="s">
        <v>96</v>
      </c>
      <c r="M68" s="7" t="s">
        <v>96</v>
      </c>
      <c r="N68" s="7" t="s">
        <v>96</v>
      </c>
      <c r="O68" s="7" t="s">
        <v>96</v>
      </c>
      <c r="P68" s="15" t="s">
        <v>96</v>
      </c>
      <c r="Q68" s="7" t="s">
        <v>96</v>
      </c>
      <c r="R68" s="7" t="s">
        <v>96</v>
      </c>
      <c r="S68" s="58">
        <v>31771</v>
      </c>
      <c r="T68" s="7" t="s">
        <v>96</v>
      </c>
      <c r="U68" s="16" t="s">
        <v>96</v>
      </c>
      <c r="V68" s="16" t="s">
        <v>96</v>
      </c>
      <c r="W68" s="16" t="s">
        <v>96</v>
      </c>
      <c r="X68" s="16" t="s">
        <v>96</v>
      </c>
      <c r="Y68" s="16" t="s">
        <v>96</v>
      </c>
      <c r="Z68" s="78" t="s">
        <v>69</v>
      </c>
      <c r="AA68" s="7" t="s">
        <v>171</v>
      </c>
      <c r="AB68" s="6">
        <v>1984</v>
      </c>
      <c r="AC68" s="6">
        <v>1995</v>
      </c>
      <c r="AD68" s="7" t="s">
        <v>96</v>
      </c>
      <c r="AE68" s="7">
        <v>1</v>
      </c>
      <c r="AF68" s="7" t="s">
        <v>96</v>
      </c>
      <c r="AG68" s="7">
        <v>1</v>
      </c>
      <c r="AH68" s="7" t="s">
        <v>96</v>
      </c>
      <c r="AI68" s="7">
        <v>1</v>
      </c>
      <c r="AJ68" s="7">
        <v>0</v>
      </c>
      <c r="AK68" s="7">
        <v>0</v>
      </c>
      <c r="AL68" s="16" t="s">
        <v>73</v>
      </c>
      <c r="AM68" s="9">
        <v>12.6</v>
      </c>
      <c r="AN68" s="9" t="s">
        <v>96</v>
      </c>
      <c r="AO68" s="9">
        <f>2888/365</f>
        <v>7.912328767123288</v>
      </c>
      <c r="AP68" s="7" t="s">
        <v>96</v>
      </c>
      <c r="AQ68" s="7" t="s">
        <v>201</v>
      </c>
      <c r="AR68" s="7" t="s">
        <v>96</v>
      </c>
      <c r="AS68" s="7">
        <v>1</v>
      </c>
      <c r="AT68" s="7" t="s">
        <v>96</v>
      </c>
      <c r="AU68" s="7" t="s">
        <v>96</v>
      </c>
      <c r="AV68" s="7" t="s">
        <v>96</v>
      </c>
      <c r="AW68" s="7">
        <v>1</v>
      </c>
      <c r="AX68" s="7">
        <v>1</v>
      </c>
      <c r="AY68" s="7" t="s">
        <v>96</v>
      </c>
      <c r="AZ68" s="7">
        <v>0</v>
      </c>
      <c r="BA68" s="7">
        <v>1</v>
      </c>
      <c r="BB68" s="7" t="s">
        <v>96</v>
      </c>
      <c r="BC68" s="7" t="s">
        <v>96</v>
      </c>
      <c r="BD68" s="7">
        <v>1</v>
      </c>
      <c r="BE68" s="7" t="s">
        <v>96</v>
      </c>
      <c r="BF68" s="7" t="s">
        <v>96</v>
      </c>
      <c r="BG68" s="7" t="s">
        <v>96</v>
      </c>
      <c r="BH68" s="7" t="s">
        <v>96</v>
      </c>
      <c r="BI68" s="7" t="s">
        <v>96</v>
      </c>
      <c r="BJ68" s="7" t="s">
        <v>96</v>
      </c>
      <c r="BK68" s="7" t="s">
        <v>217</v>
      </c>
      <c r="BL68" s="7" t="s">
        <v>96</v>
      </c>
      <c r="BM68" s="7" t="s">
        <v>96</v>
      </c>
      <c r="BN68" s="7" t="s">
        <v>152</v>
      </c>
      <c r="BO68" t="s">
        <v>540</v>
      </c>
      <c r="BP68" s="6">
        <v>1</v>
      </c>
      <c r="BQ68" t="s">
        <v>541</v>
      </c>
      <c r="BR68" t="s">
        <v>542</v>
      </c>
      <c r="BS68" t="s">
        <v>544</v>
      </c>
      <c r="BT68" s="6" t="s">
        <v>96</v>
      </c>
      <c r="BU68" t="s">
        <v>545</v>
      </c>
      <c r="BV68" s="6" t="s">
        <v>96</v>
      </c>
      <c r="BW68" s="6" t="s">
        <v>96</v>
      </c>
      <c r="BX68" s="6" t="s">
        <v>96</v>
      </c>
      <c r="BY68" t="s">
        <v>546</v>
      </c>
    </row>
    <row r="69" spans="1:78" x14ac:dyDescent="0.25">
      <c r="A69" s="6" t="s">
        <v>199</v>
      </c>
      <c r="B69" s="6" t="s">
        <v>257</v>
      </c>
      <c r="C69" s="6" t="s">
        <v>200</v>
      </c>
      <c r="D69" s="7" t="s">
        <v>198</v>
      </c>
      <c r="E69" s="7">
        <v>1998</v>
      </c>
      <c r="F69" s="15">
        <v>-0.82</v>
      </c>
      <c r="G69" s="7" t="s">
        <v>204</v>
      </c>
      <c r="H69" s="7" t="s">
        <v>214</v>
      </c>
      <c r="I69" s="6" t="s">
        <v>139</v>
      </c>
      <c r="J69" s="25" t="s">
        <v>96</v>
      </c>
      <c r="K69" s="7" t="s">
        <v>212</v>
      </c>
      <c r="L69" s="7" t="s">
        <v>96</v>
      </c>
      <c r="M69" s="7" t="s">
        <v>96</v>
      </c>
      <c r="N69" s="7" t="s">
        <v>96</v>
      </c>
      <c r="O69" s="7" t="s">
        <v>96</v>
      </c>
      <c r="P69" s="15" t="s">
        <v>96</v>
      </c>
      <c r="Q69" s="7" t="s">
        <v>96</v>
      </c>
      <c r="R69" s="7" t="s">
        <v>96</v>
      </c>
      <c r="S69" s="58">
        <v>31771</v>
      </c>
      <c r="T69" s="7" t="s">
        <v>96</v>
      </c>
      <c r="U69" s="16" t="s">
        <v>96</v>
      </c>
      <c r="V69" s="16" t="s">
        <v>96</v>
      </c>
      <c r="W69" s="16" t="s">
        <v>96</v>
      </c>
      <c r="X69" s="16" t="s">
        <v>96</v>
      </c>
      <c r="Y69" s="16" t="s">
        <v>96</v>
      </c>
      <c r="Z69" s="78" t="s">
        <v>69</v>
      </c>
      <c r="AA69" s="7" t="s">
        <v>171</v>
      </c>
      <c r="AB69" s="6">
        <v>1984</v>
      </c>
      <c r="AC69" s="6">
        <v>1995</v>
      </c>
      <c r="AD69" s="7" t="s">
        <v>96</v>
      </c>
      <c r="AE69" s="7">
        <v>1</v>
      </c>
      <c r="AF69" s="7" t="s">
        <v>96</v>
      </c>
      <c r="AG69" s="7" t="s">
        <v>96</v>
      </c>
      <c r="AH69" s="7">
        <v>1</v>
      </c>
      <c r="AI69" s="7">
        <v>1</v>
      </c>
      <c r="AJ69" s="7">
        <v>0</v>
      </c>
      <c r="AK69" s="7">
        <v>0</v>
      </c>
      <c r="AL69" s="16" t="s">
        <v>73</v>
      </c>
      <c r="AM69" s="9">
        <v>12.6</v>
      </c>
      <c r="AN69" s="9" t="s">
        <v>96</v>
      </c>
      <c r="AO69" s="9">
        <f>2888/365</f>
        <v>7.912328767123288</v>
      </c>
      <c r="AP69" s="7" t="s">
        <v>96</v>
      </c>
      <c r="AQ69" s="7" t="s">
        <v>543</v>
      </c>
      <c r="AR69" s="7" t="s">
        <v>96</v>
      </c>
      <c r="AS69" s="7">
        <v>1</v>
      </c>
      <c r="AT69" s="7" t="s">
        <v>96</v>
      </c>
      <c r="AU69" s="7" t="s">
        <v>96</v>
      </c>
      <c r="AV69" s="7" t="s">
        <v>96</v>
      </c>
      <c r="AW69" s="7">
        <v>1</v>
      </c>
      <c r="AX69" s="7">
        <v>1</v>
      </c>
      <c r="AY69" s="7" t="s">
        <v>96</v>
      </c>
      <c r="AZ69" s="7">
        <v>0</v>
      </c>
      <c r="BA69" s="7">
        <v>1</v>
      </c>
      <c r="BB69" s="7" t="s">
        <v>96</v>
      </c>
      <c r="BC69" s="7" t="s">
        <v>96</v>
      </c>
      <c r="BD69" s="7">
        <v>1</v>
      </c>
      <c r="BE69" s="7" t="s">
        <v>96</v>
      </c>
      <c r="BF69" s="7" t="s">
        <v>96</v>
      </c>
      <c r="BG69" s="7" t="s">
        <v>96</v>
      </c>
      <c r="BH69" s="7" t="s">
        <v>96</v>
      </c>
      <c r="BI69" s="7" t="s">
        <v>96</v>
      </c>
      <c r="BJ69" s="7" t="s">
        <v>96</v>
      </c>
      <c r="BK69" s="7" t="s">
        <v>217</v>
      </c>
      <c r="BL69" s="7" t="s">
        <v>96</v>
      </c>
      <c r="BM69" s="7" t="s">
        <v>96</v>
      </c>
      <c r="BN69" s="7" t="s">
        <v>152</v>
      </c>
      <c r="BO69" t="s">
        <v>540</v>
      </c>
      <c r="BP69" s="6">
        <v>1</v>
      </c>
      <c r="BQ69" t="s">
        <v>541</v>
      </c>
      <c r="BR69" s="6" t="s">
        <v>96</v>
      </c>
      <c r="BS69" s="6" t="s">
        <v>96</v>
      </c>
      <c r="BT69" s="6" t="s">
        <v>96</v>
      </c>
      <c r="BU69" s="6" t="s">
        <v>96</v>
      </c>
      <c r="BV69" s="6" t="s">
        <v>96</v>
      </c>
      <c r="BW69" s="6" t="s">
        <v>96</v>
      </c>
      <c r="BX69" s="6" t="s">
        <v>96</v>
      </c>
    </row>
    <row r="70" spans="1:78" x14ac:dyDescent="0.25">
      <c r="A70" s="27" t="s">
        <v>199</v>
      </c>
      <c r="B70" s="6" t="s">
        <v>257</v>
      </c>
      <c r="C70" s="6" t="s">
        <v>200</v>
      </c>
      <c r="D70" s="7" t="s">
        <v>198</v>
      </c>
      <c r="E70" s="7">
        <v>1998</v>
      </c>
      <c r="F70" s="15">
        <v>0.68</v>
      </c>
      <c r="G70" s="7" t="s">
        <v>205</v>
      </c>
      <c r="H70" s="7" t="s">
        <v>214</v>
      </c>
      <c r="I70" s="6" t="s">
        <v>139</v>
      </c>
      <c r="J70" s="25" t="s">
        <v>96</v>
      </c>
      <c r="K70" s="7" t="s">
        <v>211</v>
      </c>
      <c r="L70" s="7" t="s">
        <v>96</v>
      </c>
      <c r="M70" s="7" t="s">
        <v>96</v>
      </c>
      <c r="N70" s="7" t="s">
        <v>96</v>
      </c>
      <c r="O70" s="7" t="s">
        <v>96</v>
      </c>
      <c r="P70" s="15" t="s">
        <v>96</v>
      </c>
      <c r="Q70" s="7" t="s">
        <v>96</v>
      </c>
      <c r="R70" s="7" t="s">
        <v>96</v>
      </c>
      <c r="S70" s="58">
        <v>11984</v>
      </c>
      <c r="T70" s="7" t="s">
        <v>96</v>
      </c>
      <c r="U70" s="16" t="s">
        <v>96</v>
      </c>
      <c r="V70" s="16" t="s">
        <v>96</v>
      </c>
      <c r="W70" s="16" t="s">
        <v>96</v>
      </c>
      <c r="X70" s="16" t="s">
        <v>96</v>
      </c>
      <c r="Y70" s="16" t="s">
        <v>96</v>
      </c>
      <c r="Z70" s="78" t="s">
        <v>69</v>
      </c>
      <c r="AA70" s="7" t="s">
        <v>171</v>
      </c>
      <c r="AB70" s="6">
        <v>1984</v>
      </c>
      <c r="AC70" s="6">
        <v>1995</v>
      </c>
      <c r="AD70" s="7" t="s">
        <v>96</v>
      </c>
      <c r="AE70" s="7" t="s">
        <v>96</v>
      </c>
      <c r="AF70" s="7">
        <v>1</v>
      </c>
      <c r="AG70" s="7">
        <v>1</v>
      </c>
      <c r="AH70" s="7" t="s">
        <v>96</v>
      </c>
      <c r="AI70" s="7">
        <v>1</v>
      </c>
      <c r="AJ70" s="7">
        <v>0</v>
      </c>
      <c r="AK70" s="7">
        <v>0</v>
      </c>
      <c r="AL70" s="16" t="s">
        <v>73</v>
      </c>
      <c r="AM70" s="9">
        <v>4.4000000000000004</v>
      </c>
      <c r="AN70" s="9" t="s">
        <v>96</v>
      </c>
      <c r="AO70" s="9">
        <f>1089/365</f>
        <v>2.9835616438356163</v>
      </c>
      <c r="AP70" s="7" t="s">
        <v>96</v>
      </c>
      <c r="AQ70" s="7" t="s">
        <v>201</v>
      </c>
      <c r="AR70" s="7" t="s">
        <v>96</v>
      </c>
      <c r="AS70" s="7">
        <v>1</v>
      </c>
      <c r="AT70" s="7" t="s">
        <v>96</v>
      </c>
      <c r="AU70" s="7" t="s">
        <v>96</v>
      </c>
      <c r="AV70" s="7" t="s">
        <v>96</v>
      </c>
      <c r="AW70" s="7">
        <v>1</v>
      </c>
      <c r="AX70" s="7">
        <v>1</v>
      </c>
      <c r="AY70" s="7" t="s">
        <v>96</v>
      </c>
      <c r="AZ70" s="7">
        <v>0</v>
      </c>
      <c r="BA70" s="7">
        <v>1</v>
      </c>
      <c r="BB70" s="7" t="s">
        <v>96</v>
      </c>
      <c r="BC70" s="7" t="s">
        <v>96</v>
      </c>
      <c r="BD70" s="7">
        <v>1</v>
      </c>
      <c r="BE70" s="7" t="s">
        <v>96</v>
      </c>
      <c r="BF70" s="7" t="s">
        <v>96</v>
      </c>
      <c r="BG70" s="7" t="s">
        <v>96</v>
      </c>
      <c r="BH70" s="7" t="s">
        <v>96</v>
      </c>
      <c r="BI70" s="7" t="s">
        <v>96</v>
      </c>
      <c r="BJ70" s="7" t="s">
        <v>96</v>
      </c>
      <c r="BK70" s="7" t="s">
        <v>217</v>
      </c>
      <c r="BL70" s="7" t="s">
        <v>96</v>
      </c>
      <c r="BM70" s="7" t="s">
        <v>96</v>
      </c>
      <c r="BN70" s="7" t="s">
        <v>152</v>
      </c>
      <c r="BO70" t="s">
        <v>540</v>
      </c>
      <c r="BP70" s="6">
        <v>1</v>
      </c>
      <c r="BQ70" t="s">
        <v>541</v>
      </c>
      <c r="BR70" s="6" t="s">
        <v>96</v>
      </c>
      <c r="BS70" s="6" t="s">
        <v>96</v>
      </c>
      <c r="BT70" s="6" t="s">
        <v>96</v>
      </c>
      <c r="BU70" s="6" t="s">
        <v>96</v>
      </c>
      <c r="BV70" s="6" t="s">
        <v>96</v>
      </c>
      <c r="BW70" s="6" t="s">
        <v>96</v>
      </c>
      <c r="BX70" s="6" t="s">
        <v>96</v>
      </c>
    </row>
    <row r="71" spans="1:78" x14ac:dyDescent="0.25">
      <c r="A71" s="6" t="s">
        <v>199</v>
      </c>
      <c r="B71" s="6" t="s">
        <v>257</v>
      </c>
      <c r="C71" s="6" t="s">
        <v>200</v>
      </c>
      <c r="D71" s="7" t="s">
        <v>198</v>
      </c>
      <c r="E71" s="7">
        <v>1998</v>
      </c>
      <c r="F71" s="15">
        <v>-0.46</v>
      </c>
      <c r="G71" s="7" t="s">
        <v>206</v>
      </c>
      <c r="H71" s="7" t="s">
        <v>214</v>
      </c>
      <c r="I71" s="6" t="s">
        <v>139</v>
      </c>
      <c r="J71" s="25" t="s">
        <v>96</v>
      </c>
      <c r="K71" s="7" t="s">
        <v>213</v>
      </c>
      <c r="L71" s="7" t="s">
        <v>96</v>
      </c>
      <c r="M71" s="7" t="s">
        <v>96</v>
      </c>
      <c r="N71" s="7" t="s">
        <v>96</v>
      </c>
      <c r="O71" s="7" t="s">
        <v>96</v>
      </c>
      <c r="P71" s="15" t="s">
        <v>96</v>
      </c>
      <c r="Q71" s="7" t="s">
        <v>96</v>
      </c>
      <c r="R71" s="7" t="s">
        <v>96</v>
      </c>
      <c r="S71" s="58">
        <v>11984</v>
      </c>
      <c r="T71" s="7" t="s">
        <v>96</v>
      </c>
      <c r="U71" s="16" t="s">
        <v>96</v>
      </c>
      <c r="V71" s="16" t="s">
        <v>96</v>
      </c>
      <c r="W71" s="16" t="s">
        <v>96</v>
      </c>
      <c r="X71" s="16" t="s">
        <v>96</v>
      </c>
      <c r="Y71" s="16" t="s">
        <v>96</v>
      </c>
      <c r="Z71" s="78" t="s">
        <v>69</v>
      </c>
      <c r="AA71" s="7" t="s">
        <v>171</v>
      </c>
      <c r="AB71" s="6">
        <v>1984</v>
      </c>
      <c r="AC71" s="6">
        <v>1995</v>
      </c>
      <c r="AD71" s="7" t="s">
        <v>96</v>
      </c>
      <c r="AE71" s="7" t="s">
        <v>96</v>
      </c>
      <c r="AF71" s="7">
        <v>1</v>
      </c>
      <c r="AG71" s="7" t="s">
        <v>96</v>
      </c>
      <c r="AH71" s="7">
        <v>1</v>
      </c>
      <c r="AI71" s="7">
        <v>1</v>
      </c>
      <c r="AJ71" s="7">
        <v>0</v>
      </c>
      <c r="AK71" s="7">
        <v>0</v>
      </c>
      <c r="AL71" s="16" t="s">
        <v>73</v>
      </c>
      <c r="AM71" s="9">
        <v>4.4000000000000004</v>
      </c>
      <c r="AN71" s="9" t="s">
        <v>96</v>
      </c>
      <c r="AO71" s="9">
        <f>1089/365</f>
        <v>2.9835616438356163</v>
      </c>
      <c r="AP71" s="7" t="s">
        <v>96</v>
      </c>
      <c r="AQ71" s="7" t="s">
        <v>543</v>
      </c>
      <c r="AR71" s="7" t="s">
        <v>96</v>
      </c>
      <c r="AS71" s="7">
        <v>1</v>
      </c>
      <c r="AT71" s="7" t="s">
        <v>96</v>
      </c>
      <c r="AU71" s="7" t="s">
        <v>96</v>
      </c>
      <c r="AV71" s="7" t="s">
        <v>96</v>
      </c>
      <c r="AW71" s="7">
        <v>1</v>
      </c>
      <c r="AX71" s="7">
        <v>1</v>
      </c>
      <c r="AY71" s="7" t="s">
        <v>96</v>
      </c>
      <c r="AZ71" s="7">
        <v>0</v>
      </c>
      <c r="BA71" s="7">
        <v>1</v>
      </c>
      <c r="BB71" s="7" t="s">
        <v>96</v>
      </c>
      <c r="BC71" s="7" t="s">
        <v>96</v>
      </c>
      <c r="BD71" s="7">
        <v>1</v>
      </c>
      <c r="BE71" s="7" t="s">
        <v>96</v>
      </c>
      <c r="BF71" s="7" t="s">
        <v>96</v>
      </c>
      <c r="BG71" s="7" t="s">
        <v>96</v>
      </c>
      <c r="BH71" s="7" t="s">
        <v>96</v>
      </c>
      <c r="BI71" s="7" t="s">
        <v>96</v>
      </c>
      <c r="BJ71" s="7" t="s">
        <v>96</v>
      </c>
      <c r="BK71" s="7" t="s">
        <v>217</v>
      </c>
      <c r="BL71" s="7" t="s">
        <v>96</v>
      </c>
      <c r="BM71" s="7" t="s">
        <v>96</v>
      </c>
      <c r="BN71" s="7" t="s">
        <v>152</v>
      </c>
      <c r="BO71" t="s">
        <v>540</v>
      </c>
      <c r="BP71" s="6">
        <v>1</v>
      </c>
      <c r="BQ71" t="s">
        <v>541</v>
      </c>
      <c r="BR71" s="6" t="s">
        <v>96</v>
      </c>
      <c r="BS71" s="6" t="s">
        <v>96</v>
      </c>
      <c r="BT71" s="6" t="s">
        <v>96</v>
      </c>
      <c r="BU71" s="6" t="s">
        <v>96</v>
      </c>
      <c r="BV71" s="6" t="s">
        <v>96</v>
      </c>
      <c r="BW71" s="6" t="s">
        <v>96</v>
      </c>
      <c r="BX71" s="6" t="s">
        <v>96</v>
      </c>
    </row>
    <row r="72" spans="1:78" x14ac:dyDescent="0.25">
      <c r="A72" s="6" t="s">
        <v>199</v>
      </c>
      <c r="B72" s="6" t="s">
        <v>257</v>
      </c>
      <c r="C72" s="6" t="s">
        <v>200</v>
      </c>
      <c r="D72" s="7" t="s">
        <v>198</v>
      </c>
      <c r="E72" s="7">
        <v>1998</v>
      </c>
      <c r="F72" s="15">
        <v>0.7</v>
      </c>
      <c r="G72" s="7" t="s">
        <v>207</v>
      </c>
      <c r="H72" s="7" t="s">
        <v>214</v>
      </c>
      <c r="I72" s="6" t="s">
        <v>139</v>
      </c>
      <c r="J72" s="25" t="s">
        <v>96</v>
      </c>
      <c r="K72" s="7" t="s">
        <v>211</v>
      </c>
      <c r="L72" s="7" t="s">
        <v>96</v>
      </c>
      <c r="M72" s="7" t="s">
        <v>96</v>
      </c>
      <c r="N72" s="7" t="s">
        <v>96</v>
      </c>
      <c r="O72" s="7" t="s">
        <v>96</v>
      </c>
      <c r="P72" s="15" t="s">
        <v>96</v>
      </c>
      <c r="Q72" s="7" t="s">
        <v>96</v>
      </c>
      <c r="R72" s="7" t="s">
        <v>96</v>
      </c>
      <c r="S72" s="58">
        <v>31771</v>
      </c>
      <c r="T72" s="7" t="s">
        <v>96</v>
      </c>
      <c r="U72" s="16" t="s">
        <v>96</v>
      </c>
      <c r="V72" s="16" t="s">
        <v>96</v>
      </c>
      <c r="W72" s="16" t="s">
        <v>96</v>
      </c>
      <c r="X72" s="16" t="s">
        <v>96</v>
      </c>
      <c r="Y72" s="16" t="s">
        <v>96</v>
      </c>
      <c r="Z72" s="78" t="s">
        <v>69</v>
      </c>
      <c r="AA72" s="7" t="s">
        <v>171</v>
      </c>
      <c r="AB72" s="6">
        <v>1984</v>
      </c>
      <c r="AC72" s="6">
        <v>1995</v>
      </c>
      <c r="AD72" s="7" t="s">
        <v>96</v>
      </c>
      <c r="AE72" s="7">
        <v>1</v>
      </c>
      <c r="AF72" s="7" t="s">
        <v>96</v>
      </c>
      <c r="AG72" s="7">
        <v>1</v>
      </c>
      <c r="AH72" s="7" t="s">
        <v>96</v>
      </c>
      <c r="AI72" s="7">
        <v>1</v>
      </c>
      <c r="AJ72" s="7">
        <v>0</v>
      </c>
      <c r="AK72" s="7">
        <v>0</v>
      </c>
      <c r="AL72" s="16" t="s">
        <v>73</v>
      </c>
      <c r="AM72" s="9">
        <v>12.6</v>
      </c>
      <c r="AN72" s="9" t="s">
        <v>96</v>
      </c>
      <c r="AO72" s="9">
        <f>2888/365</f>
        <v>7.912328767123288</v>
      </c>
      <c r="AP72" s="7" t="s">
        <v>96</v>
      </c>
      <c r="AQ72" s="7" t="s">
        <v>201</v>
      </c>
      <c r="AR72" s="7" t="s">
        <v>96</v>
      </c>
      <c r="AS72" s="7">
        <v>1</v>
      </c>
      <c r="AT72" s="7" t="s">
        <v>96</v>
      </c>
      <c r="AU72" s="7" t="s">
        <v>96</v>
      </c>
      <c r="AV72" s="7" t="s">
        <v>96</v>
      </c>
      <c r="AW72" s="7">
        <v>1</v>
      </c>
      <c r="AX72" s="7">
        <v>1</v>
      </c>
      <c r="AY72" s="7" t="s">
        <v>96</v>
      </c>
      <c r="AZ72" s="7">
        <v>0</v>
      </c>
      <c r="BA72" s="7">
        <v>1</v>
      </c>
      <c r="BB72" s="7" t="s">
        <v>96</v>
      </c>
      <c r="BC72" s="7" t="s">
        <v>96</v>
      </c>
      <c r="BD72" s="7">
        <v>1</v>
      </c>
      <c r="BE72" s="7" t="s">
        <v>96</v>
      </c>
      <c r="BF72" s="7" t="s">
        <v>96</v>
      </c>
      <c r="BG72" s="7" t="s">
        <v>96</v>
      </c>
      <c r="BH72" s="7" t="s">
        <v>96</v>
      </c>
      <c r="BI72" s="7" t="s">
        <v>96</v>
      </c>
      <c r="BJ72" s="7" t="s">
        <v>96</v>
      </c>
      <c r="BK72" s="7" t="s">
        <v>217</v>
      </c>
      <c r="BL72" s="7" t="s">
        <v>96</v>
      </c>
      <c r="BM72" s="7" t="s">
        <v>96</v>
      </c>
      <c r="BN72" s="7" t="s">
        <v>101</v>
      </c>
      <c r="BO72" t="s">
        <v>540</v>
      </c>
      <c r="BP72" s="6">
        <v>1</v>
      </c>
      <c r="BQ72" t="s">
        <v>541</v>
      </c>
      <c r="BR72" s="6" t="s">
        <v>96</v>
      </c>
      <c r="BS72" s="6" t="s">
        <v>96</v>
      </c>
      <c r="BT72" s="6" t="s">
        <v>96</v>
      </c>
      <c r="BU72" s="6" t="s">
        <v>96</v>
      </c>
      <c r="BV72" s="6" t="s">
        <v>96</v>
      </c>
      <c r="BW72" s="6" t="s">
        <v>96</v>
      </c>
      <c r="BX72" s="6" t="s">
        <v>96</v>
      </c>
    </row>
    <row r="73" spans="1:78" x14ac:dyDescent="0.25">
      <c r="A73" s="6" t="s">
        <v>199</v>
      </c>
      <c r="B73" s="6" t="s">
        <v>257</v>
      </c>
      <c r="C73" s="6" t="s">
        <v>200</v>
      </c>
      <c r="D73" s="7" t="s">
        <v>198</v>
      </c>
      <c r="E73" s="7">
        <v>1998</v>
      </c>
      <c r="F73" s="15">
        <v>-0.82</v>
      </c>
      <c r="G73" s="7" t="s">
        <v>208</v>
      </c>
      <c r="H73" s="7" t="s">
        <v>214</v>
      </c>
      <c r="I73" s="6" t="s">
        <v>139</v>
      </c>
      <c r="J73" s="25" t="s">
        <v>96</v>
      </c>
      <c r="K73" s="7" t="s">
        <v>212</v>
      </c>
      <c r="L73" s="7" t="s">
        <v>96</v>
      </c>
      <c r="M73" s="7" t="s">
        <v>96</v>
      </c>
      <c r="N73" s="7" t="s">
        <v>96</v>
      </c>
      <c r="O73" s="7" t="s">
        <v>96</v>
      </c>
      <c r="P73" s="15" t="s">
        <v>96</v>
      </c>
      <c r="Q73" s="7" t="s">
        <v>96</v>
      </c>
      <c r="R73" s="7" t="s">
        <v>96</v>
      </c>
      <c r="S73" s="58">
        <v>31771</v>
      </c>
      <c r="T73" s="7" t="s">
        <v>96</v>
      </c>
      <c r="U73" s="16" t="s">
        <v>96</v>
      </c>
      <c r="V73" s="16" t="s">
        <v>96</v>
      </c>
      <c r="W73" s="16" t="s">
        <v>96</v>
      </c>
      <c r="X73" s="16" t="s">
        <v>96</v>
      </c>
      <c r="Y73" s="16" t="s">
        <v>96</v>
      </c>
      <c r="Z73" s="78" t="s">
        <v>69</v>
      </c>
      <c r="AA73" s="7" t="s">
        <v>171</v>
      </c>
      <c r="AB73" s="6">
        <v>1984</v>
      </c>
      <c r="AC73" s="6">
        <v>1995</v>
      </c>
      <c r="AD73" s="7" t="s">
        <v>96</v>
      </c>
      <c r="AE73" s="7">
        <v>1</v>
      </c>
      <c r="AF73" s="7" t="s">
        <v>96</v>
      </c>
      <c r="AG73" s="7" t="s">
        <v>96</v>
      </c>
      <c r="AH73" s="7">
        <v>1</v>
      </c>
      <c r="AI73" s="7">
        <v>1</v>
      </c>
      <c r="AJ73" s="7">
        <v>0</v>
      </c>
      <c r="AK73" s="7">
        <v>0</v>
      </c>
      <c r="AL73" s="16" t="s">
        <v>73</v>
      </c>
      <c r="AM73" s="9">
        <v>12.6</v>
      </c>
      <c r="AN73" s="9" t="s">
        <v>96</v>
      </c>
      <c r="AO73" s="9">
        <f>2888/365</f>
        <v>7.912328767123288</v>
      </c>
      <c r="AP73" s="7" t="s">
        <v>96</v>
      </c>
      <c r="AQ73" s="7" t="s">
        <v>543</v>
      </c>
      <c r="AR73" s="7" t="s">
        <v>96</v>
      </c>
      <c r="AS73" s="7">
        <v>1</v>
      </c>
      <c r="AT73" s="7" t="s">
        <v>96</v>
      </c>
      <c r="AU73" s="7" t="s">
        <v>96</v>
      </c>
      <c r="AV73" s="7" t="s">
        <v>96</v>
      </c>
      <c r="AW73" s="7">
        <v>1</v>
      </c>
      <c r="AX73" s="7">
        <v>1</v>
      </c>
      <c r="AY73" s="7" t="s">
        <v>96</v>
      </c>
      <c r="AZ73" s="7">
        <v>0</v>
      </c>
      <c r="BA73" s="7">
        <v>1</v>
      </c>
      <c r="BB73" s="7" t="s">
        <v>96</v>
      </c>
      <c r="BC73" s="7" t="s">
        <v>96</v>
      </c>
      <c r="BD73" s="7">
        <v>1</v>
      </c>
      <c r="BE73" s="7" t="s">
        <v>96</v>
      </c>
      <c r="BF73" s="7" t="s">
        <v>96</v>
      </c>
      <c r="BG73" s="7" t="s">
        <v>96</v>
      </c>
      <c r="BH73" s="7" t="s">
        <v>96</v>
      </c>
      <c r="BI73" s="7" t="s">
        <v>96</v>
      </c>
      <c r="BJ73" s="7" t="s">
        <v>96</v>
      </c>
      <c r="BK73" s="7" t="s">
        <v>217</v>
      </c>
      <c r="BL73" s="7" t="s">
        <v>96</v>
      </c>
      <c r="BM73" s="7" t="s">
        <v>96</v>
      </c>
      <c r="BN73" s="7" t="s">
        <v>101</v>
      </c>
      <c r="BO73" t="s">
        <v>540</v>
      </c>
      <c r="BP73" s="6">
        <v>1</v>
      </c>
      <c r="BQ73" t="s">
        <v>541</v>
      </c>
      <c r="BR73" s="6" t="s">
        <v>96</v>
      </c>
      <c r="BS73" s="6" t="s">
        <v>96</v>
      </c>
      <c r="BT73" s="6" t="s">
        <v>96</v>
      </c>
      <c r="BU73" s="6" t="s">
        <v>96</v>
      </c>
      <c r="BV73" s="6" t="s">
        <v>96</v>
      </c>
      <c r="BW73" s="6" t="s">
        <v>96</v>
      </c>
      <c r="BX73" s="6" t="s">
        <v>96</v>
      </c>
    </row>
    <row r="74" spans="1:78" x14ac:dyDescent="0.25">
      <c r="A74" s="6" t="s">
        <v>199</v>
      </c>
      <c r="B74" s="6" t="s">
        <v>257</v>
      </c>
      <c r="C74" s="6" t="s">
        <v>200</v>
      </c>
      <c r="D74" s="7" t="s">
        <v>198</v>
      </c>
      <c r="E74" s="7">
        <v>1998</v>
      </c>
      <c r="F74" s="15">
        <v>0.66</v>
      </c>
      <c r="G74" s="7" t="s">
        <v>209</v>
      </c>
      <c r="H74" s="7" t="s">
        <v>214</v>
      </c>
      <c r="I74" s="6" t="s">
        <v>139</v>
      </c>
      <c r="J74" s="25" t="s">
        <v>96</v>
      </c>
      <c r="K74" s="7" t="s">
        <v>211</v>
      </c>
      <c r="L74" s="7" t="s">
        <v>96</v>
      </c>
      <c r="M74" s="7" t="s">
        <v>96</v>
      </c>
      <c r="N74" s="7" t="s">
        <v>96</v>
      </c>
      <c r="O74" s="7" t="s">
        <v>96</v>
      </c>
      <c r="P74" s="15" t="s">
        <v>96</v>
      </c>
      <c r="Q74" s="7" t="s">
        <v>96</v>
      </c>
      <c r="R74" s="7" t="s">
        <v>96</v>
      </c>
      <c r="S74" s="58">
        <v>11984</v>
      </c>
      <c r="T74" s="7" t="s">
        <v>96</v>
      </c>
      <c r="U74" s="16" t="s">
        <v>96</v>
      </c>
      <c r="V74" s="16" t="s">
        <v>96</v>
      </c>
      <c r="W74" s="16" t="s">
        <v>96</v>
      </c>
      <c r="X74" s="16" t="s">
        <v>96</v>
      </c>
      <c r="Y74" s="16" t="s">
        <v>96</v>
      </c>
      <c r="Z74" s="78" t="s">
        <v>69</v>
      </c>
      <c r="AA74" s="7" t="s">
        <v>171</v>
      </c>
      <c r="AB74" s="6">
        <v>1984</v>
      </c>
      <c r="AC74" s="6">
        <v>1995</v>
      </c>
      <c r="AD74" s="7" t="s">
        <v>96</v>
      </c>
      <c r="AE74" s="7" t="s">
        <v>96</v>
      </c>
      <c r="AF74" s="7">
        <v>1</v>
      </c>
      <c r="AG74" s="7">
        <v>1</v>
      </c>
      <c r="AH74" s="7" t="s">
        <v>96</v>
      </c>
      <c r="AI74" s="7">
        <v>1</v>
      </c>
      <c r="AJ74" s="7">
        <v>0</v>
      </c>
      <c r="AK74" s="7">
        <v>0</v>
      </c>
      <c r="AL74" s="16" t="s">
        <v>73</v>
      </c>
      <c r="AM74" s="9">
        <v>4.4000000000000004</v>
      </c>
      <c r="AN74" s="9" t="s">
        <v>96</v>
      </c>
      <c r="AO74" s="9">
        <f>1089/365</f>
        <v>2.9835616438356163</v>
      </c>
      <c r="AP74" s="7" t="s">
        <v>96</v>
      </c>
      <c r="AQ74" s="7" t="s">
        <v>201</v>
      </c>
      <c r="AR74" s="7" t="s">
        <v>96</v>
      </c>
      <c r="AS74" s="7">
        <v>1</v>
      </c>
      <c r="AT74" s="7" t="s">
        <v>96</v>
      </c>
      <c r="AU74" s="7" t="s">
        <v>96</v>
      </c>
      <c r="AV74" s="7" t="s">
        <v>96</v>
      </c>
      <c r="AW74" s="7">
        <v>1</v>
      </c>
      <c r="AX74" s="7">
        <v>1</v>
      </c>
      <c r="AY74" s="7" t="s">
        <v>96</v>
      </c>
      <c r="AZ74" s="7">
        <v>0</v>
      </c>
      <c r="BA74" s="7">
        <v>1</v>
      </c>
      <c r="BB74" s="7" t="s">
        <v>96</v>
      </c>
      <c r="BC74" s="7" t="s">
        <v>96</v>
      </c>
      <c r="BD74" s="7">
        <v>1</v>
      </c>
      <c r="BE74" s="7" t="s">
        <v>96</v>
      </c>
      <c r="BF74" s="7" t="s">
        <v>96</v>
      </c>
      <c r="BG74" s="7" t="s">
        <v>96</v>
      </c>
      <c r="BH74" s="7" t="s">
        <v>96</v>
      </c>
      <c r="BI74" s="7" t="s">
        <v>96</v>
      </c>
      <c r="BJ74" s="7" t="s">
        <v>96</v>
      </c>
      <c r="BK74" s="7" t="s">
        <v>217</v>
      </c>
      <c r="BL74" s="7" t="s">
        <v>96</v>
      </c>
      <c r="BM74" s="7" t="s">
        <v>96</v>
      </c>
      <c r="BN74" s="7" t="s">
        <v>101</v>
      </c>
      <c r="BO74" t="s">
        <v>540</v>
      </c>
      <c r="BP74" s="6">
        <v>1</v>
      </c>
      <c r="BQ74" t="s">
        <v>541</v>
      </c>
      <c r="BR74" s="6" t="s">
        <v>96</v>
      </c>
      <c r="BS74" s="6" t="s">
        <v>96</v>
      </c>
      <c r="BT74" s="6" t="s">
        <v>96</v>
      </c>
      <c r="BU74" s="6" t="s">
        <v>96</v>
      </c>
      <c r="BV74" s="6" t="s">
        <v>96</v>
      </c>
      <c r="BW74" s="6" t="s">
        <v>96</v>
      </c>
      <c r="BX74" s="6" t="s">
        <v>96</v>
      </c>
    </row>
    <row r="75" spans="1:78" x14ac:dyDescent="0.25">
      <c r="A75" s="6" t="s">
        <v>199</v>
      </c>
      <c r="B75" s="6" t="s">
        <v>257</v>
      </c>
      <c r="C75" s="6" t="s">
        <v>200</v>
      </c>
      <c r="D75" s="7" t="s">
        <v>198</v>
      </c>
      <c r="E75" s="7">
        <v>1998</v>
      </c>
      <c r="F75" s="15">
        <v>-0.48</v>
      </c>
      <c r="G75" s="7" t="s">
        <v>210</v>
      </c>
      <c r="H75" s="7" t="s">
        <v>214</v>
      </c>
      <c r="I75" s="6" t="s">
        <v>139</v>
      </c>
      <c r="J75" s="25" t="s">
        <v>96</v>
      </c>
      <c r="K75" s="7" t="s">
        <v>213</v>
      </c>
      <c r="L75" s="7" t="s">
        <v>96</v>
      </c>
      <c r="M75" s="7" t="s">
        <v>96</v>
      </c>
      <c r="N75" s="7" t="s">
        <v>96</v>
      </c>
      <c r="O75" s="7" t="s">
        <v>96</v>
      </c>
      <c r="P75" s="15" t="s">
        <v>96</v>
      </c>
      <c r="Q75" s="7" t="s">
        <v>96</v>
      </c>
      <c r="R75" s="7" t="s">
        <v>96</v>
      </c>
      <c r="S75" s="58">
        <v>11984</v>
      </c>
      <c r="T75" s="7" t="s">
        <v>96</v>
      </c>
      <c r="U75" s="16" t="s">
        <v>96</v>
      </c>
      <c r="V75" s="16" t="s">
        <v>96</v>
      </c>
      <c r="W75" s="16" t="s">
        <v>96</v>
      </c>
      <c r="X75" s="16" t="s">
        <v>96</v>
      </c>
      <c r="Y75" s="16" t="s">
        <v>96</v>
      </c>
      <c r="Z75" s="78" t="s">
        <v>69</v>
      </c>
      <c r="AA75" s="7" t="s">
        <v>171</v>
      </c>
      <c r="AB75" s="6">
        <v>1984</v>
      </c>
      <c r="AC75" s="6">
        <v>1995</v>
      </c>
      <c r="AD75" s="7" t="s">
        <v>96</v>
      </c>
      <c r="AE75" s="7" t="s">
        <v>96</v>
      </c>
      <c r="AF75" s="7">
        <v>1</v>
      </c>
      <c r="AG75" s="7" t="s">
        <v>96</v>
      </c>
      <c r="AH75" s="7">
        <v>1</v>
      </c>
      <c r="AI75" s="7">
        <v>1</v>
      </c>
      <c r="AJ75" s="7">
        <v>0</v>
      </c>
      <c r="AK75" s="7">
        <v>0</v>
      </c>
      <c r="AL75" s="16" t="s">
        <v>73</v>
      </c>
      <c r="AM75" s="9">
        <v>4.4000000000000004</v>
      </c>
      <c r="AN75" s="9" t="s">
        <v>96</v>
      </c>
      <c r="AO75" s="9">
        <f>1089/365</f>
        <v>2.9835616438356163</v>
      </c>
      <c r="AP75" s="7" t="s">
        <v>96</v>
      </c>
      <c r="AQ75" s="7" t="s">
        <v>543</v>
      </c>
      <c r="AR75" s="7" t="s">
        <v>96</v>
      </c>
      <c r="AS75" s="7">
        <v>1</v>
      </c>
      <c r="AT75" s="7" t="s">
        <v>96</v>
      </c>
      <c r="AU75" s="7" t="s">
        <v>96</v>
      </c>
      <c r="AV75" s="7" t="s">
        <v>96</v>
      </c>
      <c r="AW75" s="7">
        <v>1</v>
      </c>
      <c r="AX75" s="7">
        <v>1</v>
      </c>
      <c r="AY75" s="7" t="s">
        <v>96</v>
      </c>
      <c r="AZ75" s="7">
        <v>0</v>
      </c>
      <c r="BA75" s="7">
        <v>1</v>
      </c>
      <c r="BB75" s="7" t="s">
        <v>96</v>
      </c>
      <c r="BC75" s="7" t="s">
        <v>96</v>
      </c>
      <c r="BD75" s="7">
        <v>1</v>
      </c>
      <c r="BE75" s="7" t="s">
        <v>96</v>
      </c>
      <c r="BF75" s="7" t="s">
        <v>96</v>
      </c>
      <c r="BG75" s="7" t="s">
        <v>96</v>
      </c>
      <c r="BH75" s="7" t="s">
        <v>96</v>
      </c>
      <c r="BI75" s="7" t="s">
        <v>96</v>
      </c>
      <c r="BJ75" s="7" t="s">
        <v>96</v>
      </c>
      <c r="BK75" s="7" t="s">
        <v>217</v>
      </c>
      <c r="BL75" s="7" t="s">
        <v>96</v>
      </c>
      <c r="BM75" s="7" t="s">
        <v>96</v>
      </c>
      <c r="BN75" s="7" t="s">
        <v>101</v>
      </c>
      <c r="BO75" t="s">
        <v>540</v>
      </c>
      <c r="BP75" s="6">
        <v>1</v>
      </c>
      <c r="BQ75" t="s">
        <v>541</v>
      </c>
      <c r="BR75" s="6" t="s">
        <v>96</v>
      </c>
      <c r="BS75" s="6" t="s">
        <v>96</v>
      </c>
      <c r="BT75" s="6" t="s">
        <v>96</v>
      </c>
      <c r="BU75" s="6" t="s">
        <v>96</v>
      </c>
      <c r="BV75" s="6" t="s">
        <v>96</v>
      </c>
      <c r="BW75" s="6" t="s">
        <v>96</v>
      </c>
      <c r="BX75" s="6" t="s">
        <v>96</v>
      </c>
    </row>
    <row r="76" spans="1:78" x14ac:dyDescent="0.25">
      <c r="A76" s="6" t="s">
        <v>216</v>
      </c>
      <c r="B76" s="6" t="s">
        <v>266</v>
      </c>
      <c r="C76" s="6" t="s">
        <v>215</v>
      </c>
      <c r="D76" s="21" t="s">
        <v>132</v>
      </c>
      <c r="E76" s="7">
        <v>2008</v>
      </c>
      <c r="F76" s="39">
        <v>0.20119999999999999</v>
      </c>
      <c r="G76" s="6" t="s">
        <v>273</v>
      </c>
      <c r="H76" s="6" t="s">
        <v>219</v>
      </c>
      <c r="I76" t="s">
        <v>337</v>
      </c>
      <c r="J76" s="25" t="s">
        <v>96</v>
      </c>
      <c r="K76" s="7" t="s">
        <v>211</v>
      </c>
      <c r="L76" s="7" t="s">
        <v>96</v>
      </c>
      <c r="M76" s="7" t="s">
        <v>96</v>
      </c>
      <c r="N76" s="7" t="s">
        <v>96</v>
      </c>
      <c r="O76" s="7" t="s">
        <v>96</v>
      </c>
      <c r="P76" s="15" t="s">
        <v>96</v>
      </c>
      <c r="Q76" s="7" t="s">
        <v>96</v>
      </c>
      <c r="R76" s="7" t="s">
        <v>96</v>
      </c>
      <c r="S76" s="6">
        <v>11633</v>
      </c>
      <c r="T76" s="7" t="s">
        <v>96</v>
      </c>
      <c r="U76">
        <v>23.15</v>
      </c>
      <c r="V76" t="s">
        <v>96</v>
      </c>
      <c r="W76" t="s">
        <v>96</v>
      </c>
      <c r="X76" t="s">
        <v>96</v>
      </c>
      <c r="Y76" t="s">
        <v>96</v>
      </c>
      <c r="Z76" s="78" t="s">
        <v>69</v>
      </c>
      <c r="AA76" s="7" t="s">
        <v>171</v>
      </c>
      <c r="AB76" s="7">
        <v>1997</v>
      </c>
      <c r="AC76" s="7">
        <v>2003</v>
      </c>
      <c r="AD76" s="7" t="s">
        <v>96</v>
      </c>
      <c r="AE76" s="6">
        <f>AM78/(AM78+AM80)</f>
        <v>0.66935483870967738</v>
      </c>
      <c r="AF76" s="7">
        <f>1-AE76</f>
        <v>0.33064516129032262</v>
      </c>
      <c r="AG76" s="7">
        <v>1</v>
      </c>
      <c r="AH76" s="7" t="s">
        <v>96</v>
      </c>
      <c r="AI76" s="7">
        <v>1</v>
      </c>
      <c r="AJ76" s="7">
        <v>0</v>
      </c>
      <c r="AK76" s="7">
        <v>0</v>
      </c>
      <c r="AL76" s="16" t="s">
        <v>73</v>
      </c>
      <c r="AM76" s="34">
        <v>7.49</v>
      </c>
      <c r="AN76" s="7">
        <f>12*0.1</f>
        <v>1.2000000000000002</v>
      </c>
      <c r="AO76" s="7" t="s">
        <v>96</v>
      </c>
      <c r="AP76" s="7" t="s">
        <v>96</v>
      </c>
      <c r="AQ76" s="7" t="s">
        <v>201</v>
      </c>
      <c r="AR76" s="7" t="s">
        <v>96</v>
      </c>
      <c r="AS76" s="7">
        <v>1</v>
      </c>
      <c r="AT76" s="7" t="s">
        <v>96</v>
      </c>
      <c r="AU76" s="7" t="s">
        <v>96</v>
      </c>
      <c r="AV76" s="7" t="s">
        <v>96</v>
      </c>
      <c r="AW76" s="7" t="s">
        <v>96</v>
      </c>
      <c r="AX76" s="7">
        <v>1</v>
      </c>
      <c r="AY76" s="7">
        <v>1</v>
      </c>
      <c r="AZ76" s="7">
        <v>1</v>
      </c>
      <c r="BA76" s="7">
        <v>1</v>
      </c>
      <c r="BB76" s="7">
        <v>1</v>
      </c>
      <c r="BC76" s="7" t="s">
        <v>96</v>
      </c>
      <c r="BD76" s="7" t="s">
        <v>96</v>
      </c>
      <c r="BE76" s="7" t="s">
        <v>96</v>
      </c>
      <c r="BF76" s="7" t="s">
        <v>96</v>
      </c>
      <c r="BG76" s="7" t="s">
        <v>96</v>
      </c>
      <c r="BH76" s="7" t="s">
        <v>96</v>
      </c>
      <c r="BI76" s="7" t="s">
        <v>96</v>
      </c>
      <c r="BJ76" s="7" t="s">
        <v>96</v>
      </c>
      <c r="BK76" s="7" t="s">
        <v>218</v>
      </c>
      <c r="BL76" s="7" t="s">
        <v>96</v>
      </c>
      <c r="BM76" s="7" t="s">
        <v>96</v>
      </c>
      <c r="BN76" s="7" t="s">
        <v>77</v>
      </c>
      <c r="BO76" t="s">
        <v>534</v>
      </c>
      <c r="BP76" s="6">
        <v>1</v>
      </c>
      <c r="BQ76" s="6" t="s">
        <v>96</v>
      </c>
      <c r="BR76" t="s">
        <v>536</v>
      </c>
      <c r="BS76" s="6" t="s">
        <v>96</v>
      </c>
      <c r="BT76" s="6" t="s">
        <v>96</v>
      </c>
      <c r="BU76" t="s">
        <v>539</v>
      </c>
      <c r="BV76" t="s">
        <v>533</v>
      </c>
      <c r="BW76" t="s">
        <v>535</v>
      </c>
      <c r="BX76" s="6" t="s">
        <v>96</v>
      </c>
      <c r="BY76" t="s">
        <v>537</v>
      </c>
      <c r="BZ76" t="s">
        <v>538</v>
      </c>
    </row>
    <row r="77" spans="1:78" x14ac:dyDescent="0.25">
      <c r="A77" s="6" t="s">
        <v>216</v>
      </c>
      <c r="B77" s="6" t="s">
        <v>266</v>
      </c>
      <c r="C77" s="6" t="s">
        <v>215</v>
      </c>
      <c r="D77" s="21" t="s">
        <v>132</v>
      </c>
      <c r="E77" s="7">
        <v>2008</v>
      </c>
      <c r="F77" s="39">
        <v>1.0999999999999999E-2</v>
      </c>
      <c r="G77" s="6" t="s">
        <v>273</v>
      </c>
      <c r="H77" s="6" t="s">
        <v>219</v>
      </c>
      <c r="I77" t="s">
        <v>337</v>
      </c>
      <c r="J77" s="25" t="s">
        <v>96</v>
      </c>
      <c r="K77" s="7" t="s">
        <v>221</v>
      </c>
      <c r="L77" s="7" t="s">
        <v>96</v>
      </c>
      <c r="M77" s="7" t="s">
        <v>96</v>
      </c>
      <c r="N77" s="7" t="s">
        <v>96</v>
      </c>
      <c r="O77" s="7" t="s">
        <v>96</v>
      </c>
      <c r="P77" s="15" t="s">
        <v>96</v>
      </c>
      <c r="Q77" s="7" t="s">
        <v>96</v>
      </c>
      <c r="R77" s="7" t="s">
        <v>96</v>
      </c>
      <c r="S77" s="6">
        <v>6497</v>
      </c>
      <c r="T77" s="7" t="s">
        <v>96</v>
      </c>
      <c r="U77">
        <v>23.15</v>
      </c>
      <c r="V77" t="s">
        <v>96</v>
      </c>
      <c r="W77" t="s">
        <v>96</v>
      </c>
      <c r="X77" t="s">
        <v>96</v>
      </c>
      <c r="Y77" t="s">
        <v>96</v>
      </c>
      <c r="Z77" s="78" t="s">
        <v>69</v>
      </c>
      <c r="AA77" s="7" t="s">
        <v>171</v>
      </c>
      <c r="AB77" s="7">
        <v>1997</v>
      </c>
      <c r="AC77" s="7">
        <v>2003</v>
      </c>
      <c r="AD77" s="7" t="s">
        <v>96</v>
      </c>
      <c r="AE77" s="6">
        <f>AM79/(AM79+AM81)</f>
        <v>0.66666666666666663</v>
      </c>
      <c r="AF77" s="7">
        <f>1-AE77</f>
        <v>0.33333333333333337</v>
      </c>
      <c r="AG77" s="7" t="s">
        <v>96</v>
      </c>
      <c r="AH77" s="7">
        <v>1</v>
      </c>
      <c r="AI77" s="7">
        <v>1</v>
      </c>
      <c r="AJ77" s="7">
        <v>0</v>
      </c>
      <c r="AK77" s="7">
        <v>0</v>
      </c>
      <c r="AL77" s="16" t="s">
        <v>73</v>
      </c>
      <c r="AM77" s="7">
        <v>4.18</v>
      </c>
      <c r="AN77" s="7">
        <f>12*0.1</f>
        <v>1.2000000000000002</v>
      </c>
      <c r="AO77" s="7" t="s">
        <v>96</v>
      </c>
      <c r="AP77" s="7" t="s">
        <v>96</v>
      </c>
      <c r="AQ77" s="7" t="s">
        <v>201</v>
      </c>
      <c r="AR77" s="7" t="s">
        <v>96</v>
      </c>
      <c r="AS77" s="7">
        <v>1</v>
      </c>
      <c r="AT77" s="7" t="s">
        <v>96</v>
      </c>
      <c r="AU77" s="7" t="s">
        <v>96</v>
      </c>
      <c r="AV77" s="7" t="s">
        <v>96</v>
      </c>
      <c r="AW77" s="7" t="s">
        <v>96</v>
      </c>
      <c r="AX77" s="7">
        <v>1</v>
      </c>
      <c r="AY77" s="7">
        <v>1</v>
      </c>
      <c r="AZ77" s="7">
        <v>1</v>
      </c>
      <c r="BA77" s="7">
        <v>1</v>
      </c>
      <c r="BB77" s="7">
        <v>1</v>
      </c>
      <c r="BC77" s="7" t="s">
        <v>96</v>
      </c>
      <c r="BD77" s="7" t="s">
        <v>96</v>
      </c>
      <c r="BE77" s="7" t="s">
        <v>96</v>
      </c>
      <c r="BF77" s="7" t="s">
        <v>96</v>
      </c>
      <c r="BG77" s="7" t="s">
        <v>96</v>
      </c>
      <c r="BH77" s="7" t="s">
        <v>96</v>
      </c>
      <c r="BI77" s="7" t="s">
        <v>96</v>
      </c>
      <c r="BJ77" s="7" t="s">
        <v>96</v>
      </c>
      <c r="BK77" s="7" t="s">
        <v>218</v>
      </c>
      <c r="BL77" s="7" t="s">
        <v>96</v>
      </c>
      <c r="BM77" s="7" t="s">
        <v>96</v>
      </c>
      <c r="BN77" s="7" t="s">
        <v>77</v>
      </c>
      <c r="BO77" t="s">
        <v>534</v>
      </c>
      <c r="BP77" s="6">
        <v>1</v>
      </c>
      <c r="BQ77" s="6" t="s">
        <v>96</v>
      </c>
      <c r="BR77" t="s">
        <v>536</v>
      </c>
      <c r="BS77" s="6" t="s">
        <v>96</v>
      </c>
      <c r="BT77" s="6" t="s">
        <v>96</v>
      </c>
      <c r="BU77" t="s">
        <v>539</v>
      </c>
      <c r="BV77" t="s">
        <v>533</v>
      </c>
      <c r="BW77" t="s">
        <v>535</v>
      </c>
      <c r="BX77" s="6" t="s">
        <v>96</v>
      </c>
      <c r="BY77" t="s">
        <v>537</v>
      </c>
      <c r="BZ77" t="s">
        <v>538</v>
      </c>
    </row>
    <row r="78" spans="1:78" x14ac:dyDescent="0.25">
      <c r="A78" s="6" t="s">
        <v>216</v>
      </c>
      <c r="B78" s="6" t="s">
        <v>266</v>
      </c>
      <c r="C78" s="6" t="s">
        <v>215</v>
      </c>
      <c r="D78" s="21" t="s">
        <v>132</v>
      </c>
      <c r="E78" s="7">
        <v>2008</v>
      </c>
      <c r="F78" s="39">
        <v>0.19889999999999999</v>
      </c>
      <c r="G78" s="6" t="s">
        <v>273</v>
      </c>
      <c r="H78" s="6" t="s">
        <v>219</v>
      </c>
      <c r="I78" t="s">
        <v>337</v>
      </c>
      <c r="J78" s="25" t="s">
        <v>96</v>
      </c>
      <c r="K78" s="7" t="s">
        <v>211</v>
      </c>
      <c r="L78" s="7" t="s">
        <v>96</v>
      </c>
      <c r="M78" s="7" t="s">
        <v>96</v>
      </c>
      <c r="N78" s="7" t="s">
        <v>96</v>
      </c>
      <c r="O78" s="7" t="s">
        <v>96</v>
      </c>
      <c r="P78" s="15" t="s">
        <v>96</v>
      </c>
      <c r="Q78" s="7" t="s">
        <v>96</v>
      </c>
      <c r="R78" s="7" t="s">
        <v>96</v>
      </c>
      <c r="S78" s="28">
        <f>S76*AE76</f>
        <v>7786.6048387096771</v>
      </c>
      <c r="T78" s="7" t="s">
        <v>96</v>
      </c>
      <c r="U78">
        <v>23.15</v>
      </c>
      <c r="V78" t="s">
        <v>96</v>
      </c>
      <c r="W78" t="s">
        <v>96</v>
      </c>
      <c r="X78" t="s">
        <v>96</v>
      </c>
      <c r="Y78" t="s">
        <v>96</v>
      </c>
      <c r="Z78" s="78" t="s">
        <v>69</v>
      </c>
      <c r="AA78" s="7" t="s">
        <v>171</v>
      </c>
      <c r="AB78" s="7">
        <v>1997</v>
      </c>
      <c r="AC78" s="7">
        <v>2003</v>
      </c>
      <c r="AD78" s="7" t="s">
        <v>96</v>
      </c>
      <c r="AE78" s="7">
        <v>1</v>
      </c>
      <c r="AF78" s="7" t="s">
        <v>96</v>
      </c>
      <c r="AG78" s="7">
        <v>1</v>
      </c>
      <c r="AH78" s="7" t="s">
        <v>96</v>
      </c>
      <c r="AI78" s="7">
        <v>1</v>
      </c>
      <c r="AJ78" s="7">
        <v>0</v>
      </c>
      <c r="AK78" s="7">
        <v>0</v>
      </c>
      <c r="AL78" s="16" t="s">
        <v>73</v>
      </c>
      <c r="AM78" s="7">
        <f>0.83*12</f>
        <v>9.9599999999999991</v>
      </c>
      <c r="AN78" s="7">
        <f>12*0.14</f>
        <v>1.6800000000000002</v>
      </c>
      <c r="AO78" s="7" t="s">
        <v>96</v>
      </c>
      <c r="AP78" s="7" t="s">
        <v>96</v>
      </c>
      <c r="AQ78" s="7" t="s">
        <v>201</v>
      </c>
      <c r="AR78" s="7" t="s">
        <v>96</v>
      </c>
      <c r="AS78" s="7">
        <v>1</v>
      </c>
      <c r="AT78" s="7" t="s">
        <v>96</v>
      </c>
      <c r="AU78" s="7" t="s">
        <v>96</v>
      </c>
      <c r="AV78" s="7" t="s">
        <v>96</v>
      </c>
      <c r="AW78" s="7" t="s">
        <v>96</v>
      </c>
      <c r="AX78" s="7">
        <v>1</v>
      </c>
      <c r="AY78" s="7">
        <v>1</v>
      </c>
      <c r="AZ78" s="7">
        <v>1</v>
      </c>
      <c r="BA78" s="7">
        <v>1</v>
      </c>
      <c r="BB78" s="7">
        <v>1</v>
      </c>
      <c r="BC78" s="7" t="s">
        <v>96</v>
      </c>
      <c r="BD78" s="7" t="s">
        <v>96</v>
      </c>
      <c r="BE78" s="7" t="s">
        <v>96</v>
      </c>
      <c r="BF78" s="7" t="s">
        <v>96</v>
      </c>
      <c r="BG78" s="7" t="s">
        <v>96</v>
      </c>
      <c r="BH78" s="7" t="s">
        <v>96</v>
      </c>
      <c r="BI78" s="7" t="s">
        <v>96</v>
      </c>
      <c r="BJ78" s="7" t="s">
        <v>96</v>
      </c>
      <c r="BK78" s="7" t="s">
        <v>218</v>
      </c>
      <c r="BL78" s="7" t="s">
        <v>96</v>
      </c>
      <c r="BM78" s="7" t="s">
        <v>96</v>
      </c>
      <c r="BN78" s="7" t="s">
        <v>77</v>
      </c>
      <c r="BO78" t="s">
        <v>534</v>
      </c>
      <c r="BP78" s="6">
        <v>1</v>
      </c>
      <c r="BQ78" s="6" t="s">
        <v>96</v>
      </c>
      <c r="BR78" t="s">
        <v>536</v>
      </c>
      <c r="BS78" s="6" t="s">
        <v>96</v>
      </c>
      <c r="BT78" s="6" t="s">
        <v>96</v>
      </c>
      <c r="BU78" t="s">
        <v>539</v>
      </c>
      <c r="BV78" t="s">
        <v>533</v>
      </c>
      <c r="BW78" t="s">
        <v>535</v>
      </c>
      <c r="BX78" s="6" t="s">
        <v>96</v>
      </c>
      <c r="BY78" t="s">
        <v>537</v>
      </c>
      <c r="BZ78" t="s">
        <v>538</v>
      </c>
    </row>
    <row r="79" spans="1:78" x14ac:dyDescent="0.25">
      <c r="A79" s="6" t="s">
        <v>216</v>
      </c>
      <c r="B79" s="6" t="s">
        <v>266</v>
      </c>
      <c r="C79" s="6" t="s">
        <v>215</v>
      </c>
      <c r="D79" s="21" t="s">
        <v>132</v>
      </c>
      <c r="E79" s="7">
        <v>2008</v>
      </c>
      <c r="F79" s="39">
        <v>-1.9800000000000002E-2</v>
      </c>
      <c r="G79" s="6" t="s">
        <v>273</v>
      </c>
      <c r="H79" s="6" t="s">
        <v>219</v>
      </c>
      <c r="I79" t="s">
        <v>337</v>
      </c>
      <c r="J79" s="25" t="s">
        <v>96</v>
      </c>
      <c r="K79" s="7" t="s">
        <v>221</v>
      </c>
      <c r="L79" s="7" t="s">
        <v>96</v>
      </c>
      <c r="M79" s="7" t="s">
        <v>96</v>
      </c>
      <c r="N79" s="7" t="s">
        <v>96</v>
      </c>
      <c r="O79" s="7" t="s">
        <v>96</v>
      </c>
      <c r="P79" s="15" t="s">
        <v>96</v>
      </c>
      <c r="Q79" s="7" t="s">
        <v>96</v>
      </c>
      <c r="R79" s="7" t="s">
        <v>96</v>
      </c>
      <c r="S79" s="28">
        <f>S77*AE77</f>
        <v>4331.333333333333</v>
      </c>
      <c r="T79" s="7" t="s">
        <v>96</v>
      </c>
      <c r="U79">
        <v>23.15</v>
      </c>
      <c r="V79" t="s">
        <v>96</v>
      </c>
      <c r="W79" t="s">
        <v>96</v>
      </c>
      <c r="X79" t="s">
        <v>96</v>
      </c>
      <c r="Y79" t="s">
        <v>96</v>
      </c>
      <c r="Z79" s="78" t="s">
        <v>69</v>
      </c>
      <c r="AA79" s="7" t="s">
        <v>171</v>
      </c>
      <c r="AB79" s="7">
        <v>1997</v>
      </c>
      <c r="AC79" s="7">
        <v>2003</v>
      </c>
      <c r="AD79" s="7" t="s">
        <v>96</v>
      </c>
      <c r="AE79" s="7">
        <v>1</v>
      </c>
      <c r="AF79" s="7" t="s">
        <v>96</v>
      </c>
      <c r="AG79" s="7" t="s">
        <v>96</v>
      </c>
      <c r="AH79" s="7">
        <v>1</v>
      </c>
      <c r="AI79" s="7">
        <v>1</v>
      </c>
      <c r="AJ79" s="7">
        <v>0</v>
      </c>
      <c r="AK79" s="7">
        <v>0</v>
      </c>
      <c r="AL79" s="16" t="s">
        <v>73</v>
      </c>
      <c r="AM79" s="7">
        <f>0.46*12</f>
        <v>5.5200000000000005</v>
      </c>
      <c r="AN79" s="7">
        <f>12*0.15</f>
        <v>1.7999999999999998</v>
      </c>
      <c r="AO79" s="7" t="s">
        <v>96</v>
      </c>
      <c r="AP79" s="7" t="s">
        <v>96</v>
      </c>
      <c r="AQ79" s="7" t="s">
        <v>201</v>
      </c>
      <c r="AR79" s="7" t="s">
        <v>96</v>
      </c>
      <c r="AS79" s="7">
        <v>1</v>
      </c>
      <c r="AT79" s="7" t="s">
        <v>96</v>
      </c>
      <c r="AU79" s="7" t="s">
        <v>96</v>
      </c>
      <c r="AV79" s="7" t="s">
        <v>96</v>
      </c>
      <c r="AW79" s="7" t="s">
        <v>96</v>
      </c>
      <c r="AX79" s="7">
        <v>1</v>
      </c>
      <c r="AY79" s="7">
        <v>1</v>
      </c>
      <c r="AZ79" s="7">
        <v>1</v>
      </c>
      <c r="BA79" s="7">
        <v>1</v>
      </c>
      <c r="BB79" s="7">
        <v>1</v>
      </c>
      <c r="BC79" s="7" t="s">
        <v>96</v>
      </c>
      <c r="BD79" s="7" t="s">
        <v>96</v>
      </c>
      <c r="BE79" s="7" t="s">
        <v>96</v>
      </c>
      <c r="BF79" s="7" t="s">
        <v>96</v>
      </c>
      <c r="BG79" s="7" t="s">
        <v>96</v>
      </c>
      <c r="BH79" s="7" t="s">
        <v>96</v>
      </c>
      <c r="BI79" s="7" t="s">
        <v>96</v>
      </c>
      <c r="BJ79" s="7" t="s">
        <v>96</v>
      </c>
      <c r="BK79" s="7" t="s">
        <v>218</v>
      </c>
      <c r="BL79" s="7" t="s">
        <v>96</v>
      </c>
      <c r="BM79" s="7" t="s">
        <v>96</v>
      </c>
      <c r="BN79" s="7" t="s">
        <v>77</v>
      </c>
      <c r="BO79" t="s">
        <v>534</v>
      </c>
      <c r="BP79" s="6">
        <v>1</v>
      </c>
      <c r="BQ79" s="6" t="s">
        <v>96</v>
      </c>
      <c r="BR79" t="s">
        <v>536</v>
      </c>
      <c r="BS79" s="6" t="s">
        <v>96</v>
      </c>
      <c r="BT79" s="6" t="s">
        <v>96</v>
      </c>
      <c r="BU79" t="s">
        <v>539</v>
      </c>
      <c r="BV79" t="s">
        <v>533</v>
      </c>
      <c r="BW79" t="s">
        <v>535</v>
      </c>
      <c r="BX79" s="6" t="s">
        <v>96</v>
      </c>
      <c r="BY79" t="s">
        <v>537</v>
      </c>
      <c r="BZ79" t="s">
        <v>538</v>
      </c>
    </row>
    <row r="80" spans="1:78" x14ac:dyDescent="0.25">
      <c r="A80" s="6" t="s">
        <v>216</v>
      </c>
      <c r="B80" s="6" t="s">
        <v>266</v>
      </c>
      <c r="C80" s="6" t="s">
        <v>215</v>
      </c>
      <c r="D80" s="21" t="s">
        <v>132</v>
      </c>
      <c r="E80" s="7">
        <v>2008</v>
      </c>
      <c r="F80" s="39">
        <v>0.23119999999999999</v>
      </c>
      <c r="G80" s="6" t="s">
        <v>273</v>
      </c>
      <c r="H80" s="6" t="s">
        <v>219</v>
      </c>
      <c r="I80" t="s">
        <v>337</v>
      </c>
      <c r="J80" s="25" t="s">
        <v>96</v>
      </c>
      <c r="K80" s="7" t="s">
        <v>211</v>
      </c>
      <c r="L80" s="7" t="s">
        <v>96</v>
      </c>
      <c r="M80" s="7" t="s">
        <v>96</v>
      </c>
      <c r="N80" s="7" t="s">
        <v>96</v>
      </c>
      <c r="O80" s="7" t="s">
        <v>96</v>
      </c>
      <c r="P80" s="15" t="s">
        <v>96</v>
      </c>
      <c r="Q80" s="7" t="s">
        <v>96</v>
      </c>
      <c r="R80" s="7" t="s">
        <v>96</v>
      </c>
      <c r="S80" s="28">
        <f>S76*AF76</f>
        <v>3846.3951612903229</v>
      </c>
      <c r="T80" s="7" t="s">
        <v>96</v>
      </c>
      <c r="U80">
        <v>23.15</v>
      </c>
      <c r="V80" t="s">
        <v>96</v>
      </c>
      <c r="W80" t="s">
        <v>96</v>
      </c>
      <c r="X80" t="s">
        <v>96</v>
      </c>
      <c r="Y80" t="s">
        <v>96</v>
      </c>
      <c r="Z80" s="78" t="s">
        <v>69</v>
      </c>
      <c r="AA80" s="7" t="s">
        <v>171</v>
      </c>
      <c r="AB80" s="7">
        <v>1997</v>
      </c>
      <c r="AC80" s="7">
        <v>2003</v>
      </c>
      <c r="AD80" s="7" t="s">
        <v>96</v>
      </c>
      <c r="AE80" s="7" t="s">
        <v>96</v>
      </c>
      <c r="AF80" s="7">
        <v>1</v>
      </c>
      <c r="AG80" s="7">
        <v>1</v>
      </c>
      <c r="AH80" s="7" t="s">
        <v>96</v>
      </c>
      <c r="AI80" s="7">
        <v>1</v>
      </c>
      <c r="AJ80" s="7">
        <v>0</v>
      </c>
      <c r="AK80" s="7">
        <v>0</v>
      </c>
      <c r="AL80" s="16" t="s">
        <v>73</v>
      </c>
      <c r="AM80" s="7">
        <f>0.41*12</f>
        <v>4.92</v>
      </c>
      <c r="AN80" s="7">
        <f>12*0.08</f>
        <v>0.96</v>
      </c>
      <c r="AO80" s="7" t="s">
        <v>96</v>
      </c>
      <c r="AP80" s="7" t="s">
        <v>96</v>
      </c>
      <c r="AQ80" s="7" t="s">
        <v>201</v>
      </c>
      <c r="AR80" s="7" t="s">
        <v>96</v>
      </c>
      <c r="AS80" s="7">
        <v>1</v>
      </c>
      <c r="AT80" s="7" t="s">
        <v>96</v>
      </c>
      <c r="AU80" s="7" t="s">
        <v>96</v>
      </c>
      <c r="AV80" s="7" t="s">
        <v>96</v>
      </c>
      <c r="AW80" s="7" t="s">
        <v>96</v>
      </c>
      <c r="AX80" s="7">
        <v>1</v>
      </c>
      <c r="AY80" s="7">
        <v>1</v>
      </c>
      <c r="AZ80" s="7">
        <v>1</v>
      </c>
      <c r="BA80" s="7">
        <v>1</v>
      </c>
      <c r="BB80" s="7">
        <v>1</v>
      </c>
      <c r="BC80" s="7" t="s">
        <v>96</v>
      </c>
      <c r="BD80" s="7" t="s">
        <v>96</v>
      </c>
      <c r="BE80" s="7" t="s">
        <v>96</v>
      </c>
      <c r="BF80" s="7" t="s">
        <v>96</v>
      </c>
      <c r="BG80" s="7" t="s">
        <v>96</v>
      </c>
      <c r="BH80" s="7" t="s">
        <v>96</v>
      </c>
      <c r="BI80" s="7" t="s">
        <v>96</v>
      </c>
      <c r="BJ80" s="7" t="s">
        <v>96</v>
      </c>
      <c r="BK80" s="7" t="s">
        <v>218</v>
      </c>
      <c r="BL80" s="7" t="s">
        <v>96</v>
      </c>
      <c r="BM80" s="7" t="s">
        <v>96</v>
      </c>
      <c r="BN80" s="7" t="s">
        <v>77</v>
      </c>
      <c r="BO80" t="s">
        <v>534</v>
      </c>
      <c r="BP80" s="6">
        <v>1</v>
      </c>
      <c r="BQ80" s="6" t="s">
        <v>96</v>
      </c>
      <c r="BR80" t="s">
        <v>536</v>
      </c>
      <c r="BS80" s="6" t="s">
        <v>96</v>
      </c>
      <c r="BT80" s="6" t="s">
        <v>96</v>
      </c>
      <c r="BU80" t="s">
        <v>539</v>
      </c>
      <c r="BV80" t="s">
        <v>533</v>
      </c>
      <c r="BW80" t="s">
        <v>535</v>
      </c>
      <c r="BX80" s="6" t="s">
        <v>96</v>
      </c>
      <c r="BY80" t="s">
        <v>537</v>
      </c>
      <c r="BZ80" t="s">
        <v>538</v>
      </c>
    </row>
    <row r="81" spans="1:78" x14ac:dyDescent="0.25">
      <c r="A81" s="6" t="s">
        <v>216</v>
      </c>
      <c r="B81" s="6" t="s">
        <v>266</v>
      </c>
      <c r="C81" s="6" t="s">
        <v>215</v>
      </c>
      <c r="D81" s="21" t="s">
        <v>132</v>
      </c>
      <c r="E81" s="7">
        <v>2008</v>
      </c>
      <c r="F81" s="39">
        <v>0.1391</v>
      </c>
      <c r="G81" s="6" t="s">
        <v>273</v>
      </c>
      <c r="H81" s="6" t="s">
        <v>219</v>
      </c>
      <c r="I81" t="s">
        <v>337</v>
      </c>
      <c r="J81" s="25" t="s">
        <v>96</v>
      </c>
      <c r="K81" s="7" t="s">
        <v>221</v>
      </c>
      <c r="L81" s="7" t="s">
        <v>96</v>
      </c>
      <c r="M81" s="7" t="s">
        <v>96</v>
      </c>
      <c r="N81" s="7" t="s">
        <v>96</v>
      </c>
      <c r="O81" s="7" t="s">
        <v>96</v>
      </c>
      <c r="P81" s="15" t="s">
        <v>96</v>
      </c>
      <c r="Q81" s="7" t="s">
        <v>96</v>
      </c>
      <c r="R81" s="7" t="s">
        <v>96</v>
      </c>
      <c r="S81" s="28">
        <f>S77-S79</f>
        <v>2165.666666666667</v>
      </c>
      <c r="T81" s="7" t="s">
        <v>96</v>
      </c>
      <c r="U81">
        <v>23.15</v>
      </c>
      <c r="V81" t="s">
        <v>96</v>
      </c>
      <c r="W81" t="s">
        <v>96</v>
      </c>
      <c r="X81" t="s">
        <v>96</v>
      </c>
      <c r="Y81" t="s">
        <v>96</v>
      </c>
      <c r="Z81" s="78" t="s">
        <v>69</v>
      </c>
      <c r="AA81" s="7" t="s">
        <v>171</v>
      </c>
      <c r="AB81" s="7">
        <v>1997</v>
      </c>
      <c r="AC81" s="7">
        <v>2003</v>
      </c>
      <c r="AD81" s="7" t="s">
        <v>96</v>
      </c>
      <c r="AE81" s="7" t="s">
        <v>96</v>
      </c>
      <c r="AF81" s="7">
        <v>1</v>
      </c>
      <c r="AG81" s="7" t="s">
        <v>96</v>
      </c>
      <c r="AH81" s="7">
        <v>1</v>
      </c>
      <c r="AI81" s="7">
        <v>1</v>
      </c>
      <c r="AJ81" s="7">
        <v>0</v>
      </c>
      <c r="AK81" s="7">
        <v>0</v>
      </c>
      <c r="AL81" s="16" t="s">
        <v>73</v>
      </c>
      <c r="AM81" s="7">
        <f>0.23*12</f>
        <v>2.7600000000000002</v>
      </c>
      <c r="AN81" s="7">
        <f>12*0.7</f>
        <v>8.3999999999999986</v>
      </c>
      <c r="AO81" s="7" t="s">
        <v>96</v>
      </c>
      <c r="AP81" s="7" t="s">
        <v>96</v>
      </c>
      <c r="AQ81" s="7" t="s">
        <v>201</v>
      </c>
      <c r="AR81" s="7" t="s">
        <v>96</v>
      </c>
      <c r="AS81" s="7">
        <v>1</v>
      </c>
      <c r="AT81" s="7" t="s">
        <v>96</v>
      </c>
      <c r="AU81" s="7" t="s">
        <v>96</v>
      </c>
      <c r="AV81" s="7" t="s">
        <v>96</v>
      </c>
      <c r="AW81" s="7" t="s">
        <v>96</v>
      </c>
      <c r="AX81" s="7">
        <v>1</v>
      </c>
      <c r="AY81" s="7">
        <v>1</v>
      </c>
      <c r="AZ81" s="7">
        <v>1</v>
      </c>
      <c r="BA81" s="7">
        <v>1</v>
      </c>
      <c r="BB81" s="7">
        <v>1</v>
      </c>
      <c r="BC81" s="7" t="s">
        <v>96</v>
      </c>
      <c r="BD81" s="7" t="s">
        <v>96</v>
      </c>
      <c r="BE81" s="7" t="s">
        <v>96</v>
      </c>
      <c r="BF81" s="7" t="s">
        <v>96</v>
      </c>
      <c r="BG81" s="7" t="s">
        <v>96</v>
      </c>
      <c r="BH81" s="7" t="s">
        <v>96</v>
      </c>
      <c r="BI81" s="7" t="s">
        <v>96</v>
      </c>
      <c r="BJ81" s="7" t="s">
        <v>96</v>
      </c>
      <c r="BK81" s="7" t="s">
        <v>218</v>
      </c>
      <c r="BL81" s="7" t="s">
        <v>96</v>
      </c>
      <c r="BM81" s="7" t="s">
        <v>96</v>
      </c>
      <c r="BN81" s="7" t="s">
        <v>77</v>
      </c>
      <c r="BO81" t="s">
        <v>534</v>
      </c>
      <c r="BP81" s="6">
        <v>1</v>
      </c>
      <c r="BQ81" s="6" t="s">
        <v>96</v>
      </c>
      <c r="BR81" t="s">
        <v>536</v>
      </c>
      <c r="BS81" s="6" t="s">
        <v>96</v>
      </c>
      <c r="BT81" s="6" t="s">
        <v>96</v>
      </c>
      <c r="BU81" t="s">
        <v>539</v>
      </c>
      <c r="BV81" t="s">
        <v>533</v>
      </c>
      <c r="BW81" t="s">
        <v>535</v>
      </c>
      <c r="BX81" s="6" t="s">
        <v>96</v>
      </c>
      <c r="BY81" t="s">
        <v>537</v>
      </c>
      <c r="BZ81" t="s">
        <v>538</v>
      </c>
    </row>
    <row r="82" spans="1:78" x14ac:dyDescent="0.25">
      <c r="A82" s="6" t="s">
        <v>222</v>
      </c>
      <c r="B82" s="6" t="s">
        <v>267</v>
      </c>
      <c r="C82" s="6" t="s">
        <v>223</v>
      </c>
      <c r="D82" s="7" t="s">
        <v>122</v>
      </c>
      <c r="E82" s="7">
        <v>1994</v>
      </c>
      <c r="F82" s="15">
        <v>0.32</v>
      </c>
      <c r="G82" s="7" t="s">
        <v>226</v>
      </c>
      <c r="H82" s="7" t="s">
        <v>235</v>
      </c>
      <c r="I82" s="7" t="s">
        <v>139</v>
      </c>
      <c r="J82" s="25" t="s">
        <v>96</v>
      </c>
      <c r="K82" s="7" t="s">
        <v>225</v>
      </c>
      <c r="L82" s="7" t="s">
        <v>96</v>
      </c>
      <c r="M82" s="7" t="s">
        <v>96</v>
      </c>
      <c r="N82" s="7" t="s">
        <v>96</v>
      </c>
      <c r="O82" s="7" t="s">
        <v>96</v>
      </c>
      <c r="P82" s="15" t="s">
        <v>96</v>
      </c>
      <c r="Q82" s="7" t="s">
        <v>96</v>
      </c>
      <c r="R82" s="7" t="s">
        <v>96</v>
      </c>
      <c r="S82" s="57" t="s">
        <v>96</v>
      </c>
      <c r="T82" s="7" t="s">
        <v>96</v>
      </c>
      <c r="U82" s="16" t="s">
        <v>96</v>
      </c>
      <c r="V82" s="16" t="s">
        <v>96</v>
      </c>
      <c r="W82" s="16" t="s">
        <v>96</v>
      </c>
      <c r="X82" s="16" t="s">
        <v>96</v>
      </c>
      <c r="Y82" s="16" t="s">
        <v>96</v>
      </c>
      <c r="Z82" s="78" t="s">
        <v>69</v>
      </c>
      <c r="AA82" s="7" t="s">
        <v>98</v>
      </c>
      <c r="AB82" s="7">
        <v>1978</v>
      </c>
      <c r="AC82" s="7">
        <v>1987</v>
      </c>
      <c r="AD82" s="7" t="s">
        <v>96</v>
      </c>
      <c r="AE82" s="7" t="s">
        <v>96</v>
      </c>
      <c r="AF82" s="7" t="s">
        <v>96</v>
      </c>
      <c r="AG82" s="7">
        <v>1</v>
      </c>
      <c r="AH82" s="7" t="s">
        <v>96</v>
      </c>
      <c r="AI82" s="7">
        <v>1</v>
      </c>
      <c r="AJ82" s="7">
        <v>0</v>
      </c>
      <c r="AK82" s="7">
        <v>0</v>
      </c>
      <c r="AL82" s="16" t="s">
        <v>73</v>
      </c>
      <c r="AM82" s="7" t="s">
        <v>96</v>
      </c>
      <c r="AN82" s="7" t="s">
        <v>96</v>
      </c>
      <c r="AO82" s="7" t="s">
        <v>96</v>
      </c>
      <c r="AP82" s="7" t="s">
        <v>96</v>
      </c>
      <c r="AQ82" s="7" t="s">
        <v>201</v>
      </c>
      <c r="AR82" s="7" t="s">
        <v>96</v>
      </c>
      <c r="AS82" s="7">
        <v>1</v>
      </c>
      <c r="AT82" s="7" t="s">
        <v>96</v>
      </c>
      <c r="AU82" s="7" t="s">
        <v>96</v>
      </c>
      <c r="AV82" s="7" t="s">
        <v>96</v>
      </c>
      <c r="AW82" s="7" t="s">
        <v>96</v>
      </c>
      <c r="AX82" s="7">
        <v>1</v>
      </c>
      <c r="AY82" s="7">
        <v>1</v>
      </c>
      <c r="AZ82" s="7">
        <v>0</v>
      </c>
      <c r="BA82" s="7">
        <v>1</v>
      </c>
      <c r="BB82" s="7">
        <v>1</v>
      </c>
      <c r="BC82" s="7" t="s">
        <v>96</v>
      </c>
      <c r="BD82" s="7" t="s">
        <v>96</v>
      </c>
      <c r="BE82" s="7" t="s">
        <v>96</v>
      </c>
      <c r="BF82" s="7" t="s">
        <v>96</v>
      </c>
      <c r="BG82" s="7" t="s">
        <v>96</v>
      </c>
      <c r="BH82" s="7" t="s">
        <v>96</v>
      </c>
      <c r="BI82" s="7" t="s">
        <v>96</v>
      </c>
      <c r="BJ82" s="7" t="s">
        <v>96</v>
      </c>
      <c r="BK82" s="7" t="s">
        <v>224</v>
      </c>
      <c r="BL82" t="s">
        <v>530</v>
      </c>
      <c r="BM82" t="s">
        <v>531</v>
      </c>
      <c r="BN82" s="7" t="s">
        <v>77</v>
      </c>
      <c r="BO82" t="s">
        <v>527</v>
      </c>
      <c r="BP82" s="6">
        <v>1</v>
      </c>
      <c r="BQ82" t="s">
        <v>528</v>
      </c>
      <c r="BR82" s="6" t="s">
        <v>96</v>
      </c>
      <c r="BS82" t="s">
        <v>529</v>
      </c>
      <c r="BT82" s="6" t="s">
        <v>96</v>
      </c>
      <c r="BU82" s="6" t="s">
        <v>96</v>
      </c>
      <c r="BV82" t="s">
        <v>532</v>
      </c>
      <c r="BW82" t="s">
        <v>96</v>
      </c>
      <c r="BX82" s="6" t="s">
        <v>96</v>
      </c>
    </row>
    <row r="83" spans="1:78" x14ac:dyDescent="0.25">
      <c r="A83" s="6" t="s">
        <v>222</v>
      </c>
      <c r="B83" s="6" t="s">
        <v>267</v>
      </c>
      <c r="C83" s="6" t="s">
        <v>223</v>
      </c>
      <c r="D83" s="9" t="s">
        <v>122</v>
      </c>
      <c r="E83" s="7">
        <v>1994</v>
      </c>
      <c r="F83" s="15">
        <v>39</v>
      </c>
      <c r="G83" s="6" t="s">
        <v>227</v>
      </c>
      <c r="H83" s="7" t="s">
        <v>235</v>
      </c>
      <c r="I83" s="7" t="s">
        <v>236</v>
      </c>
      <c r="J83" s="6">
        <v>10</v>
      </c>
      <c r="K83" s="7" t="s">
        <v>96</v>
      </c>
      <c r="L83" s="9">
        <v>36.4</v>
      </c>
      <c r="M83" s="9">
        <v>41.7</v>
      </c>
      <c r="N83" s="7" t="s">
        <v>96</v>
      </c>
      <c r="O83" s="7" t="s">
        <v>96</v>
      </c>
      <c r="P83" s="15" t="s">
        <v>96</v>
      </c>
      <c r="Q83" s="7" t="s">
        <v>96</v>
      </c>
      <c r="R83" s="7" t="s">
        <v>96</v>
      </c>
      <c r="S83" s="57" t="s">
        <v>96</v>
      </c>
      <c r="T83" s="7">
        <v>20</v>
      </c>
      <c r="U83" s="16" t="s">
        <v>96</v>
      </c>
      <c r="V83" s="16" t="s">
        <v>96</v>
      </c>
      <c r="W83" s="16" t="s">
        <v>96</v>
      </c>
      <c r="X83" s="16" t="s">
        <v>96</v>
      </c>
      <c r="Y83" s="16" t="s">
        <v>96</v>
      </c>
      <c r="Z83" s="78" t="s">
        <v>69</v>
      </c>
      <c r="AA83" s="7" t="s">
        <v>98</v>
      </c>
      <c r="AB83" s="7">
        <v>1978</v>
      </c>
      <c r="AC83" s="7">
        <v>1987</v>
      </c>
      <c r="AD83" s="7" t="s">
        <v>96</v>
      </c>
      <c r="AE83" s="7" t="s">
        <v>96</v>
      </c>
      <c r="AF83" s="7" t="s">
        <v>96</v>
      </c>
      <c r="AG83" s="7">
        <v>1</v>
      </c>
      <c r="AH83" s="7" t="s">
        <v>96</v>
      </c>
      <c r="AI83" s="7">
        <v>1</v>
      </c>
      <c r="AJ83" s="7">
        <v>0</v>
      </c>
      <c r="AK83" s="7">
        <v>0</v>
      </c>
      <c r="AL83" s="16" t="s">
        <v>73</v>
      </c>
      <c r="AM83" s="7" t="s">
        <v>96</v>
      </c>
      <c r="AN83" s="7" t="s">
        <v>96</v>
      </c>
      <c r="AO83" s="7" t="s">
        <v>96</v>
      </c>
      <c r="AP83" s="7" t="s">
        <v>96</v>
      </c>
      <c r="AQ83" s="7" t="s">
        <v>201</v>
      </c>
      <c r="AR83" s="7" t="s">
        <v>96</v>
      </c>
      <c r="AS83" s="7">
        <v>1</v>
      </c>
      <c r="AT83" s="7" t="s">
        <v>96</v>
      </c>
      <c r="AU83" s="7" t="s">
        <v>96</v>
      </c>
      <c r="AV83" s="7" t="s">
        <v>96</v>
      </c>
      <c r="AW83" s="7" t="s">
        <v>96</v>
      </c>
      <c r="AX83" s="7">
        <v>1</v>
      </c>
      <c r="AY83" s="7">
        <v>1</v>
      </c>
      <c r="AZ83" s="7">
        <v>0</v>
      </c>
      <c r="BA83" s="7">
        <v>1</v>
      </c>
      <c r="BB83" s="7">
        <v>1</v>
      </c>
      <c r="BC83" s="7" t="s">
        <v>96</v>
      </c>
      <c r="BD83" s="7" t="s">
        <v>96</v>
      </c>
      <c r="BE83" s="7" t="s">
        <v>96</v>
      </c>
      <c r="BF83" s="7" t="s">
        <v>96</v>
      </c>
      <c r="BG83" s="7" t="s">
        <v>96</v>
      </c>
      <c r="BH83" s="7" t="s">
        <v>96</v>
      </c>
      <c r="BI83" s="7" t="s">
        <v>96</v>
      </c>
      <c r="BJ83" s="7" t="s">
        <v>96</v>
      </c>
      <c r="BK83" s="7" t="s">
        <v>224</v>
      </c>
      <c r="BL83" t="s">
        <v>530</v>
      </c>
      <c r="BM83" t="s">
        <v>531</v>
      </c>
      <c r="BN83" s="7" t="s">
        <v>197</v>
      </c>
      <c r="BO83" t="s">
        <v>527</v>
      </c>
      <c r="BP83" s="6">
        <v>1</v>
      </c>
      <c r="BQ83" t="s">
        <v>528</v>
      </c>
      <c r="BR83" s="6" t="s">
        <v>96</v>
      </c>
      <c r="BS83" t="s">
        <v>529</v>
      </c>
      <c r="BT83" s="6" t="s">
        <v>96</v>
      </c>
      <c r="BU83" s="6" t="s">
        <v>96</v>
      </c>
      <c r="BV83" t="s">
        <v>532</v>
      </c>
      <c r="BW83" s="6" t="s">
        <v>96</v>
      </c>
      <c r="BX83" s="6" t="s">
        <v>96</v>
      </c>
    </row>
    <row r="84" spans="1:78" x14ac:dyDescent="0.25">
      <c r="A84" s="6" t="s">
        <v>222</v>
      </c>
      <c r="B84" s="6" t="s">
        <v>267</v>
      </c>
      <c r="C84" s="6" t="s">
        <v>223</v>
      </c>
      <c r="D84" s="7" t="s">
        <v>122</v>
      </c>
      <c r="E84" s="7">
        <v>1994</v>
      </c>
      <c r="F84" s="15">
        <v>29.8</v>
      </c>
      <c r="G84" s="6" t="s">
        <v>228</v>
      </c>
      <c r="H84" s="7" t="s">
        <v>235</v>
      </c>
      <c r="I84" s="7" t="s">
        <v>236</v>
      </c>
      <c r="J84" s="6">
        <v>10</v>
      </c>
      <c r="K84" s="7" t="s">
        <v>96</v>
      </c>
      <c r="L84" s="9">
        <v>27.1</v>
      </c>
      <c r="M84" s="9">
        <v>32.6</v>
      </c>
      <c r="N84" s="7" t="s">
        <v>96</v>
      </c>
      <c r="O84" s="7" t="s">
        <v>96</v>
      </c>
      <c r="P84" s="15" t="s">
        <v>96</v>
      </c>
      <c r="Q84" s="7" t="s">
        <v>96</v>
      </c>
      <c r="R84" s="7" t="s">
        <v>96</v>
      </c>
      <c r="S84" s="57" t="s">
        <v>96</v>
      </c>
      <c r="T84" s="7">
        <v>10</v>
      </c>
      <c r="U84" s="16" t="s">
        <v>96</v>
      </c>
      <c r="V84" s="16" t="s">
        <v>96</v>
      </c>
      <c r="W84" s="16" t="s">
        <v>96</v>
      </c>
      <c r="X84" s="16" t="s">
        <v>96</v>
      </c>
      <c r="Y84" s="16" t="s">
        <v>96</v>
      </c>
      <c r="Z84" s="78" t="s">
        <v>69</v>
      </c>
      <c r="AA84" s="7" t="s">
        <v>98</v>
      </c>
      <c r="AB84" s="7">
        <v>1978</v>
      </c>
      <c r="AC84" s="7">
        <v>1987</v>
      </c>
      <c r="AD84" s="7" t="s">
        <v>96</v>
      </c>
      <c r="AE84" s="7" t="s">
        <v>96</v>
      </c>
      <c r="AF84" s="7" t="s">
        <v>96</v>
      </c>
      <c r="AG84" s="7">
        <v>1</v>
      </c>
      <c r="AH84" s="7" t="s">
        <v>96</v>
      </c>
      <c r="AI84" s="7">
        <v>1</v>
      </c>
      <c r="AJ84" s="7">
        <v>0</v>
      </c>
      <c r="AK84" s="7">
        <v>0</v>
      </c>
      <c r="AL84" s="16" t="s">
        <v>73</v>
      </c>
      <c r="AM84" s="7" t="s">
        <v>96</v>
      </c>
      <c r="AN84" s="7" t="s">
        <v>96</v>
      </c>
      <c r="AO84" s="7" t="s">
        <v>96</v>
      </c>
      <c r="AP84" s="7" t="s">
        <v>96</v>
      </c>
      <c r="AQ84" s="7" t="s">
        <v>201</v>
      </c>
      <c r="AR84" s="7" t="s">
        <v>96</v>
      </c>
      <c r="AS84" s="7">
        <v>1</v>
      </c>
      <c r="AT84" s="7" t="s">
        <v>96</v>
      </c>
      <c r="AU84" s="7" t="s">
        <v>96</v>
      </c>
      <c r="AV84" s="7" t="s">
        <v>96</v>
      </c>
      <c r="AW84" s="7" t="s">
        <v>96</v>
      </c>
      <c r="AX84" s="7">
        <v>1</v>
      </c>
      <c r="AY84" s="7">
        <v>1</v>
      </c>
      <c r="AZ84" s="7">
        <v>0</v>
      </c>
      <c r="BA84" s="7">
        <v>1</v>
      </c>
      <c r="BB84" s="7">
        <v>1</v>
      </c>
      <c r="BC84" s="7" t="s">
        <v>96</v>
      </c>
      <c r="BD84" s="7" t="s">
        <v>96</v>
      </c>
      <c r="BE84" s="7" t="s">
        <v>96</v>
      </c>
      <c r="BF84" s="7" t="s">
        <v>96</v>
      </c>
      <c r="BG84" s="7" t="s">
        <v>96</v>
      </c>
      <c r="BH84" s="7" t="s">
        <v>96</v>
      </c>
      <c r="BI84" s="7" t="s">
        <v>96</v>
      </c>
      <c r="BJ84" s="7" t="s">
        <v>96</v>
      </c>
      <c r="BK84" s="7" t="s">
        <v>224</v>
      </c>
      <c r="BL84" t="s">
        <v>530</v>
      </c>
      <c r="BM84" t="s">
        <v>531</v>
      </c>
      <c r="BN84" s="7" t="s">
        <v>197</v>
      </c>
      <c r="BO84" t="s">
        <v>527</v>
      </c>
      <c r="BP84" s="6">
        <v>1</v>
      </c>
      <c r="BQ84" t="s">
        <v>528</v>
      </c>
      <c r="BR84" s="6" t="s">
        <v>96</v>
      </c>
      <c r="BS84" t="s">
        <v>529</v>
      </c>
      <c r="BT84" s="6" t="s">
        <v>96</v>
      </c>
      <c r="BU84" s="6" t="s">
        <v>96</v>
      </c>
      <c r="BV84" t="s">
        <v>532</v>
      </c>
      <c r="BW84" s="6" t="s">
        <v>96</v>
      </c>
      <c r="BX84" s="6" t="s">
        <v>96</v>
      </c>
    </row>
    <row r="85" spans="1:78" x14ac:dyDescent="0.25">
      <c r="A85" s="6" t="s">
        <v>222</v>
      </c>
      <c r="B85" s="6" t="s">
        <v>267</v>
      </c>
      <c r="C85" s="6" t="s">
        <v>223</v>
      </c>
      <c r="D85" s="7" t="s">
        <v>122</v>
      </c>
      <c r="E85" s="7">
        <v>1994</v>
      </c>
      <c r="F85" s="15">
        <v>36.700000000000003</v>
      </c>
      <c r="G85" s="6" t="s">
        <v>229</v>
      </c>
      <c r="H85" s="7" t="s">
        <v>235</v>
      </c>
      <c r="I85" s="7" t="s">
        <v>236</v>
      </c>
      <c r="J85" s="6">
        <v>5</v>
      </c>
      <c r="K85" s="7" t="s">
        <v>96</v>
      </c>
      <c r="L85" s="9">
        <v>34.299999999999997</v>
      </c>
      <c r="M85" s="9">
        <v>39.200000000000003</v>
      </c>
      <c r="N85" s="7" t="s">
        <v>96</v>
      </c>
      <c r="O85" s="7" t="s">
        <v>96</v>
      </c>
      <c r="P85" s="15" t="s">
        <v>96</v>
      </c>
      <c r="Q85" s="7" t="s">
        <v>96</v>
      </c>
      <c r="R85" s="7" t="s">
        <v>96</v>
      </c>
      <c r="S85" s="57" t="s">
        <v>96</v>
      </c>
      <c r="T85" s="7">
        <v>20</v>
      </c>
      <c r="U85" s="16" t="s">
        <v>96</v>
      </c>
      <c r="V85" s="16" t="s">
        <v>96</v>
      </c>
      <c r="W85" s="16" t="s">
        <v>96</v>
      </c>
      <c r="X85" s="16" t="s">
        <v>96</v>
      </c>
      <c r="Y85" s="16" t="s">
        <v>96</v>
      </c>
      <c r="Z85" s="78" t="s">
        <v>69</v>
      </c>
      <c r="AA85" s="7" t="s">
        <v>98</v>
      </c>
      <c r="AB85" s="7">
        <v>1978</v>
      </c>
      <c r="AC85" s="7">
        <v>1987</v>
      </c>
      <c r="AD85" s="7" t="s">
        <v>96</v>
      </c>
      <c r="AE85" s="7" t="s">
        <v>96</v>
      </c>
      <c r="AF85" s="7" t="s">
        <v>96</v>
      </c>
      <c r="AG85" s="7">
        <v>1</v>
      </c>
      <c r="AH85" s="7" t="s">
        <v>96</v>
      </c>
      <c r="AI85" s="7">
        <v>1</v>
      </c>
      <c r="AJ85" s="7">
        <v>0</v>
      </c>
      <c r="AK85" s="7">
        <v>0</v>
      </c>
      <c r="AL85" s="16" t="s">
        <v>73</v>
      </c>
      <c r="AM85" s="7" t="s">
        <v>96</v>
      </c>
      <c r="AN85" s="7" t="s">
        <v>96</v>
      </c>
      <c r="AO85" s="7" t="s">
        <v>96</v>
      </c>
      <c r="AP85" s="7" t="s">
        <v>96</v>
      </c>
      <c r="AQ85" s="7" t="s">
        <v>201</v>
      </c>
      <c r="AR85" s="7" t="s">
        <v>96</v>
      </c>
      <c r="AS85" s="7">
        <v>1</v>
      </c>
      <c r="AT85" s="7" t="s">
        <v>96</v>
      </c>
      <c r="AU85" s="7" t="s">
        <v>96</v>
      </c>
      <c r="AV85" s="7" t="s">
        <v>96</v>
      </c>
      <c r="AW85" s="7" t="s">
        <v>96</v>
      </c>
      <c r="AX85" s="7">
        <v>1</v>
      </c>
      <c r="AY85" s="7">
        <v>1</v>
      </c>
      <c r="AZ85" s="7">
        <v>0</v>
      </c>
      <c r="BA85" s="7">
        <v>1</v>
      </c>
      <c r="BB85" s="7">
        <v>1</v>
      </c>
      <c r="BC85" s="7" t="s">
        <v>96</v>
      </c>
      <c r="BD85" s="7" t="s">
        <v>96</v>
      </c>
      <c r="BE85" s="7" t="s">
        <v>96</v>
      </c>
      <c r="BF85" s="7" t="s">
        <v>96</v>
      </c>
      <c r="BG85" s="7" t="s">
        <v>96</v>
      </c>
      <c r="BH85" s="7" t="s">
        <v>96</v>
      </c>
      <c r="BI85" s="7" t="s">
        <v>96</v>
      </c>
      <c r="BJ85" s="7" t="s">
        <v>96</v>
      </c>
      <c r="BK85" s="7" t="s">
        <v>224</v>
      </c>
      <c r="BL85" t="s">
        <v>530</v>
      </c>
      <c r="BM85" t="s">
        <v>531</v>
      </c>
      <c r="BN85" s="7" t="s">
        <v>197</v>
      </c>
      <c r="BO85" t="s">
        <v>527</v>
      </c>
      <c r="BP85" s="6">
        <v>1</v>
      </c>
      <c r="BQ85" t="s">
        <v>528</v>
      </c>
      <c r="BR85" s="6" t="s">
        <v>96</v>
      </c>
      <c r="BS85" t="s">
        <v>529</v>
      </c>
      <c r="BT85" s="6" t="s">
        <v>96</v>
      </c>
      <c r="BU85" s="6" t="s">
        <v>96</v>
      </c>
      <c r="BV85" t="s">
        <v>532</v>
      </c>
      <c r="BW85" s="6" t="s">
        <v>96</v>
      </c>
      <c r="BX85" s="6" t="s">
        <v>96</v>
      </c>
    </row>
    <row r="86" spans="1:78" x14ac:dyDescent="0.25">
      <c r="A86" s="6" t="s">
        <v>222</v>
      </c>
      <c r="B86" s="6" t="s">
        <v>267</v>
      </c>
      <c r="C86" s="6" t="s">
        <v>223</v>
      </c>
      <c r="D86" s="7" t="s">
        <v>122</v>
      </c>
      <c r="E86" s="7">
        <v>1994</v>
      </c>
      <c r="F86" s="15">
        <v>32.1</v>
      </c>
      <c r="G86" s="6" t="s">
        <v>230</v>
      </c>
      <c r="H86" s="7" t="s">
        <v>235</v>
      </c>
      <c r="I86" s="7" t="s">
        <v>236</v>
      </c>
      <c r="J86" s="6">
        <v>5</v>
      </c>
      <c r="K86" s="7" t="s">
        <v>96</v>
      </c>
      <c r="L86" s="9">
        <v>29.6</v>
      </c>
      <c r="M86" s="9">
        <v>34.6</v>
      </c>
      <c r="N86" s="7" t="s">
        <v>96</v>
      </c>
      <c r="O86" s="7" t="s">
        <v>96</v>
      </c>
      <c r="P86" s="15" t="s">
        <v>96</v>
      </c>
      <c r="Q86" s="7" t="s">
        <v>96</v>
      </c>
      <c r="R86" s="7" t="s">
        <v>96</v>
      </c>
      <c r="S86" s="57" t="s">
        <v>96</v>
      </c>
      <c r="T86" s="7">
        <v>15</v>
      </c>
      <c r="U86" s="16" t="s">
        <v>96</v>
      </c>
      <c r="V86" s="16" t="s">
        <v>96</v>
      </c>
      <c r="W86" s="16" t="s">
        <v>96</v>
      </c>
      <c r="X86" s="16" t="s">
        <v>96</v>
      </c>
      <c r="Y86" s="16" t="s">
        <v>96</v>
      </c>
      <c r="Z86" s="78" t="s">
        <v>69</v>
      </c>
      <c r="AA86" s="7" t="s">
        <v>98</v>
      </c>
      <c r="AB86" s="7">
        <v>1978</v>
      </c>
      <c r="AC86" s="7">
        <v>1987</v>
      </c>
      <c r="AD86" s="7" t="s">
        <v>96</v>
      </c>
      <c r="AE86" s="7" t="s">
        <v>96</v>
      </c>
      <c r="AF86" s="7" t="s">
        <v>96</v>
      </c>
      <c r="AG86" s="7">
        <v>1</v>
      </c>
      <c r="AH86" s="7" t="s">
        <v>96</v>
      </c>
      <c r="AI86" s="7">
        <v>1</v>
      </c>
      <c r="AJ86" s="7">
        <v>0</v>
      </c>
      <c r="AK86" s="7">
        <v>0</v>
      </c>
      <c r="AL86" s="16" t="s">
        <v>73</v>
      </c>
      <c r="AM86" s="7" t="s">
        <v>96</v>
      </c>
      <c r="AN86" s="7" t="s">
        <v>96</v>
      </c>
      <c r="AO86" s="7" t="s">
        <v>96</v>
      </c>
      <c r="AP86" s="7" t="s">
        <v>96</v>
      </c>
      <c r="AQ86" s="7" t="s">
        <v>201</v>
      </c>
      <c r="AR86" s="7" t="s">
        <v>96</v>
      </c>
      <c r="AS86" s="7">
        <v>1</v>
      </c>
      <c r="AT86" s="7" t="s">
        <v>96</v>
      </c>
      <c r="AU86" s="7" t="s">
        <v>96</v>
      </c>
      <c r="AV86" s="7" t="s">
        <v>96</v>
      </c>
      <c r="AW86" s="7" t="s">
        <v>96</v>
      </c>
      <c r="AX86" s="7">
        <v>1</v>
      </c>
      <c r="AY86" s="7">
        <v>1</v>
      </c>
      <c r="AZ86" s="7">
        <v>0</v>
      </c>
      <c r="BA86" s="7">
        <v>1</v>
      </c>
      <c r="BB86" s="7">
        <v>1</v>
      </c>
      <c r="BC86" s="7" t="s">
        <v>96</v>
      </c>
      <c r="BD86" s="7" t="s">
        <v>96</v>
      </c>
      <c r="BE86" s="7" t="s">
        <v>96</v>
      </c>
      <c r="BF86" s="7" t="s">
        <v>96</v>
      </c>
      <c r="BG86" s="7" t="s">
        <v>96</v>
      </c>
      <c r="BH86" s="7" t="s">
        <v>96</v>
      </c>
      <c r="BI86" s="7" t="s">
        <v>96</v>
      </c>
      <c r="BJ86" s="7" t="s">
        <v>96</v>
      </c>
      <c r="BK86" s="7" t="s">
        <v>224</v>
      </c>
      <c r="BL86" t="s">
        <v>530</v>
      </c>
      <c r="BM86" t="s">
        <v>531</v>
      </c>
      <c r="BN86" s="7" t="s">
        <v>197</v>
      </c>
      <c r="BO86" t="s">
        <v>527</v>
      </c>
      <c r="BP86" s="6">
        <v>1</v>
      </c>
      <c r="BQ86" t="s">
        <v>528</v>
      </c>
      <c r="BR86" s="6" t="s">
        <v>96</v>
      </c>
      <c r="BS86" t="s">
        <v>529</v>
      </c>
      <c r="BT86" s="6" t="s">
        <v>96</v>
      </c>
      <c r="BU86" s="6" t="s">
        <v>96</v>
      </c>
      <c r="BV86" t="s">
        <v>532</v>
      </c>
      <c r="BW86" s="6" t="s">
        <v>96</v>
      </c>
      <c r="BX86" s="6" t="s">
        <v>96</v>
      </c>
    </row>
    <row r="87" spans="1:78" x14ac:dyDescent="0.25">
      <c r="A87" s="6" t="s">
        <v>222</v>
      </c>
      <c r="B87" s="6" t="s">
        <v>267</v>
      </c>
      <c r="C87" s="6" t="s">
        <v>223</v>
      </c>
      <c r="D87" s="7" t="s">
        <v>122</v>
      </c>
      <c r="E87" s="7">
        <v>1994</v>
      </c>
      <c r="F87" s="15">
        <v>36.700000000000003</v>
      </c>
      <c r="G87" s="6" t="s">
        <v>231</v>
      </c>
      <c r="H87" s="7" t="s">
        <v>235</v>
      </c>
      <c r="I87" s="7" t="s">
        <v>236</v>
      </c>
      <c r="J87" s="6">
        <v>10</v>
      </c>
      <c r="K87" s="7" t="s">
        <v>96</v>
      </c>
      <c r="L87" s="9">
        <v>34</v>
      </c>
      <c r="M87" s="9">
        <v>39.299999999999997</v>
      </c>
      <c r="N87" s="7" t="s">
        <v>96</v>
      </c>
      <c r="O87" s="7" t="s">
        <v>96</v>
      </c>
      <c r="P87" s="15" t="s">
        <v>96</v>
      </c>
      <c r="Q87" s="7" t="s">
        <v>96</v>
      </c>
      <c r="R87" s="7" t="s">
        <v>96</v>
      </c>
      <c r="S87" s="57" t="s">
        <v>96</v>
      </c>
      <c r="T87" s="7">
        <v>10</v>
      </c>
      <c r="U87" s="16" t="s">
        <v>96</v>
      </c>
      <c r="V87" s="16" t="s">
        <v>96</v>
      </c>
      <c r="W87" s="16" t="s">
        <v>96</v>
      </c>
      <c r="X87" s="16" t="s">
        <v>96</v>
      </c>
      <c r="Y87" s="16" t="s">
        <v>96</v>
      </c>
      <c r="Z87" s="78" t="s">
        <v>69</v>
      </c>
      <c r="AA87" s="7" t="s">
        <v>98</v>
      </c>
      <c r="AB87" s="7">
        <v>1978</v>
      </c>
      <c r="AC87" s="7">
        <v>1987</v>
      </c>
      <c r="AD87" s="7" t="s">
        <v>96</v>
      </c>
      <c r="AE87" s="7" t="s">
        <v>96</v>
      </c>
      <c r="AF87" s="7" t="s">
        <v>96</v>
      </c>
      <c r="AG87" s="7">
        <v>1</v>
      </c>
      <c r="AH87" s="7" t="s">
        <v>96</v>
      </c>
      <c r="AI87" s="7">
        <v>1</v>
      </c>
      <c r="AJ87" s="7">
        <v>0</v>
      </c>
      <c r="AK87" s="7">
        <v>0</v>
      </c>
      <c r="AL87" s="16" t="s">
        <v>73</v>
      </c>
      <c r="AM87" s="7" t="s">
        <v>96</v>
      </c>
      <c r="AN87" s="7" t="s">
        <v>96</v>
      </c>
      <c r="AO87" s="7" t="s">
        <v>96</v>
      </c>
      <c r="AP87" s="7" t="s">
        <v>96</v>
      </c>
      <c r="AQ87" s="7" t="s">
        <v>201</v>
      </c>
      <c r="AR87" s="7" t="s">
        <v>96</v>
      </c>
      <c r="AS87" s="7">
        <v>1</v>
      </c>
      <c r="AT87" s="7" t="s">
        <v>96</v>
      </c>
      <c r="AU87" s="7" t="s">
        <v>96</v>
      </c>
      <c r="AV87" s="7" t="s">
        <v>96</v>
      </c>
      <c r="AW87" s="7" t="s">
        <v>96</v>
      </c>
      <c r="AX87" s="7">
        <v>1</v>
      </c>
      <c r="AY87" s="7">
        <v>1</v>
      </c>
      <c r="AZ87" s="7">
        <v>0</v>
      </c>
      <c r="BA87" s="7">
        <v>1</v>
      </c>
      <c r="BB87" s="7">
        <v>1</v>
      </c>
      <c r="BC87" s="7" t="s">
        <v>96</v>
      </c>
      <c r="BD87" s="7" t="s">
        <v>96</v>
      </c>
      <c r="BE87" s="7" t="s">
        <v>96</v>
      </c>
      <c r="BF87" s="7" t="s">
        <v>96</v>
      </c>
      <c r="BG87" s="7" t="s">
        <v>96</v>
      </c>
      <c r="BH87" s="7" t="s">
        <v>96</v>
      </c>
      <c r="BI87" s="7" t="s">
        <v>96</v>
      </c>
      <c r="BJ87" s="7" t="s">
        <v>96</v>
      </c>
      <c r="BK87" s="7" t="s">
        <v>224</v>
      </c>
      <c r="BL87" t="s">
        <v>530</v>
      </c>
      <c r="BM87" t="s">
        <v>531</v>
      </c>
      <c r="BN87" s="7" t="s">
        <v>197</v>
      </c>
      <c r="BO87" t="s">
        <v>527</v>
      </c>
      <c r="BP87" s="6">
        <v>1</v>
      </c>
      <c r="BQ87" t="s">
        <v>528</v>
      </c>
      <c r="BR87" s="6" t="s">
        <v>96</v>
      </c>
      <c r="BS87" t="s">
        <v>529</v>
      </c>
      <c r="BT87" s="6" t="s">
        <v>96</v>
      </c>
      <c r="BU87" s="6" t="s">
        <v>96</v>
      </c>
      <c r="BV87" t="s">
        <v>532</v>
      </c>
      <c r="BW87" s="6" t="s">
        <v>96</v>
      </c>
      <c r="BX87" s="6" t="s">
        <v>96</v>
      </c>
    </row>
    <row r="88" spans="1:78" x14ac:dyDescent="0.25">
      <c r="A88" s="6" t="s">
        <v>222</v>
      </c>
      <c r="B88" s="6" t="s">
        <v>267</v>
      </c>
      <c r="C88" s="6" t="s">
        <v>223</v>
      </c>
      <c r="D88" s="7" t="s">
        <v>122</v>
      </c>
      <c r="E88" s="7">
        <v>1994</v>
      </c>
      <c r="F88" s="15">
        <v>27.5</v>
      </c>
      <c r="G88" s="6" t="s">
        <v>232</v>
      </c>
      <c r="H88" s="7" t="s">
        <v>235</v>
      </c>
      <c r="I88" s="7" t="s">
        <v>236</v>
      </c>
      <c r="J88" s="6">
        <v>10</v>
      </c>
      <c r="K88" s="7" t="s">
        <v>96</v>
      </c>
      <c r="L88" s="9">
        <v>24.8</v>
      </c>
      <c r="M88" s="9">
        <v>30.1</v>
      </c>
      <c r="N88" s="7" t="s">
        <v>96</v>
      </c>
      <c r="O88" s="7" t="s">
        <v>96</v>
      </c>
      <c r="P88" s="15" t="s">
        <v>96</v>
      </c>
      <c r="Q88" s="7" t="s">
        <v>96</v>
      </c>
      <c r="R88" s="7" t="s">
        <v>96</v>
      </c>
      <c r="S88" s="57" t="s">
        <v>96</v>
      </c>
      <c r="T88" s="7">
        <v>0</v>
      </c>
      <c r="U88" s="16" t="s">
        <v>96</v>
      </c>
      <c r="V88" s="16" t="s">
        <v>96</v>
      </c>
      <c r="W88" s="16" t="s">
        <v>96</v>
      </c>
      <c r="X88" s="16" t="s">
        <v>96</v>
      </c>
      <c r="Y88" s="16" t="s">
        <v>96</v>
      </c>
      <c r="Z88" s="78" t="s">
        <v>69</v>
      </c>
      <c r="AA88" s="7" t="s">
        <v>98</v>
      </c>
      <c r="AB88" s="7">
        <v>1978</v>
      </c>
      <c r="AC88" s="7">
        <v>1987</v>
      </c>
      <c r="AD88" s="7" t="s">
        <v>96</v>
      </c>
      <c r="AE88" s="7" t="s">
        <v>96</v>
      </c>
      <c r="AF88" s="7" t="s">
        <v>96</v>
      </c>
      <c r="AG88" s="7">
        <v>1</v>
      </c>
      <c r="AH88" s="7" t="s">
        <v>96</v>
      </c>
      <c r="AI88" s="7">
        <v>1</v>
      </c>
      <c r="AJ88" s="7">
        <v>0</v>
      </c>
      <c r="AK88" s="7">
        <v>0</v>
      </c>
      <c r="AL88" s="16" t="s">
        <v>73</v>
      </c>
      <c r="AM88" s="7" t="s">
        <v>96</v>
      </c>
      <c r="AN88" s="7" t="s">
        <v>96</v>
      </c>
      <c r="AO88" s="7" t="s">
        <v>96</v>
      </c>
      <c r="AP88" s="7" t="s">
        <v>96</v>
      </c>
      <c r="AQ88" s="7" t="s">
        <v>201</v>
      </c>
      <c r="AR88" s="7" t="s">
        <v>96</v>
      </c>
      <c r="AS88" s="7">
        <v>1</v>
      </c>
      <c r="AT88" s="7" t="s">
        <v>96</v>
      </c>
      <c r="AU88" s="7" t="s">
        <v>96</v>
      </c>
      <c r="AV88" s="7" t="s">
        <v>96</v>
      </c>
      <c r="AW88" s="7" t="s">
        <v>96</v>
      </c>
      <c r="AX88" s="7">
        <v>1</v>
      </c>
      <c r="AY88" s="7">
        <v>1</v>
      </c>
      <c r="AZ88" s="7">
        <v>0</v>
      </c>
      <c r="BA88" s="7">
        <v>1</v>
      </c>
      <c r="BB88" s="7">
        <v>1</v>
      </c>
      <c r="BC88" s="7" t="s">
        <v>96</v>
      </c>
      <c r="BD88" s="7" t="s">
        <v>96</v>
      </c>
      <c r="BE88" s="7" t="s">
        <v>96</v>
      </c>
      <c r="BF88" s="7" t="s">
        <v>96</v>
      </c>
      <c r="BG88" s="7" t="s">
        <v>96</v>
      </c>
      <c r="BH88" s="7" t="s">
        <v>96</v>
      </c>
      <c r="BI88" s="7" t="s">
        <v>96</v>
      </c>
      <c r="BJ88" s="7" t="s">
        <v>96</v>
      </c>
      <c r="BK88" s="7" t="s">
        <v>224</v>
      </c>
      <c r="BL88" t="s">
        <v>530</v>
      </c>
      <c r="BM88" t="s">
        <v>531</v>
      </c>
      <c r="BN88" s="7" t="s">
        <v>197</v>
      </c>
      <c r="BO88" t="s">
        <v>527</v>
      </c>
      <c r="BP88" s="6">
        <v>1</v>
      </c>
      <c r="BQ88" t="s">
        <v>528</v>
      </c>
      <c r="BR88" s="6" t="s">
        <v>96</v>
      </c>
      <c r="BS88" t="s">
        <v>529</v>
      </c>
      <c r="BT88" s="6" t="s">
        <v>96</v>
      </c>
      <c r="BU88" s="6" t="s">
        <v>96</v>
      </c>
      <c r="BV88" t="s">
        <v>532</v>
      </c>
      <c r="BW88" s="6" t="s">
        <v>96</v>
      </c>
      <c r="BX88" s="6" t="s">
        <v>96</v>
      </c>
    </row>
    <row r="89" spans="1:78" x14ac:dyDescent="0.25">
      <c r="A89" s="6" t="s">
        <v>222</v>
      </c>
      <c r="B89" s="6" t="s">
        <v>267</v>
      </c>
      <c r="C89" s="6" t="s">
        <v>223</v>
      </c>
      <c r="D89" s="7" t="s">
        <v>122</v>
      </c>
      <c r="E89" s="7">
        <v>1994</v>
      </c>
      <c r="F89" s="15">
        <v>34.4</v>
      </c>
      <c r="G89" s="6" t="s">
        <v>233</v>
      </c>
      <c r="H89" s="7" t="s">
        <v>235</v>
      </c>
      <c r="I89" s="7" t="s">
        <v>236</v>
      </c>
      <c r="J89" s="6">
        <v>5</v>
      </c>
      <c r="K89" s="7" t="s">
        <v>96</v>
      </c>
      <c r="L89" s="9">
        <v>31.9</v>
      </c>
      <c r="M89" s="9">
        <v>36.799999999999997</v>
      </c>
      <c r="N89" s="7" t="s">
        <v>96</v>
      </c>
      <c r="O89" s="7" t="s">
        <v>96</v>
      </c>
      <c r="P89" s="15" t="s">
        <v>96</v>
      </c>
      <c r="Q89" s="7" t="s">
        <v>96</v>
      </c>
      <c r="R89" s="7" t="s">
        <v>96</v>
      </c>
      <c r="S89" s="57" t="s">
        <v>96</v>
      </c>
      <c r="T89" s="7">
        <v>10</v>
      </c>
      <c r="U89" s="16" t="s">
        <v>96</v>
      </c>
      <c r="V89" s="16" t="s">
        <v>96</v>
      </c>
      <c r="W89" s="16" t="s">
        <v>96</v>
      </c>
      <c r="X89" s="16" t="s">
        <v>96</v>
      </c>
      <c r="Y89" s="16" t="s">
        <v>96</v>
      </c>
      <c r="Z89" s="78" t="s">
        <v>69</v>
      </c>
      <c r="AA89" s="7" t="s">
        <v>98</v>
      </c>
      <c r="AB89" s="7">
        <v>1978</v>
      </c>
      <c r="AC89" s="7">
        <v>1987</v>
      </c>
      <c r="AD89" s="7" t="s">
        <v>96</v>
      </c>
      <c r="AE89" s="7" t="s">
        <v>96</v>
      </c>
      <c r="AF89" s="7" t="s">
        <v>96</v>
      </c>
      <c r="AG89" s="7">
        <v>1</v>
      </c>
      <c r="AH89" s="7" t="s">
        <v>96</v>
      </c>
      <c r="AI89" s="7">
        <v>1</v>
      </c>
      <c r="AJ89" s="7">
        <v>0</v>
      </c>
      <c r="AK89" s="7">
        <v>0</v>
      </c>
      <c r="AL89" s="16" t="s">
        <v>73</v>
      </c>
      <c r="AM89" s="7" t="s">
        <v>96</v>
      </c>
      <c r="AN89" s="7" t="s">
        <v>96</v>
      </c>
      <c r="AO89" s="7" t="s">
        <v>96</v>
      </c>
      <c r="AP89" s="7" t="s">
        <v>96</v>
      </c>
      <c r="AQ89" s="7" t="s">
        <v>201</v>
      </c>
      <c r="AR89" s="7" t="s">
        <v>96</v>
      </c>
      <c r="AS89" s="7">
        <v>1</v>
      </c>
      <c r="AT89" s="7" t="s">
        <v>96</v>
      </c>
      <c r="AU89" s="7" t="s">
        <v>96</v>
      </c>
      <c r="AV89" s="7" t="s">
        <v>96</v>
      </c>
      <c r="AW89" s="7" t="s">
        <v>96</v>
      </c>
      <c r="AX89" s="7">
        <v>1</v>
      </c>
      <c r="AY89" s="7">
        <v>1</v>
      </c>
      <c r="AZ89" s="7">
        <v>0</v>
      </c>
      <c r="BA89" s="7">
        <v>1</v>
      </c>
      <c r="BB89" s="7">
        <v>1</v>
      </c>
      <c r="BC89" s="7" t="s">
        <v>96</v>
      </c>
      <c r="BD89" s="7" t="s">
        <v>96</v>
      </c>
      <c r="BE89" s="7" t="s">
        <v>96</v>
      </c>
      <c r="BF89" s="7" t="s">
        <v>96</v>
      </c>
      <c r="BG89" s="7" t="s">
        <v>96</v>
      </c>
      <c r="BH89" s="7" t="s">
        <v>96</v>
      </c>
      <c r="BI89" s="7" t="s">
        <v>96</v>
      </c>
      <c r="BJ89" s="7" t="s">
        <v>96</v>
      </c>
      <c r="BK89" s="7" t="s">
        <v>224</v>
      </c>
      <c r="BL89" t="s">
        <v>530</v>
      </c>
      <c r="BM89" t="s">
        <v>531</v>
      </c>
      <c r="BN89" s="7" t="s">
        <v>197</v>
      </c>
      <c r="BO89" t="s">
        <v>527</v>
      </c>
      <c r="BP89" s="6">
        <v>1</v>
      </c>
      <c r="BQ89" t="s">
        <v>528</v>
      </c>
      <c r="BR89" s="6" t="s">
        <v>96</v>
      </c>
      <c r="BS89" t="s">
        <v>529</v>
      </c>
      <c r="BT89" s="6" t="s">
        <v>96</v>
      </c>
      <c r="BU89" s="6" t="s">
        <v>96</v>
      </c>
      <c r="BV89" t="s">
        <v>532</v>
      </c>
      <c r="BW89" s="6" t="s">
        <v>96</v>
      </c>
      <c r="BX89" s="6" t="s">
        <v>96</v>
      </c>
    </row>
    <row r="90" spans="1:78" x14ac:dyDescent="0.25">
      <c r="A90" s="6" t="s">
        <v>222</v>
      </c>
      <c r="B90" s="6" t="s">
        <v>267</v>
      </c>
      <c r="C90" s="6" t="s">
        <v>223</v>
      </c>
      <c r="D90" s="7" t="s">
        <v>122</v>
      </c>
      <c r="E90" s="7">
        <v>1994</v>
      </c>
      <c r="F90" s="15">
        <v>29.8</v>
      </c>
      <c r="G90" s="6" t="s">
        <v>234</v>
      </c>
      <c r="H90" s="7" t="s">
        <v>235</v>
      </c>
      <c r="I90" s="7" t="s">
        <v>236</v>
      </c>
      <c r="J90" s="6">
        <v>5</v>
      </c>
      <c r="K90" s="7" t="s">
        <v>96</v>
      </c>
      <c r="L90" s="9">
        <v>27.4</v>
      </c>
      <c r="M90" s="9">
        <v>32.299999999999997</v>
      </c>
      <c r="N90" s="7" t="s">
        <v>96</v>
      </c>
      <c r="O90" s="7" t="s">
        <v>96</v>
      </c>
      <c r="P90" s="15" t="s">
        <v>96</v>
      </c>
      <c r="Q90" s="7" t="s">
        <v>96</v>
      </c>
      <c r="R90" s="7" t="s">
        <v>96</v>
      </c>
      <c r="S90" s="57" t="s">
        <v>96</v>
      </c>
      <c r="T90" s="7">
        <v>5</v>
      </c>
      <c r="U90" s="16" t="s">
        <v>96</v>
      </c>
      <c r="V90" s="16" t="s">
        <v>96</v>
      </c>
      <c r="W90" s="16" t="s">
        <v>96</v>
      </c>
      <c r="X90" s="16" t="s">
        <v>96</v>
      </c>
      <c r="Y90" s="16" t="s">
        <v>96</v>
      </c>
      <c r="Z90" s="78" t="s">
        <v>69</v>
      </c>
      <c r="AA90" s="7" t="s">
        <v>98</v>
      </c>
      <c r="AB90" s="7">
        <v>1978</v>
      </c>
      <c r="AC90" s="7">
        <v>1987</v>
      </c>
      <c r="AD90" s="7" t="s">
        <v>96</v>
      </c>
      <c r="AE90" s="7" t="s">
        <v>96</v>
      </c>
      <c r="AF90" s="7" t="s">
        <v>96</v>
      </c>
      <c r="AG90" s="7">
        <v>1</v>
      </c>
      <c r="AH90" s="7" t="s">
        <v>96</v>
      </c>
      <c r="AI90" s="7">
        <v>1</v>
      </c>
      <c r="AJ90" s="7">
        <v>0</v>
      </c>
      <c r="AK90" s="7">
        <v>0</v>
      </c>
      <c r="AL90" s="16" t="s">
        <v>73</v>
      </c>
      <c r="AM90" s="7" t="s">
        <v>96</v>
      </c>
      <c r="AN90" s="7" t="s">
        <v>96</v>
      </c>
      <c r="AO90" s="7" t="s">
        <v>96</v>
      </c>
      <c r="AP90" s="7" t="s">
        <v>96</v>
      </c>
      <c r="AQ90" s="7" t="s">
        <v>201</v>
      </c>
      <c r="AR90" s="7" t="s">
        <v>96</v>
      </c>
      <c r="AS90" s="7">
        <v>1</v>
      </c>
      <c r="AT90" s="7" t="s">
        <v>96</v>
      </c>
      <c r="AU90" s="7" t="s">
        <v>96</v>
      </c>
      <c r="AV90" s="7" t="s">
        <v>96</v>
      </c>
      <c r="AW90" s="7" t="s">
        <v>96</v>
      </c>
      <c r="AX90" s="7">
        <v>1</v>
      </c>
      <c r="AY90" s="7">
        <v>1</v>
      </c>
      <c r="AZ90" s="7">
        <v>0</v>
      </c>
      <c r="BA90" s="7">
        <v>1</v>
      </c>
      <c r="BB90" s="7">
        <v>1</v>
      </c>
      <c r="BC90" s="7" t="s">
        <v>96</v>
      </c>
      <c r="BD90" s="7" t="s">
        <v>96</v>
      </c>
      <c r="BE90" s="7" t="s">
        <v>96</v>
      </c>
      <c r="BF90" s="7" t="s">
        <v>96</v>
      </c>
      <c r="BG90" s="7" t="s">
        <v>96</v>
      </c>
      <c r="BH90" s="7" t="s">
        <v>96</v>
      </c>
      <c r="BI90" s="7" t="s">
        <v>96</v>
      </c>
      <c r="BJ90" s="7" t="s">
        <v>96</v>
      </c>
      <c r="BK90" s="7" t="s">
        <v>224</v>
      </c>
      <c r="BL90" t="s">
        <v>530</v>
      </c>
      <c r="BM90" t="s">
        <v>531</v>
      </c>
      <c r="BN90" s="7" t="s">
        <v>197</v>
      </c>
      <c r="BO90" t="s">
        <v>527</v>
      </c>
      <c r="BP90" s="6">
        <v>1</v>
      </c>
      <c r="BQ90" t="s">
        <v>528</v>
      </c>
      <c r="BR90" s="6" t="s">
        <v>96</v>
      </c>
      <c r="BS90" t="s">
        <v>529</v>
      </c>
      <c r="BT90" s="6" t="s">
        <v>96</v>
      </c>
      <c r="BU90" s="6" t="s">
        <v>96</v>
      </c>
      <c r="BV90" t="s">
        <v>532</v>
      </c>
      <c r="BW90" s="6" t="s">
        <v>96</v>
      </c>
      <c r="BX90" s="6" t="s">
        <v>96</v>
      </c>
    </row>
    <row r="91" spans="1:78" x14ac:dyDescent="0.25">
      <c r="D91" s="7"/>
      <c r="E91" s="7"/>
      <c r="F91" s="15"/>
      <c r="H91" s="7"/>
      <c r="I91" s="7"/>
      <c r="K91" s="7"/>
      <c r="L91" s="9"/>
      <c r="M91" s="9"/>
      <c r="N91" s="7"/>
      <c r="O91" s="7"/>
      <c r="P91" s="15"/>
      <c r="Q91" s="7"/>
      <c r="R91" s="7"/>
      <c r="S91" s="7"/>
      <c r="T91" s="7"/>
      <c r="U91" s="7"/>
      <c r="V91" s="7"/>
      <c r="W91" s="7"/>
      <c r="X91" s="7"/>
      <c r="Y91" s="7"/>
      <c r="Z91" s="78" t="s">
        <v>69</v>
      </c>
      <c r="AA91" s="7"/>
      <c r="AB91" s="7"/>
      <c r="AC91" s="7"/>
      <c r="AD91" s="7"/>
      <c r="AE91" s="7"/>
      <c r="AF91" s="7"/>
      <c r="AG91" s="7"/>
      <c r="AH91" s="7"/>
      <c r="AI91" s="7"/>
      <c r="AJ91" s="7"/>
      <c r="AK91" s="7"/>
      <c r="AL91" s="16" t="s">
        <v>73</v>
      </c>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X91" s="6" t="s">
        <v>96</v>
      </c>
    </row>
    <row r="92" spans="1:78" x14ac:dyDescent="0.25">
      <c r="A92" s="6" t="s">
        <v>237</v>
      </c>
      <c r="B92" s="6" t="s">
        <v>268</v>
      </c>
      <c r="C92" s="54" t="s">
        <v>238</v>
      </c>
      <c r="D92" s="35" t="s">
        <v>123</v>
      </c>
      <c r="E92" s="7">
        <v>2016</v>
      </c>
      <c r="F92" s="15">
        <v>6.8</v>
      </c>
      <c r="G92" s="6" t="s">
        <v>249</v>
      </c>
      <c r="H92" s="6" t="s">
        <v>520</v>
      </c>
      <c r="I92" s="6" t="s">
        <v>250</v>
      </c>
      <c r="J92" s="6">
        <v>5.0999999999999996</v>
      </c>
      <c r="K92" s="7" t="s">
        <v>96</v>
      </c>
      <c r="L92" s="7">
        <v>5.4</v>
      </c>
      <c r="M92" s="7">
        <v>8.1999999999999993</v>
      </c>
      <c r="N92" s="7" t="s">
        <v>96</v>
      </c>
      <c r="O92" s="7" t="s">
        <v>96</v>
      </c>
      <c r="P92" s="15" t="s">
        <v>96</v>
      </c>
      <c r="Q92" s="7" t="s">
        <v>96</v>
      </c>
      <c r="R92" s="7" t="s">
        <v>96</v>
      </c>
      <c r="S92" s="10">
        <f>SUM(S112:S117)</f>
        <v>66024</v>
      </c>
      <c r="T92" s="7" t="s">
        <v>96</v>
      </c>
      <c r="U92" s="10">
        <f>SUM(U112:U117)/6</f>
        <v>13.616666666666665</v>
      </c>
      <c r="V92" s="16" t="s">
        <v>96</v>
      </c>
      <c r="W92" s="16" t="s">
        <v>96</v>
      </c>
      <c r="X92" s="16" t="s">
        <v>96</v>
      </c>
      <c r="Y92" s="16" t="s">
        <v>96</v>
      </c>
      <c r="Z92" s="78" t="s">
        <v>69</v>
      </c>
      <c r="AA92" s="7" t="s">
        <v>70</v>
      </c>
      <c r="AB92" s="7">
        <v>1992</v>
      </c>
      <c r="AC92" s="7">
        <v>2010</v>
      </c>
      <c r="AD92" s="7" t="s">
        <v>96</v>
      </c>
      <c r="AE92" s="7" t="s">
        <v>96</v>
      </c>
      <c r="AF92" s="7" t="s">
        <v>96</v>
      </c>
      <c r="AG92" s="7" t="s">
        <v>96</v>
      </c>
      <c r="AH92" s="7" t="s">
        <v>96</v>
      </c>
      <c r="AI92" s="7">
        <v>1</v>
      </c>
      <c r="AJ92" s="7">
        <v>0</v>
      </c>
      <c r="AK92" s="7">
        <v>0</v>
      </c>
      <c r="AL92" s="16" t="s">
        <v>73</v>
      </c>
      <c r="AM92" s="10">
        <f>SUM(AM112:AM117)/6</f>
        <v>16.8</v>
      </c>
      <c r="AN92" s="7" t="s">
        <v>96</v>
      </c>
      <c r="AO92" s="10">
        <f t="shared" ref="AO92:AP94" si="4">SUM(AO112:AO117)/6</f>
        <v>1.6166666666666665</v>
      </c>
      <c r="AP92" s="10">
        <f t="shared" si="4"/>
        <v>1.4333333333333336</v>
      </c>
      <c r="AQ92" s="7" t="s">
        <v>201</v>
      </c>
      <c r="AR92" s="7" t="s">
        <v>96</v>
      </c>
      <c r="AS92" s="7" t="s">
        <v>96</v>
      </c>
      <c r="AT92" s="7">
        <v>1</v>
      </c>
      <c r="AU92" s="7">
        <v>1</v>
      </c>
      <c r="AV92" s="7" t="s">
        <v>96</v>
      </c>
      <c r="AW92" s="7" t="s">
        <v>96</v>
      </c>
      <c r="AX92" s="7" t="s">
        <v>96</v>
      </c>
      <c r="AY92" s="7">
        <v>1</v>
      </c>
      <c r="AZ92" s="7">
        <v>1</v>
      </c>
      <c r="BA92" s="7">
        <v>1</v>
      </c>
      <c r="BB92" s="7" t="s">
        <v>96</v>
      </c>
      <c r="BC92" s="7">
        <v>1</v>
      </c>
      <c r="BD92" s="7">
        <v>1</v>
      </c>
      <c r="BE92" s="7" t="s">
        <v>96</v>
      </c>
      <c r="BF92" s="7" t="s">
        <v>96</v>
      </c>
      <c r="BG92" s="7" t="s">
        <v>96</v>
      </c>
      <c r="BH92" s="7" t="s">
        <v>96</v>
      </c>
      <c r="BI92" s="7" t="s">
        <v>96</v>
      </c>
      <c r="BJ92" s="7" t="s">
        <v>96</v>
      </c>
      <c r="BK92" s="7" t="s">
        <v>361</v>
      </c>
      <c r="BL92" s="6" t="s">
        <v>248</v>
      </c>
      <c r="BM92" s="7" t="s">
        <v>521</v>
      </c>
      <c r="BN92" s="7" t="s">
        <v>77</v>
      </c>
      <c r="BO92" t="s">
        <v>425</v>
      </c>
      <c r="BP92" s="6">
        <v>1</v>
      </c>
      <c r="BQ92" t="s">
        <v>426</v>
      </c>
      <c r="BR92" t="s">
        <v>515</v>
      </c>
      <c r="BS92" t="s">
        <v>516</v>
      </c>
      <c r="BT92" s="6" t="s">
        <v>96</v>
      </c>
      <c r="BU92" t="s">
        <v>517</v>
      </c>
      <c r="BV92" t="s">
        <v>518</v>
      </c>
      <c r="BW92" s="6" t="s">
        <v>96</v>
      </c>
      <c r="BX92" s="6" t="s">
        <v>96</v>
      </c>
    </row>
    <row r="93" spans="1:78" x14ac:dyDescent="0.25">
      <c r="A93" s="6" t="s">
        <v>237</v>
      </c>
      <c r="B93" s="6" t="s">
        <v>268</v>
      </c>
      <c r="C93" s="6" t="s">
        <v>238</v>
      </c>
      <c r="D93" s="35" t="s">
        <v>123</v>
      </c>
      <c r="E93" s="7">
        <v>2016</v>
      </c>
      <c r="F93" s="15">
        <v>4.5</v>
      </c>
      <c r="G93" s="6" t="s">
        <v>249</v>
      </c>
      <c r="H93" s="6" t="s">
        <v>520</v>
      </c>
      <c r="I93" s="6" t="s">
        <v>250</v>
      </c>
      <c r="J93" s="7">
        <v>4.0999999999999996</v>
      </c>
      <c r="K93" s="7" t="s">
        <v>96</v>
      </c>
      <c r="L93" s="7">
        <v>3.3</v>
      </c>
      <c r="M93" s="7">
        <v>5.7</v>
      </c>
      <c r="N93" s="7" t="s">
        <v>96</v>
      </c>
      <c r="O93" s="7" t="s">
        <v>96</v>
      </c>
      <c r="P93" s="15" t="s">
        <v>96</v>
      </c>
      <c r="Q93" s="7" t="s">
        <v>96</v>
      </c>
      <c r="R93" s="7" t="s">
        <v>96</v>
      </c>
      <c r="S93" s="10">
        <f>SUM(S118:S123)</f>
        <v>126705</v>
      </c>
      <c r="T93" s="7" t="s">
        <v>96</v>
      </c>
      <c r="U93" s="10">
        <f>SUM(U118:U123)/6</f>
        <v>14.433333333333332</v>
      </c>
      <c r="V93" s="16" t="s">
        <v>96</v>
      </c>
      <c r="W93" s="16" t="s">
        <v>96</v>
      </c>
      <c r="X93" s="16" t="s">
        <v>96</v>
      </c>
      <c r="Y93" s="16" t="s">
        <v>96</v>
      </c>
      <c r="Z93" s="78" t="s">
        <v>69</v>
      </c>
      <c r="AA93" s="7" t="s">
        <v>70</v>
      </c>
      <c r="AB93" s="7">
        <v>1972</v>
      </c>
      <c r="AC93" s="7">
        <v>2010</v>
      </c>
      <c r="AD93" s="7" t="s">
        <v>96</v>
      </c>
      <c r="AE93" s="7" t="s">
        <v>96</v>
      </c>
      <c r="AF93" s="7" t="s">
        <v>96</v>
      </c>
      <c r="AG93" s="7" t="s">
        <v>96</v>
      </c>
      <c r="AH93" s="7" t="s">
        <v>96</v>
      </c>
      <c r="AI93" s="7">
        <v>1</v>
      </c>
      <c r="AJ93" s="7">
        <v>0</v>
      </c>
      <c r="AK93" s="7">
        <v>0</v>
      </c>
      <c r="AL93" s="16" t="s">
        <v>73</v>
      </c>
      <c r="AM93" s="10">
        <f>SUM(AM113:AM118)/6</f>
        <v>17.316666666666666</v>
      </c>
      <c r="AN93" s="7" t="s">
        <v>96</v>
      </c>
      <c r="AO93" s="10">
        <f t="shared" si="4"/>
        <v>1.0666666666666667</v>
      </c>
      <c r="AP93" s="10">
        <f t="shared" si="4"/>
        <v>1.1333333333333335</v>
      </c>
      <c r="AQ93" s="7" t="s">
        <v>201</v>
      </c>
      <c r="AR93" s="7" t="s">
        <v>96</v>
      </c>
      <c r="AS93" s="7" t="s">
        <v>96</v>
      </c>
      <c r="AT93" s="7">
        <v>1</v>
      </c>
      <c r="AU93" s="7">
        <v>1</v>
      </c>
      <c r="AV93" s="7" t="s">
        <v>96</v>
      </c>
      <c r="AW93" s="7" t="s">
        <v>96</v>
      </c>
      <c r="AX93" s="7" t="s">
        <v>96</v>
      </c>
      <c r="AY93" s="7">
        <v>1</v>
      </c>
      <c r="AZ93" s="7">
        <v>1</v>
      </c>
      <c r="BA93" s="7">
        <v>1</v>
      </c>
      <c r="BB93" s="7" t="s">
        <v>96</v>
      </c>
      <c r="BC93" s="7">
        <v>1</v>
      </c>
      <c r="BD93" s="7">
        <v>1</v>
      </c>
      <c r="BE93" s="7" t="s">
        <v>96</v>
      </c>
      <c r="BF93" s="7" t="s">
        <v>96</v>
      </c>
      <c r="BG93" s="7" t="s">
        <v>96</v>
      </c>
      <c r="BH93" s="7" t="s">
        <v>96</v>
      </c>
      <c r="BI93" s="7" t="s">
        <v>96</v>
      </c>
      <c r="BJ93" s="7" t="s">
        <v>96</v>
      </c>
      <c r="BK93" s="7" t="s">
        <v>360</v>
      </c>
      <c r="BL93" s="6" t="s">
        <v>248</v>
      </c>
      <c r="BM93" s="7" t="s">
        <v>521</v>
      </c>
      <c r="BN93" s="7" t="s">
        <v>77</v>
      </c>
      <c r="BO93" t="s">
        <v>512</v>
      </c>
      <c r="BP93" s="6">
        <v>1</v>
      </c>
      <c r="BQ93" t="s">
        <v>424</v>
      </c>
      <c r="BR93" t="s">
        <v>515</v>
      </c>
      <c r="BS93" s="6" t="s">
        <v>96</v>
      </c>
      <c r="BT93" s="6" t="s">
        <v>96</v>
      </c>
      <c r="BU93" s="6" t="s">
        <v>96</v>
      </c>
      <c r="BV93" s="6" t="s">
        <v>96</v>
      </c>
      <c r="BW93" s="6" t="s">
        <v>96</v>
      </c>
      <c r="BX93" s="6" t="s">
        <v>96</v>
      </c>
    </row>
    <row r="94" spans="1:78" x14ac:dyDescent="0.25">
      <c r="A94" s="6" t="s">
        <v>237</v>
      </c>
      <c r="B94" s="6" t="s">
        <v>268</v>
      </c>
      <c r="C94" s="6" t="s">
        <v>238</v>
      </c>
      <c r="D94" s="35" t="s">
        <v>123</v>
      </c>
      <c r="E94" s="7">
        <v>2016</v>
      </c>
      <c r="F94" s="15">
        <v>7.8</v>
      </c>
      <c r="G94" s="6" t="s">
        <v>249</v>
      </c>
      <c r="H94" s="6" t="s">
        <v>520</v>
      </c>
      <c r="I94" s="6" t="s">
        <v>250</v>
      </c>
      <c r="J94" s="7">
        <v>1.9</v>
      </c>
      <c r="K94" s="7" t="s">
        <v>96</v>
      </c>
      <c r="L94" s="7">
        <v>5</v>
      </c>
      <c r="M94" s="7">
        <v>10.8</v>
      </c>
      <c r="N94" s="7" t="s">
        <v>96</v>
      </c>
      <c r="O94" s="7" t="s">
        <v>96</v>
      </c>
      <c r="P94" s="15" t="s">
        <v>96</v>
      </c>
      <c r="Q94" s="7" t="s">
        <v>96</v>
      </c>
      <c r="R94" s="7" t="s">
        <v>96</v>
      </c>
      <c r="S94" s="10">
        <f>SUM(S124:S126)</f>
        <v>17879</v>
      </c>
      <c r="T94" s="7" t="s">
        <v>96</v>
      </c>
      <c r="U94" s="10">
        <f>SUM(U124:U126)/3</f>
        <v>24.066666666666666</v>
      </c>
      <c r="V94" s="16" t="s">
        <v>96</v>
      </c>
      <c r="W94" s="16" t="s">
        <v>96</v>
      </c>
      <c r="X94" s="16" t="s">
        <v>96</v>
      </c>
      <c r="Y94" s="16" t="s">
        <v>96</v>
      </c>
      <c r="Z94" s="78" t="s">
        <v>69</v>
      </c>
      <c r="AA94" s="7" t="s">
        <v>70</v>
      </c>
      <c r="AB94" s="7">
        <v>1994</v>
      </c>
      <c r="AC94" s="7">
        <v>2007</v>
      </c>
      <c r="AD94" s="7" t="s">
        <v>96</v>
      </c>
      <c r="AE94" s="7" t="s">
        <v>96</v>
      </c>
      <c r="AF94" s="7" t="s">
        <v>96</v>
      </c>
      <c r="AG94" s="7" t="s">
        <v>96</v>
      </c>
      <c r="AH94" s="7" t="s">
        <v>96</v>
      </c>
      <c r="AI94" s="7">
        <v>1</v>
      </c>
      <c r="AJ94" s="7">
        <v>0</v>
      </c>
      <c r="AK94" s="7">
        <v>0</v>
      </c>
      <c r="AL94" s="16" t="s">
        <v>73</v>
      </c>
      <c r="AM94" s="10">
        <f>SUM(AM114:AM119)/6</f>
        <v>16.916666666666668</v>
      </c>
      <c r="AN94" s="7" t="s">
        <v>96</v>
      </c>
      <c r="AO94" s="10">
        <f t="shared" si="4"/>
        <v>0.81666666666666687</v>
      </c>
      <c r="AP94" s="10">
        <f t="shared" si="4"/>
        <v>0.98333333333333339</v>
      </c>
      <c r="AQ94" s="7" t="s">
        <v>201</v>
      </c>
      <c r="AR94" s="7" t="s">
        <v>96</v>
      </c>
      <c r="AS94" s="7" t="s">
        <v>96</v>
      </c>
      <c r="AT94" s="7">
        <v>1</v>
      </c>
      <c r="AU94" s="7">
        <v>1</v>
      </c>
      <c r="AV94" s="7" t="s">
        <v>96</v>
      </c>
      <c r="AW94" s="7" t="s">
        <v>96</v>
      </c>
      <c r="AX94" s="7" t="s">
        <v>96</v>
      </c>
      <c r="AY94" s="7">
        <v>1</v>
      </c>
      <c r="AZ94" s="7">
        <v>1</v>
      </c>
      <c r="BA94" s="7">
        <v>1</v>
      </c>
      <c r="BB94" s="7" t="s">
        <v>96</v>
      </c>
      <c r="BC94" s="7">
        <v>1</v>
      </c>
      <c r="BD94" s="7">
        <v>1</v>
      </c>
      <c r="BE94" s="7" t="s">
        <v>96</v>
      </c>
      <c r="BF94" s="7" t="s">
        <v>96</v>
      </c>
      <c r="BG94" s="7" t="s">
        <v>96</v>
      </c>
      <c r="BH94" s="7" t="s">
        <v>96</v>
      </c>
      <c r="BI94" s="7" t="s">
        <v>96</v>
      </c>
      <c r="BJ94" s="7" t="s">
        <v>96</v>
      </c>
      <c r="BK94" s="7" t="s">
        <v>218</v>
      </c>
      <c r="BL94" s="6" t="s">
        <v>248</v>
      </c>
      <c r="BM94" s="7" t="s">
        <v>521</v>
      </c>
      <c r="BN94" s="7" t="s">
        <v>77</v>
      </c>
      <c r="BO94" t="s">
        <v>513</v>
      </c>
      <c r="BP94" s="6">
        <v>1</v>
      </c>
      <c r="BQ94" t="s">
        <v>514</v>
      </c>
      <c r="BR94" t="s">
        <v>515</v>
      </c>
      <c r="BS94" s="6" t="s">
        <v>96</v>
      </c>
      <c r="BT94" s="6" t="s">
        <v>96</v>
      </c>
      <c r="BU94" s="6" t="s">
        <v>96</v>
      </c>
      <c r="BV94" s="6" t="s">
        <v>96</v>
      </c>
      <c r="BW94" s="6" t="s">
        <v>96</v>
      </c>
      <c r="BX94" s="6" t="s">
        <v>96</v>
      </c>
    </row>
    <row r="95" spans="1:78" x14ac:dyDescent="0.25">
      <c r="D95" s="35"/>
      <c r="E95" s="7"/>
      <c r="F95" s="15"/>
      <c r="J95" s="7"/>
      <c r="K95" s="7"/>
      <c r="L95" s="7"/>
      <c r="M95" s="7"/>
      <c r="N95" s="7"/>
      <c r="O95" s="7"/>
      <c r="P95" s="15"/>
      <c r="Q95" s="7"/>
      <c r="R95" s="7"/>
      <c r="S95" s="9"/>
      <c r="T95" s="7"/>
      <c r="U95" s="7"/>
      <c r="V95" s="7"/>
      <c r="W95" s="7"/>
      <c r="X95" s="7"/>
      <c r="Y95" s="7"/>
      <c r="Z95" s="78" t="s">
        <v>69</v>
      </c>
      <c r="AA95" s="7"/>
      <c r="AB95" s="7"/>
      <c r="AC95" s="7"/>
      <c r="AD95" s="7"/>
      <c r="AE95" s="7"/>
      <c r="AF95" s="7"/>
      <c r="AG95" s="7"/>
      <c r="AH95" s="7"/>
      <c r="AI95" s="7"/>
      <c r="AJ95" s="7"/>
      <c r="AK95" s="7"/>
      <c r="AL95" s="16" t="s">
        <v>73</v>
      </c>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M95" s="7"/>
      <c r="BN95" s="7"/>
      <c r="BO95" s="7"/>
      <c r="BP95" s="7"/>
      <c r="BQ95" s="7"/>
      <c r="BR95" s="7"/>
      <c r="BX95" s="6" t="s">
        <v>96</v>
      </c>
    </row>
    <row r="96" spans="1:78" x14ac:dyDescent="0.25">
      <c r="A96" s="6" t="s">
        <v>237</v>
      </c>
      <c r="B96" s="6" t="s">
        <v>268</v>
      </c>
      <c r="C96" s="21" t="s">
        <v>238</v>
      </c>
      <c r="D96" s="35" t="s">
        <v>123</v>
      </c>
      <c r="E96" s="7">
        <v>2016</v>
      </c>
      <c r="F96" s="15">
        <v>7.2</v>
      </c>
      <c r="G96" s="6" t="s">
        <v>249</v>
      </c>
      <c r="H96" s="6" t="s">
        <v>520</v>
      </c>
      <c r="I96" s="6" t="s">
        <v>250</v>
      </c>
      <c r="J96" s="6">
        <v>5.0999999999999996</v>
      </c>
      <c r="K96" s="7" t="s">
        <v>96</v>
      </c>
      <c r="L96" s="7">
        <v>5.0999999999999996</v>
      </c>
      <c r="M96" s="7">
        <v>9.3000000000000007</v>
      </c>
      <c r="N96" s="7" t="s">
        <v>96</v>
      </c>
      <c r="O96" s="7" t="s">
        <v>96</v>
      </c>
      <c r="P96" s="15" t="s">
        <v>96</v>
      </c>
      <c r="Q96" s="7" t="s">
        <v>96</v>
      </c>
      <c r="R96" s="7" t="s">
        <v>96</v>
      </c>
      <c r="S96" s="10">
        <v>28134</v>
      </c>
      <c r="T96" s="7" t="s">
        <v>96</v>
      </c>
      <c r="U96" s="7">
        <v>12.8</v>
      </c>
      <c r="V96" s="16" t="s">
        <v>96</v>
      </c>
      <c r="W96" s="16" t="s">
        <v>96</v>
      </c>
      <c r="X96" s="16" t="s">
        <v>96</v>
      </c>
      <c r="Y96" s="16" t="s">
        <v>96</v>
      </c>
      <c r="Z96" s="78" t="s">
        <v>69</v>
      </c>
      <c r="AA96" s="7" t="s">
        <v>70</v>
      </c>
      <c r="AB96" s="7">
        <v>1992</v>
      </c>
      <c r="AC96" s="7">
        <v>2010</v>
      </c>
      <c r="AD96" s="7" t="s">
        <v>96</v>
      </c>
      <c r="AE96" s="7" t="s">
        <v>96</v>
      </c>
      <c r="AF96" s="7" t="s">
        <v>96</v>
      </c>
      <c r="AG96" s="7" t="s">
        <v>96</v>
      </c>
      <c r="AH96" s="7" t="s">
        <v>96</v>
      </c>
      <c r="AI96" s="7">
        <v>1</v>
      </c>
      <c r="AJ96" s="7">
        <v>0</v>
      </c>
      <c r="AK96" s="7">
        <v>0</v>
      </c>
      <c r="AL96" s="16" t="s">
        <v>73</v>
      </c>
      <c r="AM96" s="7">
        <v>14.9</v>
      </c>
      <c r="AN96" s="7" t="s">
        <v>96</v>
      </c>
      <c r="AO96" s="7">
        <v>4.0999999999999996</v>
      </c>
      <c r="AP96" s="7">
        <v>2.8</v>
      </c>
      <c r="AQ96" s="7" t="s">
        <v>201</v>
      </c>
      <c r="AR96" s="7" t="s">
        <v>96</v>
      </c>
      <c r="AS96" s="7" t="s">
        <v>96</v>
      </c>
      <c r="AT96" s="7">
        <v>1</v>
      </c>
      <c r="AU96" s="7">
        <v>1</v>
      </c>
      <c r="AV96" s="7" t="s">
        <v>96</v>
      </c>
      <c r="AW96" s="7" t="s">
        <v>96</v>
      </c>
      <c r="AX96" s="7" t="s">
        <v>96</v>
      </c>
      <c r="AY96" s="7">
        <v>1</v>
      </c>
      <c r="AZ96" s="7">
        <v>1</v>
      </c>
      <c r="BA96" s="7">
        <v>1</v>
      </c>
      <c r="BB96" s="7" t="s">
        <v>96</v>
      </c>
      <c r="BC96" s="7">
        <v>1</v>
      </c>
      <c r="BD96" s="7">
        <v>1</v>
      </c>
      <c r="BE96" s="7" t="s">
        <v>96</v>
      </c>
      <c r="BF96" s="7" t="s">
        <v>96</v>
      </c>
      <c r="BG96" s="7" t="s">
        <v>96</v>
      </c>
      <c r="BH96" s="7" t="s">
        <v>96</v>
      </c>
      <c r="BI96" s="7" t="s">
        <v>96</v>
      </c>
      <c r="BJ96" s="7" t="s">
        <v>96</v>
      </c>
      <c r="BK96" s="7" t="s">
        <v>241</v>
      </c>
      <c r="BL96" s="6" t="s">
        <v>248</v>
      </c>
      <c r="BM96" s="7" t="s">
        <v>522</v>
      </c>
      <c r="BN96" s="7" t="s">
        <v>77</v>
      </c>
      <c r="BO96" t="s">
        <v>425</v>
      </c>
      <c r="BP96" s="6">
        <v>1</v>
      </c>
      <c r="BQ96" t="s">
        <v>426</v>
      </c>
      <c r="BR96" t="s">
        <v>515</v>
      </c>
      <c r="BS96" t="s">
        <v>516</v>
      </c>
      <c r="BT96" s="6" t="s">
        <v>96</v>
      </c>
      <c r="BU96" t="s">
        <v>517</v>
      </c>
      <c r="BV96" t="s">
        <v>518</v>
      </c>
      <c r="BW96" s="6" t="s">
        <v>96</v>
      </c>
      <c r="BX96" s="6" t="s">
        <v>96</v>
      </c>
    </row>
    <row r="97" spans="1:76" x14ac:dyDescent="0.25">
      <c r="A97" s="6" t="s">
        <v>237</v>
      </c>
      <c r="B97" s="6" t="s">
        <v>268</v>
      </c>
      <c r="C97" s="6" t="s">
        <v>238</v>
      </c>
      <c r="D97" s="35" t="s">
        <v>123</v>
      </c>
      <c r="E97" s="7">
        <v>2016</v>
      </c>
      <c r="F97" s="15">
        <v>7.6</v>
      </c>
      <c r="G97" s="6" t="s">
        <v>249</v>
      </c>
      <c r="H97" s="6" t="s">
        <v>520</v>
      </c>
      <c r="I97" s="6" t="s">
        <v>250</v>
      </c>
      <c r="J97" s="7">
        <v>4</v>
      </c>
      <c r="K97" s="7" t="s">
        <v>96</v>
      </c>
      <c r="L97" s="7">
        <v>4.5</v>
      </c>
      <c r="M97" s="7">
        <v>10.8</v>
      </c>
      <c r="N97" s="7" t="s">
        <v>96</v>
      </c>
      <c r="O97" s="7" t="s">
        <v>96</v>
      </c>
      <c r="P97" s="15" t="s">
        <v>96</v>
      </c>
      <c r="Q97" s="7" t="s">
        <v>96</v>
      </c>
      <c r="R97" s="7" t="s">
        <v>96</v>
      </c>
      <c r="S97" s="10">
        <v>12922</v>
      </c>
      <c r="T97" s="7" t="s">
        <v>96</v>
      </c>
      <c r="U97" s="7">
        <v>14.9</v>
      </c>
      <c r="V97" s="16" t="s">
        <v>96</v>
      </c>
      <c r="W97" s="16" t="s">
        <v>96</v>
      </c>
      <c r="X97" s="16" t="s">
        <v>96</v>
      </c>
      <c r="Y97" s="16" t="s">
        <v>96</v>
      </c>
      <c r="Z97" s="78" t="s">
        <v>69</v>
      </c>
      <c r="AA97" s="7" t="s">
        <v>70</v>
      </c>
      <c r="AB97" s="7">
        <v>1992</v>
      </c>
      <c r="AC97" s="7">
        <v>2010</v>
      </c>
      <c r="AD97" s="7" t="s">
        <v>96</v>
      </c>
      <c r="AE97" s="7" t="s">
        <v>96</v>
      </c>
      <c r="AF97" s="7" t="s">
        <v>96</v>
      </c>
      <c r="AG97" s="7" t="s">
        <v>96</v>
      </c>
      <c r="AH97" s="7" t="s">
        <v>96</v>
      </c>
      <c r="AI97" s="7">
        <v>1</v>
      </c>
      <c r="AJ97" s="7">
        <v>0</v>
      </c>
      <c r="AK97" s="7">
        <v>0</v>
      </c>
      <c r="AL97" s="16" t="s">
        <v>73</v>
      </c>
      <c r="AM97" s="7">
        <v>19</v>
      </c>
      <c r="AN97" s="7" t="s">
        <v>96</v>
      </c>
      <c r="AO97" s="7">
        <v>1.9</v>
      </c>
      <c r="AP97" s="7">
        <v>1.6</v>
      </c>
      <c r="AQ97" s="7" t="s">
        <v>201</v>
      </c>
      <c r="AR97" s="7" t="s">
        <v>96</v>
      </c>
      <c r="AS97" s="7" t="s">
        <v>96</v>
      </c>
      <c r="AT97" s="7">
        <v>1</v>
      </c>
      <c r="AU97" s="7">
        <v>1</v>
      </c>
      <c r="AV97" s="7" t="s">
        <v>96</v>
      </c>
      <c r="AW97" s="7" t="s">
        <v>96</v>
      </c>
      <c r="AX97" s="7" t="s">
        <v>96</v>
      </c>
      <c r="AY97" s="7">
        <v>1</v>
      </c>
      <c r="AZ97" s="7">
        <v>1</v>
      </c>
      <c r="BA97" s="7">
        <v>1</v>
      </c>
      <c r="BB97" s="7" t="s">
        <v>96</v>
      </c>
      <c r="BC97" s="7">
        <v>1</v>
      </c>
      <c r="BD97" s="7">
        <v>1</v>
      </c>
      <c r="BE97" s="7" t="s">
        <v>96</v>
      </c>
      <c r="BF97" s="7" t="s">
        <v>96</v>
      </c>
      <c r="BG97" s="7" t="s">
        <v>96</v>
      </c>
      <c r="BH97" s="7" t="s">
        <v>96</v>
      </c>
      <c r="BI97" s="7" t="s">
        <v>96</v>
      </c>
      <c r="BJ97" s="7" t="s">
        <v>96</v>
      </c>
      <c r="BK97" s="7" t="s">
        <v>242</v>
      </c>
      <c r="BL97" s="6" t="s">
        <v>248</v>
      </c>
      <c r="BM97" s="7" t="s">
        <v>522</v>
      </c>
      <c r="BN97" s="7" t="s">
        <v>77</v>
      </c>
      <c r="BO97" t="s">
        <v>425</v>
      </c>
      <c r="BP97" s="6">
        <v>1</v>
      </c>
      <c r="BQ97" t="s">
        <v>426</v>
      </c>
      <c r="BR97" t="s">
        <v>515</v>
      </c>
      <c r="BS97" s="6" t="s">
        <v>96</v>
      </c>
      <c r="BT97" s="6" t="s">
        <v>96</v>
      </c>
      <c r="BU97" s="6" t="s">
        <v>96</v>
      </c>
      <c r="BV97" s="6" t="s">
        <v>96</v>
      </c>
      <c r="BW97" s="6" t="s">
        <v>96</v>
      </c>
      <c r="BX97" s="6" t="s">
        <v>96</v>
      </c>
    </row>
    <row r="98" spans="1:76" x14ac:dyDescent="0.25">
      <c r="A98" s="6" t="s">
        <v>237</v>
      </c>
      <c r="B98" s="6" t="s">
        <v>268</v>
      </c>
      <c r="C98" s="6" t="s">
        <v>238</v>
      </c>
      <c r="D98" s="35" t="s">
        <v>123</v>
      </c>
      <c r="E98" s="7">
        <v>2016</v>
      </c>
      <c r="F98" s="15">
        <v>6.1</v>
      </c>
      <c r="G98" s="6" t="s">
        <v>249</v>
      </c>
      <c r="H98" s="6" t="s">
        <v>520</v>
      </c>
      <c r="I98" s="6" t="s">
        <v>250</v>
      </c>
      <c r="J98" s="7">
        <v>4.8</v>
      </c>
      <c r="K98" s="7" t="s">
        <v>96</v>
      </c>
      <c r="L98" s="7">
        <v>2.2000000000000002</v>
      </c>
      <c r="M98" s="7">
        <v>10.199999999999999</v>
      </c>
      <c r="N98" s="7" t="s">
        <v>96</v>
      </c>
      <c r="O98" s="7" t="s">
        <v>96</v>
      </c>
      <c r="P98" s="15" t="s">
        <v>96</v>
      </c>
      <c r="Q98" s="7" t="s">
        <v>96</v>
      </c>
      <c r="R98" s="7" t="s">
        <v>96</v>
      </c>
      <c r="S98" s="10">
        <v>8889</v>
      </c>
      <c r="T98" s="7" t="s">
        <v>96</v>
      </c>
      <c r="U98" s="7">
        <v>12.5</v>
      </c>
      <c r="V98" s="16" t="s">
        <v>96</v>
      </c>
      <c r="W98" s="16" t="s">
        <v>96</v>
      </c>
      <c r="X98" s="16" t="s">
        <v>96</v>
      </c>
      <c r="Y98" s="16" t="s">
        <v>96</v>
      </c>
      <c r="Z98" s="78" t="s">
        <v>69</v>
      </c>
      <c r="AA98" s="7" t="s">
        <v>70</v>
      </c>
      <c r="AB98" s="7">
        <v>1992</v>
      </c>
      <c r="AC98" s="7">
        <v>2010</v>
      </c>
      <c r="AD98" s="7" t="s">
        <v>96</v>
      </c>
      <c r="AE98" s="7" t="s">
        <v>96</v>
      </c>
      <c r="AF98" s="7" t="s">
        <v>96</v>
      </c>
      <c r="AG98" s="7" t="s">
        <v>96</v>
      </c>
      <c r="AH98" s="7" t="s">
        <v>96</v>
      </c>
      <c r="AI98" s="7">
        <v>1</v>
      </c>
      <c r="AJ98" s="7">
        <v>0</v>
      </c>
      <c r="AK98" s="7">
        <v>0</v>
      </c>
      <c r="AL98" s="16" t="s">
        <v>73</v>
      </c>
      <c r="AM98" s="7">
        <v>18.8</v>
      </c>
      <c r="AN98" s="7" t="s">
        <v>96</v>
      </c>
      <c r="AO98" s="7">
        <v>1.3</v>
      </c>
      <c r="AP98" s="7">
        <v>1.3</v>
      </c>
      <c r="AQ98" s="7" t="s">
        <v>201</v>
      </c>
      <c r="AR98" s="7" t="s">
        <v>96</v>
      </c>
      <c r="AS98" s="7" t="s">
        <v>96</v>
      </c>
      <c r="AT98" s="7">
        <v>1</v>
      </c>
      <c r="AU98" s="7">
        <v>1</v>
      </c>
      <c r="AV98" s="7" t="s">
        <v>96</v>
      </c>
      <c r="AW98" s="7" t="s">
        <v>96</v>
      </c>
      <c r="AX98" s="7" t="s">
        <v>96</v>
      </c>
      <c r="AY98" s="7">
        <v>1</v>
      </c>
      <c r="AZ98" s="7">
        <v>1</v>
      </c>
      <c r="BA98" s="7">
        <v>1</v>
      </c>
      <c r="BB98" s="7" t="s">
        <v>96</v>
      </c>
      <c r="BC98" s="7">
        <v>1</v>
      </c>
      <c r="BD98" s="7">
        <v>1</v>
      </c>
      <c r="BE98" s="7" t="s">
        <v>96</v>
      </c>
      <c r="BF98" s="7" t="s">
        <v>96</v>
      </c>
      <c r="BG98" s="7" t="s">
        <v>96</v>
      </c>
      <c r="BH98" s="7" t="s">
        <v>96</v>
      </c>
      <c r="BI98" s="7" t="s">
        <v>96</v>
      </c>
      <c r="BJ98" s="7" t="s">
        <v>96</v>
      </c>
      <c r="BK98" s="7" t="s">
        <v>243</v>
      </c>
      <c r="BL98" s="6" t="s">
        <v>248</v>
      </c>
      <c r="BM98" s="7" t="s">
        <v>522</v>
      </c>
      <c r="BN98" s="7" t="s">
        <v>77</v>
      </c>
      <c r="BO98" t="s">
        <v>425</v>
      </c>
      <c r="BP98" s="6">
        <v>1</v>
      </c>
      <c r="BQ98" t="s">
        <v>426</v>
      </c>
      <c r="BR98" t="s">
        <v>515</v>
      </c>
      <c r="BS98" s="6" t="s">
        <v>96</v>
      </c>
      <c r="BT98" s="6" t="s">
        <v>96</v>
      </c>
      <c r="BU98" s="6" t="s">
        <v>96</v>
      </c>
      <c r="BV98" s="6" t="s">
        <v>96</v>
      </c>
      <c r="BW98" s="6" t="s">
        <v>96</v>
      </c>
      <c r="BX98" s="6" t="s">
        <v>96</v>
      </c>
    </row>
    <row r="99" spans="1:76" x14ac:dyDescent="0.25">
      <c r="A99" s="6" t="s">
        <v>237</v>
      </c>
      <c r="B99" s="6" t="s">
        <v>268</v>
      </c>
      <c r="C99" s="6" t="s">
        <v>238</v>
      </c>
      <c r="D99" s="35" t="s">
        <v>123</v>
      </c>
      <c r="E99" s="7">
        <v>2016</v>
      </c>
      <c r="F99" s="15">
        <v>5.5</v>
      </c>
      <c r="G99" s="6" t="s">
        <v>249</v>
      </c>
      <c r="H99" s="6" t="s">
        <v>520</v>
      </c>
      <c r="I99" s="6" t="s">
        <v>250</v>
      </c>
      <c r="J99" s="7">
        <v>4.7</v>
      </c>
      <c r="K99" s="7" t="s">
        <v>96</v>
      </c>
      <c r="L99" s="7">
        <v>1.5</v>
      </c>
      <c r="M99" s="7">
        <v>9.6999999999999993</v>
      </c>
      <c r="N99" s="7" t="s">
        <v>96</v>
      </c>
      <c r="O99" s="7" t="s">
        <v>96</v>
      </c>
      <c r="P99" s="15" t="s">
        <v>96</v>
      </c>
      <c r="Q99" s="7" t="s">
        <v>96</v>
      </c>
      <c r="R99" s="7" t="s">
        <v>96</v>
      </c>
      <c r="S99" s="10">
        <v>7631</v>
      </c>
      <c r="T99" s="7" t="s">
        <v>96</v>
      </c>
      <c r="U99" s="7">
        <v>14.4</v>
      </c>
      <c r="V99" s="16" t="s">
        <v>96</v>
      </c>
      <c r="W99" s="16" t="s">
        <v>96</v>
      </c>
      <c r="X99" s="16" t="s">
        <v>96</v>
      </c>
      <c r="Y99" s="16" t="s">
        <v>96</v>
      </c>
      <c r="Z99" s="78" t="s">
        <v>69</v>
      </c>
      <c r="AA99" s="7" t="s">
        <v>70</v>
      </c>
      <c r="AB99" s="7">
        <v>1992</v>
      </c>
      <c r="AC99" s="7">
        <v>2010</v>
      </c>
      <c r="AD99" s="7" t="s">
        <v>96</v>
      </c>
      <c r="AE99" s="7" t="s">
        <v>96</v>
      </c>
      <c r="AF99" s="7" t="s">
        <v>96</v>
      </c>
      <c r="AG99" s="7" t="s">
        <v>96</v>
      </c>
      <c r="AH99" s="7" t="s">
        <v>96</v>
      </c>
      <c r="AI99" s="7">
        <v>1</v>
      </c>
      <c r="AJ99" s="7">
        <v>0</v>
      </c>
      <c r="AK99" s="7">
        <v>0</v>
      </c>
      <c r="AL99" s="16" t="s">
        <v>73</v>
      </c>
      <c r="AM99" s="7">
        <v>16.3</v>
      </c>
      <c r="AN99" s="7" t="s">
        <v>96</v>
      </c>
      <c r="AO99" s="7">
        <v>1.1000000000000001</v>
      </c>
      <c r="AP99" s="7">
        <v>1.2</v>
      </c>
      <c r="AQ99" s="7" t="s">
        <v>201</v>
      </c>
      <c r="AR99" s="7" t="s">
        <v>96</v>
      </c>
      <c r="AS99" s="7" t="s">
        <v>96</v>
      </c>
      <c r="AT99" s="7">
        <v>1</v>
      </c>
      <c r="AU99" s="7">
        <v>1</v>
      </c>
      <c r="AV99" s="7" t="s">
        <v>96</v>
      </c>
      <c r="AW99" s="7" t="s">
        <v>96</v>
      </c>
      <c r="AX99" s="7" t="s">
        <v>96</v>
      </c>
      <c r="AY99" s="7">
        <v>1</v>
      </c>
      <c r="AZ99" s="7">
        <v>1</v>
      </c>
      <c r="BA99" s="7">
        <v>1</v>
      </c>
      <c r="BB99" s="7" t="s">
        <v>96</v>
      </c>
      <c r="BC99" s="7">
        <v>1</v>
      </c>
      <c r="BD99" s="7">
        <v>1</v>
      </c>
      <c r="BE99" s="7" t="s">
        <v>96</v>
      </c>
      <c r="BF99" s="7" t="s">
        <v>96</v>
      </c>
      <c r="BG99" s="7" t="s">
        <v>96</v>
      </c>
      <c r="BH99" s="7" t="s">
        <v>96</v>
      </c>
      <c r="BI99" s="7" t="s">
        <v>96</v>
      </c>
      <c r="BJ99" s="7" t="s">
        <v>96</v>
      </c>
      <c r="BK99" s="7" t="s">
        <v>244</v>
      </c>
      <c r="BL99" s="6" t="s">
        <v>248</v>
      </c>
      <c r="BM99" s="7" t="s">
        <v>522</v>
      </c>
      <c r="BN99" s="7" t="s">
        <v>77</v>
      </c>
      <c r="BO99" t="s">
        <v>425</v>
      </c>
      <c r="BP99" s="6">
        <v>1</v>
      </c>
      <c r="BQ99" t="s">
        <v>426</v>
      </c>
      <c r="BR99" t="s">
        <v>515</v>
      </c>
      <c r="BS99" s="6" t="s">
        <v>96</v>
      </c>
      <c r="BT99" s="6" t="s">
        <v>96</v>
      </c>
      <c r="BU99" s="6" t="s">
        <v>96</v>
      </c>
      <c r="BV99" s="6" t="s">
        <v>96</v>
      </c>
      <c r="BW99" s="6" t="s">
        <v>96</v>
      </c>
      <c r="BX99" s="6" t="s">
        <v>96</v>
      </c>
    </row>
    <row r="100" spans="1:76" x14ac:dyDescent="0.25">
      <c r="A100" s="6" t="s">
        <v>237</v>
      </c>
      <c r="B100" s="6" t="s">
        <v>268</v>
      </c>
      <c r="C100" s="6" t="s">
        <v>238</v>
      </c>
      <c r="D100" s="35" t="s">
        <v>123</v>
      </c>
      <c r="E100" s="7">
        <v>2016</v>
      </c>
      <c r="F100" s="15">
        <v>9.1</v>
      </c>
      <c r="G100" s="6" t="s">
        <v>249</v>
      </c>
      <c r="H100" s="6" t="s">
        <v>520</v>
      </c>
      <c r="I100" s="6" t="s">
        <v>250</v>
      </c>
      <c r="J100" s="7">
        <v>4.9000000000000004</v>
      </c>
      <c r="K100" s="7" t="s">
        <v>96</v>
      </c>
      <c r="L100" s="7">
        <v>3.5</v>
      </c>
      <c r="M100" s="7">
        <v>15</v>
      </c>
      <c r="N100" s="7" t="s">
        <v>96</v>
      </c>
      <c r="O100" s="7" t="s">
        <v>96</v>
      </c>
      <c r="P100" s="15" t="s">
        <v>96</v>
      </c>
      <c r="Q100" s="7" t="s">
        <v>96</v>
      </c>
      <c r="R100" s="7" t="s">
        <v>96</v>
      </c>
      <c r="S100" s="10">
        <v>4622</v>
      </c>
      <c r="T100" s="7" t="s">
        <v>96</v>
      </c>
      <c r="U100" s="7">
        <v>13</v>
      </c>
      <c r="V100" s="16" t="s">
        <v>96</v>
      </c>
      <c r="W100" s="16" t="s">
        <v>96</v>
      </c>
      <c r="X100" s="16" t="s">
        <v>96</v>
      </c>
      <c r="Y100" s="16" t="s">
        <v>96</v>
      </c>
      <c r="Z100" s="78" t="s">
        <v>69</v>
      </c>
      <c r="AA100" s="7" t="s">
        <v>70</v>
      </c>
      <c r="AB100" s="7">
        <v>1992</v>
      </c>
      <c r="AC100" s="7">
        <v>2010</v>
      </c>
      <c r="AD100" s="7" t="s">
        <v>96</v>
      </c>
      <c r="AE100" s="7" t="s">
        <v>96</v>
      </c>
      <c r="AF100" s="7" t="s">
        <v>96</v>
      </c>
      <c r="AG100" s="7" t="s">
        <v>96</v>
      </c>
      <c r="AH100" s="7" t="s">
        <v>96</v>
      </c>
      <c r="AI100" s="7">
        <v>1</v>
      </c>
      <c r="AJ100" s="7">
        <v>0</v>
      </c>
      <c r="AK100" s="7">
        <v>0</v>
      </c>
      <c r="AL100" s="16" t="s">
        <v>73</v>
      </c>
      <c r="AM100" s="7">
        <v>17.3</v>
      </c>
      <c r="AN100" s="7" t="s">
        <v>96</v>
      </c>
      <c r="AO100" s="7">
        <v>0.7</v>
      </c>
      <c r="AP100" s="7">
        <v>0.9</v>
      </c>
      <c r="AQ100" s="7" t="s">
        <v>201</v>
      </c>
      <c r="AR100" s="7" t="s">
        <v>96</v>
      </c>
      <c r="AS100" s="7" t="s">
        <v>96</v>
      </c>
      <c r="AT100" s="7">
        <v>1</v>
      </c>
      <c r="AU100" s="7">
        <v>1</v>
      </c>
      <c r="AV100" s="7" t="s">
        <v>96</v>
      </c>
      <c r="AW100" s="7" t="s">
        <v>96</v>
      </c>
      <c r="AX100" s="7" t="s">
        <v>96</v>
      </c>
      <c r="AY100" s="7">
        <v>1</v>
      </c>
      <c r="AZ100" s="7">
        <v>1</v>
      </c>
      <c r="BA100" s="7">
        <v>1</v>
      </c>
      <c r="BB100" s="7" t="s">
        <v>96</v>
      </c>
      <c r="BC100" s="7">
        <v>1</v>
      </c>
      <c r="BD100" s="7">
        <v>1</v>
      </c>
      <c r="BE100" s="7" t="s">
        <v>96</v>
      </c>
      <c r="BF100" s="7" t="s">
        <v>96</v>
      </c>
      <c r="BG100" s="7" t="s">
        <v>96</v>
      </c>
      <c r="BH100" s="7" t="s">
        <v>96</v>
      </c>
      <c r="BI100" s="7" t="s">
        <v>96</v>
      </c>
      <c r="BJ100" s="7" t="s">
        <v>96</v>
      </c>
      <c r="BK100" s="7" t="s">
        <v>245</v>
      </c>
      <c r="BL100" s="6" t="s">
        <v>248</v>
      </c>
      <c r="BM100" s="7" t="s">
        <v>522</v>
      </c>
      <c r="BN100" s="7" t="s">
        <v>77</v>
      </c>
      <c r="BO100" t="s">
        <v>425</v>
      </c>
      <c r="BP100" s="6">
        <v>1</v>
      </c>
      <c r="BQ100" t="s">
        <v>426</v>
      </c>
      <c r="BR100" t="s">
        <v>515</v>
      </c>
      <c r="BS100" s="6" t="s">
        <v>96</v>
      </c>
      <c r="BT100" s="6" t="s">
        <v>96</v>
      </c>
      <c r="BU100" s="6" t="s">
        <v>96</v>
      </c>
      <c r="BV100" s="6" t="s">
        <v>96</v>
      </c>
      <c r="BW100" s="6" t="s">
        <v>96</v>
      </c>
      <c r="BX100" s="6" t="s">
        <v>96</v>
      </c>
    </row>
    <row r="101" spans="1:76" x14ac:dyDescent="0.25">
      <c r="A101" s="6" t="s">
        <v>237</v>
      </c>
      <c r="B101" s="6" t="s">
        <v>268</v>
      </c>
      <c r="C101" s="6" t="s">
        <v>238</v>
      </c>
      <c r="D101" s="35" t="s">
        <v>123</v>
      </c>
      <c r="E101" s="7">
        <v>2016</v>
      </c>
      <c r="F101" s="15">
        <v>4.8</v>
      </c>
      <c r="G101" s="6" t="s">
        <v>249</v>
      </c>
      <c r="H101" s="6" t="s">
        <v>520</v>
      </c>
      <c r="I101" s="6" t="s">
        <v>250</v>
      </c>
      <c r="J101" s="7">
        <v>4.5999999999999996</v>
      </c>
      <c r="K101" s="7" t="s">
        <v>96</v>
      </c>
      <c r="L101" s="7">
        <v>-1</v>
      </c>
      <c r="M101" s="7">
        <v>10.9</v>
      </c>
      <c r="N101" s="7" t="s">
        <v>96</v>
      </c>
      <c r="O101" s="7" t="s">
        <v>96</v>
      </c>
      <c r="P101" s="15" t="s">
        <v>96</v>
      </c>
      <c r="Q101" s="7" t="s">
        <v>96</v>
      </c>
      <c r="R101" s="7" t="s">
        <v>96</v>
      </c>
      <c r="S101" s="10">
        <v>3826</v>
      </c>
      <c r="T101" s="7" t="s">
        <v>96</v>
      </c>
      <c r="U101" s="7">
        <v>14.1</v>
      </c>
      <c r="V101" s="16" t="s">
        <v>96</v>
      </c>
      <c r="W101" s="16" t="s">
        <v>96</v>
      </c>
      <c r="X101" s="16" t="s">
        <v>96</v>
      </c>
      <c r="Y101" s="16" t="s">
        <v>96</v>
      </c>
      <c r="Z101" s="78" t="s">
        <v>69</v>
      </c>
      <c r="AA101" s="7" t="s">
        <v>70</v>
      </c>
      <c r="AB101" s="7">
        <v>1992</v>
      </c>
      <c r="AC101" s="7">
        <v>2010</v>
      </c>
      <c r="AD101" s="7" t="s">
        <v>96</v>
      </c>
      <c r="AE101" s="7" t="s">
        <v>96</v>
      </c>
      <c r="AF101" s="7" t="s">
        <v>96</v>
      </c>
      <c r="AG101" s="7" t="s">
        <v>96</v>
      </c>
      <c r="AH101" s="7" t="s">
        <v>96</v>
      </c>
      <c r="AI101" s="7">
        <v>1</v>
      </c>
      <c r="AJ101" s="7">
        <v>0</v>
      </c>
      <c r="AK101" s="7">
        <v>0</v>
      </c>
      <c r="AL101" s="16" t="s">
        <v>73</v>
      </c>
      <c r="AM101" s="7">
        <v>14.5</v>
      </c>
      <c r="AN101" s="7" t="s">
        <v>96</v>
      </c>
      <c r="AO101" s="7">
        <v>0.6</v>
      </c>
      <c r="AP101" s="7">
        <v>0.8</v>
      </c>
      <c r="AQ101" s="7" t="s">
        <v>201</v>
      </c>
      <c r="AR101" s="7" t="s">
        <v>96</v>
      </c>
      <c r="AS101" s="7" t="s">
        <v>96</v>
      </c>
      <c r="AT101" s="7">
        <v>1</v>
      </c>
      <c r="AU101" s="7">
        <v>1</v>
      </c>
      <c r="AV101" s="7" t="s">
        <v>96</v>
      </c>
      <c r="AW101" s="7" t="s">
        <v>96</v>
      </c>
      <c r="AX101" s="7" t="s">
        <v>96</v>
      </c>
      <c r="AY101" s="7">
        <v>1</v>
      </c>
      <c r="AZ101" s="7">
        <v>1</v>
      </c>
      <c r="BA101" s="7">
        <v>1</v>
      </c>
      <c r="BB101" s="7" t="s">
        <v>96</v>
      </c>
      <c r="BC101" s="7">
        <v>1</v>
      </c>
      <c r="BD101" s="7">
        <v>1</v>
      </c>
      <c r="BE101" s="7" t="s">
        <v>96</v>
      </c>
      <c r="BF101" s="7" t="s">
        <v>96</v>
      </c>
      <c r="BG101" s="7" t="s">
        <v>96</v>
      </c>
      <c r="BH101" s="7" t="s">
        <v>96</v>
      </c>
      <c r="BI101" s="7" t="s">
        <v>96</v>
      </c>
      <c r="BJ101" s="7" t="s">
        <v>96</v>
      </c>
      <c r="BK101" s="7" t="s">
        <v>246</v>
      </c>
      <c r="BL101" s="6" t="s">
        <v>248</v>
      </c>
      <c r="BM101" s="7" t="s">
        <v>522</v>
      </c>
      <c r="BN101" s="7" t="s">
        <v>77</v>
      </c>
      <c r="BO101" t="s">
        <v>425</v>
      </c>
      <c r="BP101" s="6">
        <v>1</v>
      </c>
      <c r="BQ101" t="s">
        <v>426</v>
      </c>
      <c r="BR101" t="s">
        <v>515</v>
      </c>
      <c r="BS101" s="6" t="s">
        <v>96</v>
      </c>
      <c r="BT101" s="6" t="s">
        <v>96</v>
      </c>
      <c r="BU101" s="6" t="s">
        <v>96</v>
      </c>
      <c r="BV101" s="6" t="s">
        <v>96</v>
      </c>
      <c r="BW101" s="6" t="s">
        <v>96</v>
      </c>
      <c r="BX101" s="6" t="s">
        <v>96</v>
      </c>
    </row>
    <row r="102" spans="1:76" x14ac:dyDescent="0.25">
      <c r="A102" s="6" t="s">
        <v>237</v>
      </c>
      <c r="B102" s="6" t="s">
        <v>268</v>
      </c>
      <c r="C102" s="6" t="s">
        <v>238</v>
      </c>
      <c r="D102" s="35" t="s">
        <v>123</v>
      </c>
      <c r="E102" s="7">
        <v>2016</v>
      </c>
      <c r="F102" s="15">
        <v>3.6</v>
      </c>
      <c r="G102" s="6" t="s">
        <v>249</v>
      </c>
      <c r="H102" s="6" t="s">
        <v>520</v>
      </c>
      <c r="I102" s="6" t="s">
        <v>250</v>
      </c>
      <c r="J102" s="7">
        <v>4.8</v>
      </c>
      <c r="K102" s="7" t="s">
        <v>96</v>
      </c>
      <c r="L102" s="7">
        <v>0</v>
      </c>
      <c r="M102" s="7">
        <v>7.3</v>
      </c>
      <c r="N102" s="7" t="s">
        <v>96</v>
      </c>
      <c r="O102" s="7" t="s">
        <v>96</v>
      </c>
      <c r="P102" s="15" t="s">
        <v>96</v>
      </c>
      <c r="Q102" s="7" t="s">
        <v>96</v>
      </c>
      <c r="R102" s="7" t="s">
        <v>96</v>
      </c>
      <c r="S102" s="10">
        <v>11598</v>
      </c>
      <c r="T102" s="7" t="s">
        <v>96</v>
      </c>
      <c r="U102" s="7">
        <v>8.8000000000000007</v>
      </c>
      <c r="V102" s="16" t="s">
        <v>96</v>
      </c>
      <c r="W102" s="16" t="s">
        <v>96</v>
      </c>
      <c r="X102" s="16" t="s">
        <v>96</v>
      </c>
      <c r="Y102" s="16" t="s">
        <v>96</v>
      </c>
      <c r="Z102" s="78" t="s">
        <v>69</v>
      </c>
      <c r="AA102" s="7" t="s">
        <v>70</v>
      </c>
      <c r="AB102" s="7">
        <v>1972</v>
      </c>
      <c r="AC102" s="7">
        <v>2010</v>
      </c>
      <c r="AD102" s="7" t="s">
        <v>96</v>
      </c>
      <c r="AE102" s="7" t="s">
        <v>96</v>
      </c>
      <c r="AF102" s="7" t="s">
        <v>96</v>
      </c>
      <c r="AG102" s="7" t="s">
        <v>96</v>
      </c>
      <c r="AH102" s="7" t="s">
        <v>96</v>
      </c>
      <c r="AI102" s="7">
        <v>1</v>
      </c>
      <c r="AJ102" s="7">
        <v>0</v>
      </c>
      <c r="AK102" s="7">
        <v>0</v>
      </c>
      <c r="AL102" s="16" t="s">
        <v>73</v>
      </c>
      <c r="AM102" s="7">
        <v>18</v>
      </c>
      <c r="AN102" s="7" t="s">
        <v>96</v>
      </c>
      <c r="AO102" s="7">
        <v>0.8</v>
      </c>
      <c r="AP102" s="7">
        <v>1</v>
      </c>
      <c r="AQ102" s="7" t="s">
        <v>201</v>
      </c>
      <c r="AR102" s="7" t="s">
        <v>96</v>
      </c>
      <c r="AS102" s="7" t="s">
        <v>96</v>
      </c>
      <c r="AT102" s="7">
        <v>1</v>
      </c>
      <c r="AU102" s="7">
        <v>1</v>
      </c>
      <c r="AV102" s="7" t="s">
        <v>96</v>
      </c>
      <c r="AW102" s="7" t="s">
        <v>96</v>
      </c>
      <c r="AX102" s="7" t="s">
        <v>96</v>
      </c>
      <c r="AY102" s="7">
        <v>1</v>
      </c>
      <c r="AZ102" s="7">
        <v>1</v>
      </c>
      <c r="BA102" s="7">
        <v>1</v>
      </c>
      <c r="BB102" s="7" t="s">
        <v>96</v>
      </c>
      <c r="BC102" s="7">
        <v>1</v>
      </c>
      <c r="BD102" s="7">
        <v>1</v>
      </c>
      <c r="BE102" s="7" t="s">
        <v>96</v>
      </c>
      <c r="BF102" s="7" t="s">
        <v>96</v>
      </c>
      <c r="BG102" s="7" t="s">
        <v>96</v>
      </c>
      <c r="BH102" s="7" t="s">
        <v>96</v>
      </c>
      <c r="BI102" s="7" t="s">
        <v>96</v>
      </c>
      <c r="BJ102" s="7" t="s">
        <v>96</v>
      </c>
      <c r="BK102" s="7" t="s">
        <v>239</v>
      </c>
      <c r="BL102" s="6" t="s">
        <v>248</v>
      </c>
      <c r="BM102" s="7" t="s">
        <v>522</v>
      </c>
      <c r="BN102" s="7" t="s">
        <v>77</v>
      </c>
      <c r="BO102" t="s">
        <v>512</v>
      </c>
      <c r="BP102" s="6">
        <v>1</v>
      </c>
      <c r="BQ102" t="s">
        <v>424</v>
      </c>
      <c r="BR102" t="s">
        <v>515</v>
      </c>
      <c r="BS102" s="6" t="s">
        <v>96</v>
      </c>
      <c r="BT102" s="6" t="s">
        <v>96</v>
      </c>
      <c r="BU102" s="6" t="s">
        <v>96</v>
      </c>
      <c r="BV102" s="6" t="s">
        <v>96</v>
      </c>
      <c r="BW102" s="6" t="s">
        <v>96</v>
      </c>
      <c r="BX102" s="6" t="s">
        <v>96</v>
      </c>
    </row>
    <row r="103" spans="1:76" x14ac:dyDescent="0.25">
      <c r="A103" s="6" t="s">
        <v>237</v>
      </c>
      <c r="B103" s="6" t="s">
        <v>268</v>
      </c>
      <c r="C103" s="6" t="s">
        <v>238</v>
      </c>
      <c r="D103" s="35" t="s">
        <v>123</v>
      </c>
      <c r="E103" s="7">
        <v>2016</v>
      </c>
      <c r="F103" s="15">
        <v>6.4</v>
      </c>
      <c r="G103" s="6" t="s">
        <v>249</v>
      </c>
      <c r="H103" s="6" t="s">
        <v>520</v>
      </c>
      <c r="I103" s="6" t="s">
        <v>250</v>
      </c>
      <c r="J103" s="7">
        <v>4.0999999999999996</v>
      </c>
      <c r="K103" s="7" t="s">
        <v>96</v>
      </c>
      <c r="L103" s="7">
        <v>1.1000000000000001</v>
      </c>
      <c r="M103" s="7">
        <v>12.1</v>
      </c>
      <c r="N103" s="7" t="s">
        <v>96</v>
      </c>
      <c r="O103" s="7" t="s">
        <v>96</v>
      </c>
      <c r="P103" s="15" t="s">
        <v>96</v>
      </c>
      <c r="Q103" s="7" t="s">
        <v>96</v>
      </c>
      <c r="R103" s="7" t="s">
        <v>96</v>
      </c>
      <c r="S103" s="10">
        <v>5671</v>
      </c>
      <c r="T103" s="7" t="s">
        <v>96</v>
      </c>
      <c r="U103" s="7">
        <v>12.3</v>
      </c>
      <c r="V103" s="16" t="s">
        <v>96</v>
      </c>
      <c r="W103" s="16" t="s">
        <v>96</v>
      </c>
      <c r="X103" s="16" t="s">
        <v>96</v>
      </c>
      <c r="Y103" s="16" t="s">
        <v>96</v>
      </c>
      <c r="Z103" s="78" t="s">
        <v>69</v>
      </c>
      <c r="AA103" s="7" t="s">
        <v>70</v>
      </c>
      <c r="AB103" s="7">
        <v>1972</v>
      </c>
      <c r="AC103" s="7">
        <v>2010</v>
      </c>
      <c r="AD103" s="7" t="s">
        <v>96</v>
      </c>
      <c r="AE103" s="7" t="s">
        <v>96</v>
      </c>
      <c r="AF103" s="7" t="s">
        <v>96</v>
      </c>
      <c r="AG103" s="7" t="s">
        <v>96</v>
      </c>
      <c r="AH103" s="7" t="s">
        <v>96</v>
      </c>
      <c r="AI103" s="7">
        <v>1</v>
      </c>
      <c r="AJ103" s="7">
        <v>0</v>
      </c>
      <c r="AK103" s="7">
        <v>0</v>
      </c>
      <c r="AL103" s="16" t="s">
        <v>73</v>
      </c>
      <c r="AM103" s="7">
        <v>16.600000000000001</v>
      </c>
      <c r="AN103" s="7" t="s">
        <v>96</v>
      </c>
      <c r="AO103" s="7">
        <v>0.4</v>
      </c>
      <c r="AP103" s="7">
        <v>0.7</v>
      </c>
      <c r="AQ103" s="7" t="s">
        <v>201</v>
      </c>
      <c r="AR103" s="7" t="s">
        <v>96</v>
      </c>
      <c r="AS103" s="7" t="s">
        <v>96</v>
      </c>
      <c r="AT103" s="7">
        <v>1</v>
      </c>
      <c r="AU103" s="7">
        <v>1</v>
      </c>
      <c r="AV103" s="7" t="s">
        <v>96</v>
      </c>
      <c r="AW103" s="7" t="s">
        <v>96</v>
      </c>
      <c r="AX103" s="7" t="s">
        <v>96</v>
      </c>
      <c r="AY103" s="7">
        <v>1</v>
      </c>
      <c r="AZ103" s="7">
        <v>1</v>
      </c>
      <c r="BA103" s="7">
        <v>1</v>
      </c>
      <c r="BB103" s="7" t="s">
        <v>96</v>
      </c>
      <c r="BC103" s="7">
        <v>1</v>
      </c>
      <c r="BD103" s="7">
        <v>1</v>
      </c>
      <c r="BE103" s="7" t="s">
        <v>96</v>
      </c>
      <c r="BF103" s="7" t="s">
        <v>96</v>
      </c>
      <c r="BG103" s="7" t="s">
        <v>96</v>
      </c>
      <c r="BH103" s="7" t="s">
        <v>96</v>
      </c>
      <c r="BI103" s="7" t="s">
        <v>96</v>
      </c>
      <c r="BJ103" s="7" t="s">
        <v>96</v>
      </c>
      <c r="BK103" s="7" t="s">
        <v>239</v>
      </c>
      <c r="BL103" s="6" t="s">
        <v>248</v>
      </c>
      <c r="BM103" s="7" t="s">
        <v>522</v>
      </c>
      <c r="BN103" s="7" t="s">
        <v>77</v>
      </c>
      <c r="BO103" t="s">
        <v>512</v>
      </c>
      <c r="BP103" s="6">
        <v>1</v>
      </c>
      <c r="BQ103" t="s">
        <v>424</v>
      </c>
      <c r="BR103" t="s">
        <v>515</v>
      </c>
      <c r="BS103" s="6" t="s">
        <v>96</v>
      </c>
      <c r="BT103" s="6" t="s">
        <v>96</v>
      </c>
      <c r="BU103" s="6" t="s">
        <v>96</v>
      </c>
      <c r="BV103" s="6" t="s">
        <v>96</v>
      </c>
      <c r="BW103" s="6" t="s">
        <v>96</v>
      </c>
      <c r="BX103" s="6" t="s">
        <v>96</v>
      </c>
    </row>
    <row r="104" spans="1:76" x14ac:dyDescent="0.25">
      <c r="A104" s="6" t="s">
        <v>237</v>
      </c>
      <c r="B104" s="6" t="s">
        <v>268</v>
      </c>
      <c r="C104" s="6" t="s">
        <v>238</v>
      </c>
      <c r="D104" s="35" t="s">
        <v>123</v>
      </c>
      <c r="E104" s="7">
        <v>2016</v>
      </c>
      <c r="F104" s="15">
        <v>4.5999999999999996</v>
      </c>
      <c r="G104" s="6" t="s">
        <v>249</v>
      </c>
      <c r="H104" s="6" t="s">
        <v>520</v>
      </c>
      <c r="I104" s="6" t="s">
        <v>250</v>
      </c>
      <c r="J104" s="7">
        <v>3.9</v>
      </c>
      <c r="K104" s="7" t="s">
        <v>96</v>
      </c>
      <c r="L104" s="7">
        <v>2.9</v>
      </c>
      <c r="M104" s="7">
        <v>6.4</v>
      </c>
      <c r="N104" s="7" t="s">
        <v>96</v>
      </c>
      <c r="O104" s="7" t="s">
        <v>96</v>
      </c>
      <c r="P104" s="15" t="s">
        <v>96</v>
      </c>
      <c r="Q104" s="7" t="s">
        <v>96</v>
      </c>
      <c r="R104" s="7" t="s">
        <v>96</v>
      </c>
      <c r="S104" s="10">
        <v>60184</v>
      </c>
      <c r="T104" s="7" t="s">
        <v>96</v>
      </c>
      <c r="U104" s="7">
        <v>16.2</v>
      </c>
      <c r="V104" s="16" t="s">
        <v>96</v>
      </c>
      <c r="W104" s="16" t="s">
        <v>96</v>
      </c>
      <c r="X104" s="16" t="s">
        <v>96</v>
      </c>
      <c r="Y104" s="16" t="s">
        <v>96</v>
      </c>
      <c r="Z104" s="78" t="s">
        <v>69</v>
      </c>
      <c r="AA104" s="7" t="s">
        <v>70</v>
      </c>
      <c r="AB104" s="7">
        <v>1972</v>
      </c>
      <c r="AC104" s="7">
        <v>2010</v>
      </c>
      <c r="AD104" s="7" t="s">
        <v>96</v>
      </c>
      <c r="AE104" s="7" t="s">
        <v>96</v>
      </c>
      <c r="AF104" s="7" t="s">
        <v>96</v>
      </c>
      <c r="AG104" s="7" t="s">
        <v>96</v>
      </c>
      <c r="AH104" s="7" t="s">
        <v>96</v>
      </c>
      <c r="AI104" s="7">
        <v>1</v>
      </c>
      <c r="AJ104" s="7">
        <v>0</v>
      </c>
      <c r="AK104" s="7">
        <v>0</v>
      </c>
      <c r="AL104" s="16" t="s">
        <v>73</v>
      </c>
      <c r="AM104" s="7">
        <v>18.399999999999999</v>
      </c>
      <c r="AN104" s="7" t="s">
        <v>96</v>
      </c>
      <c r="AO104" s="7">
        <v>4.2</v>
      </c>
      <c r="AP104" s="7">
        <v>2.2999999999999998</v>
      </c>
      <c r="AQ104" s="7" t="s">
        <v>201</v>
      </c>
      <c r="AR104" s="7" t="s">
        <v>96</v>
      </c>
      <c r="AS104" s="7" t="s">
        <v>96</v>
      </c>
      <c r="AT104" s="7">
        <v>1</v>
      </c>
      <c r="AU104" s="7">
        <v>1</v>
      </c>
      <c r="AV104" s="7" t="s">
        <v>96</v>
      </c>
      <c r="AW104" s="7" t="s">
        <v>96</v>
      </c>
      <c r="AX104" s="7" t="s">
        <v>96</v>
      </c>
      <c r="AY104" s="7">
        <v>1</v>
      </c>
      <c r="AZ104" s="7">
        <v>1</v>
      </c>
      <c r="BA104" s="7">
        <v>1</v>
      </c>
      <c r="BB104" s="7" t="s">
        <v>96</v>
      </c>
      <c r="BC104" s="7">
        <v>1</v>
      </c>
      <c r="BD104" s="7">
        <v>1</v>
      </c>
      <c r="BE104" s="7" t="s">
        <v>96</v>
      </c>
      <c r="BF104" s="7" t="s">
        <v>96</v>
      </c>
      <c r="BG104" s="7" t="s">
        <v>96</v>
      </c>
      <c r="BH104" s="7" t="s">
        <v>96</v>
      </c>
      <c r="BI104" s="7" t="s">
        <v>96</v>
      </c>
      <c r="BJ104" s="7" t="s">
        <v>96</v>
      </c>
      <c r="BK104" s="7" t="s">
        <v>239</v>
      </c>
      <c r="BL104" s="6" t="s">
        <v>248</v>
      </c>
      <c r="BM104" s="7" t="s">
        <v>522</v>
      </c>
      <c r="BN104" s="7" t="s">
        <v>77</v>
      </c>
      <c r="BO104" t="s">
        <v>512</v>
      </c>
      <c r="BP104" s="6">
        <v>1</v>
      </c>
      <c r="BQ104" t="s">
        <v>424</v>
      </c>
      <c r="BR104" t="s">
        <v>515</v>
      </c>
      <c r="BS104" s="6" t="s">
        <v>96</v>
      </c>
      <c r="BT104" s="6" t="s">
        <v>96</v>
      </c>
      <c r="BU104" s="6" t="s">
        <v>96</v>
      </c>
      <c r="BV104" s="6" t="s">
        <v>96</v>
      </c>
      <c r="BW104" s="6" t="s">
        <v>96</v>
      </c>
      <c r="BX104" s="6" t="s">
        <v>96</v>
      </c>
    </row>
    <row r="105" spans="1:76" x14ac:dyDescent="0.25">
      <c r="A105" s="6" t="s">
        <v>237</v>
      </c>
      <c r="B105" s="6" t="s">
        <v>268</v>
      </c>
      <c r="C105" s="6" t="s">
        <v>238</v>
      </c>
      <c r="D105" s="35" t="s">
        <v>123</v>
      </c>
      <c r="E105" s="7">
        <v>2016</v>
      </c>
      <c r="F105" s="15">
        <v>2.7</v>
      </c>
      <c r="G105" s="6" t="s">
        <v>249</v>
      </c>
      <c r="H105" s="6" t="s">
        <v>520</v>
      </c>
      <c r="I105" s="6" t="s">
        <v>250</v>
      </c>
      <c r="J105" s="7">
        <v>4.2</v>
      </c>
      <c r="K105" s="7" t="s">
        <v>96</v>
      </c>
      <c r="L105" s="7">
        <v>-0.7</v>
      </c>
      <c r="M105" s="7">
        <v>6.2</v>
      </c>
      <c r="N105" s="7" t="s">
        <v>96</v>
      </c>
      <c r="O105" s="7" t="s">
        <v>96</v>
      </c>
      <c r="P105" s="15" t="s">
        <v>96</v>
      </c>
      <c r="Q105" s="7" t="s">
        <v>96</v>
      </c>
      <c r="R105" s="7" t="s">
        <v>96</v>
      </c>
      <c r="S105" s="10">
        <v>15231</v>
      </c>
      <c r="T105" s="7" t="s">
        <v>96</v>
      </c>
      <c r="U105" s="7">
        <v>15.7</v>
      </c>
      <c r="V105" s="16" t="s">
        <v>96</v>
      </c>
      <c r="W105" s="16" t="s">
        <v>96</v>
      </c>
      <c r="X105" s="16" t="s">
        <v>96</v>
      </c>
      <c r="Y105" s="16" t="s">
        <v>96</v>
      </c>
      <c r="Z105" s="78" t="s">
        <v>69</v>
      </c>
      <c r="AA105" s="7" t="s">
        <v>70</v>
      </c>
      <c r="AB105" s="7">
        <v>1972</v>
      </c>
      <c r="AC105" s="7">
        <v>2010</v>
      </c>
      <c r="AD105" s="7" t="s">
        <v>96</v>
      </c>
      <c r="AE105" s="7" t="s">
        <v>96</v>
      </c>
      <c r="AF105" s="7" t="s">
        <v>96</v>
      </c>
      <c r="AG105" s="7" t="s">
        <v>96</v>
      </c>
      <c r="AH105" s="7" t="s">
        <v>96</v>
      </c>
      <c r="AI105" s="7">
        <v>1</v>
      </c>
      <c r="AJ105" s="7">
        <v>0</v>
      </c>
      <c r="AK105" s="7">
        <v>0</v>
      </c>
      <c r="AL105" s="16" t="s">
        <v>73</v>
      </c>
      <c r="AM105" s="7">
        <v>18.2</v>
      </c>
      <c r="AN105" s="7" t="s">
        <v>96</v>
      </c>
      <c r="AO105" s="7">
        <v>1.1000000000000001</v>
      </c>
      <c r="AP105" s="7">
        <v>1.1000000000000001</v>
      </c>
      <c r="AQ105" s="7" t="s">
        <v>201</v>
      </c>
      <c r="AR105" s="7" t="s">
        <v>96</v>
      </c>
      <c r="AS105" s="7" t="s">
        <v>96</v>
      </c>
      <c r="AT105" s="7">
        <v>1</v>
      </c>
      <c r="AU105" s="7">
        <v>1</v>
      </c>
      <c r="AV105" s="7" t="s">
        <v>96</v>
      </c>
      <c r="AW105" s="7" t="s">
        <v>96</v>
      </c>
      <c r="AX105" s="7" t="s">
        <v>96</v>
      </c>
      <c r="AY105" s="7">
        <v>1</v>
      </c>
      <c r="AZ105" s="7">
        <v>1</v>
      </c>
      <c r="BA105" s="7">
        <v>1</v>
      </c>
      <c r="BB105" s="7" t="s">
        <v>96</v>
      </c>
      <c r="BC105" s="7">
        <v>1</v>
      </c>
      <c r="BD105" s="7">
        <v>1</v>
      </c>
      <c r="BE105" s="7" t="s">
        <v>96</v>
      </c>
      <c r="BF105" s="7" t="s">
        <v>96</v>
      </c>
      <c r="BG105" s="7" t="s">
        <v>96</v>
      </c>
      <c r="BH105" s="7" t="s">
        <v>96</v>
      </c>
      <c r="BI105" s="7" t="s">
        <v>96</v>
      </c>
      <c r="BJ105" s="7" t="s">
        <v>96</v>
      </c>
      <c r="BK105" s="7" t="s">
        <v>239</v>
      </c>
      <c r="BL105" s="6" t="s">
        <v>248</v>
      </c>
      <c r="BM105" s="7" t="s">
        <v>522</v>
      </c>
      <c r="BN105" s="7" t="s">
        <v>77</v>
      </c>
      <c r="BO105" t="s">
        <v>512</v>
      </c>
      <c r="BP105" s="6">
        <v>1</v>
      </c>
      <c r="BQ105" t="s">
        <v>424</v>
      </c>
      <c r="BR105" t="s">
        <v>515</v>
      </c>
      <c r="BS105" s="6" t="s">
        <v>96</v>
      </c>
      <c r="BT105" s="6" t="s">
        <v>96</v>
      </c>
      <c r="BU105" s="6" t="s">
        <v>96</v>
      </c>
      <c r="BV105" s="6" t="s">
        <v>96</v>
      </c>
      <c r="BW105" s="6" t="s">
        <v>96</v>
      </c>
      <c r="BX105" s="6" t="s">
        <v>96</v>
      </c>
    </row>
    <row r="106" spans="1:76" x14ac:dyDescent="0.25">
      <c r="A106" s="6" t="s">
        <v>237</v>
      </c>
      <c r="B106" s="6" t="s">
        <v>268</v>
      </c>
      <c r="C106" s="6" t="s">
        <v>238</v>
      </c>
      <c r="D106" s="35" t="s">
        <v>123</v>
      </c>
      <c r="E106" s="7">
        <v>2016</v>
      </c>
      <c r="F106" s="15">
        <v>5.2</v>
      </c>
      <c r="G106" s="6" t="s">
        <v>249</v>
      </c>
      <c r="H106" s="6" t="s">
        <v>520</v>
      </c>
      <c r="I106" s="6" t="s">
        <v>250</v>
      </c>
      <c r="J106" s="7">
        <v>4.0999999999999996</v>
      </c>
      <c r="K106" s="7" t="s">
        <v>96</v>
      </c>
      <c r="L106" s="7">
        <v>2.4</v>
      </c>
      <c r="M106" s="7">
        <v>8</v>
      </c>
      <c r="N106" s="7" t="s">
        <v>96</v>
      </c>
      <c r="O106" s="7" t="s">
        <v>96</v>
      </c>
      <c r="P106" s="15" t="s">
        <v>96</v>
      </c>
      <c r="Q106" s="7" t="s">
        <v>96</v>
      </c>
      <c r="R106" s="7" t="s">
        <v>96</v>
      </c>
      <c r="S106" s="10">
        <v>24955</v>
      </c>
      <c r="T106" s="7" t="s">
        <v>96</v>
      </c>
      <c r="U106" s="7">
        <v>16.8</v>
      </c>
      <c r="V106" s="16" t="s">
        <v>96</v>
      </c>
      <c r="W106" s="16" t="s">
        <v>96</v>
      </c>
      <c r="X106" s="16" t="s">
        <v>96</v>
      </c>
      <c r="Y106" s="16" t="s">
        <v>96</v>
      </c>
      <c r="Z106" s="78" t="s">
        <v>69</v>
      </c>
      <c r="AA106" s="7" t="s">
        <v>70</v>
      </c>
      <c r="AB106" s="7">
        <v>1972</v>
      </c>
      <c r="AC106" s="7">
        <v>2010</v>
      </c>
      <c r="AD106" s="7" t="s">
        <v>96</v>
      </c>
      <c r="AE106" s="7" t="s">
        <v>96</v>
      </c>
      <c r="AF106" s="7" t="s">
        <v>96</v>
      </c>
      <c r="AG106" s="7" t="s">
        <v>96</v>
      </c>
      <c r="AH106" s="7" t="s">
        <v>96</v>
      </c>
      <c r="AI106" s="7">
        <v>1</v>
      </c>
      <c r="AJ106" s="7">
        <v>0</v>
      </c>
      <c r="AK106" s="7">
        <v>0</v>
      </c>
      <c r="AL106" s="16" t="s">
        <v>73</v>
      </c>
      <c r="AM106" s="7">
        <v>24.1</v>
      </c>
      <c r="AN106" s="7" t="s">
        <v>96</v>
      </c>
      <c r="AO106" s="7">
        <v>1.8</v>
      </c>
      <c r="AP106" s="7">
        <v>1.4</v>
      </c>
      <c r="AQ106" s="7" t="s">
        <v>201</v>
      </c>
      <c r="AR106" s="7" t="s">
        <v>96</v>
      </c>
      <c r="AS106" s="7" t="s">
        <v>96</v>
      </c>
      <c r="AT106" s="7">
        <v>1</v>
      </c>
      <c r="AU106" s="7">
        <v>1</v>
      </c>
      <c r="AV106" s="7" t="s">
        <v>96</v>
      </c>
      <c r="AW106" s="7" t="s">
        <v>96</v>
      </c>
      <c r="AX106" s="7" t="s">
        <v>96</v>
      </c>
      <c r="AY106" s="7">
        <v>1</v>
      </c>
      <c r="AZ106" s="7">
        <v>1</v>
      </c>
      <c r="BA106" s="7">
        <v>1</v>
      </c>
      <c r="BB106" s="7" t="s">
        <v>96</v>
      </c>
      <c r="BC106" s="7">
        <v>1</v>
      </c>
      <c r="BD106" s="7">
        <v>1</v>
      </c>
      <c r="BE106" s="7" t="s">
        <v>96</v>
      </c>
      <c r="BF106" s="7" t="s">
        <v>96</v>
      </c>
      <c r="BG106" s="7" t="s">
        <v>96</v>
      </c>
      <c r="BH106" s="7" t="s">
        <v>96</v>
      </c>
      <c r="BI106" s="7" t="s">
        <v>96</v>
      </c>
      <c r="BJ106" s="7" t="s">
        <v>96</v>
      </c>
      <c r="BK106" s="7" t="s">
        <v>239</v>
      </c>
      <c r="BL106" s="6" t="s">
        <v>248</v>
      </c>
      <c r="BM106" s="7" t="s">
        <v>522</v>
      </c>
      <c r="BN106" s="7" t="s">
        <v>77</v>
      </c>
      <c r="BO106" t="s">
        <v>512</v>
      </c>
      <c r="BP106" s="6">
        <v>1</v>
      </c>
      <c r="BQ106" t="s">
        <v>424</v>
      </c>
      <c r="BR106" t="s">
        <v>515</v>
      </c>
      <c r="BS106" s="6" t="s">
        <v>96</v>
      </c>
      <c r="BT106" s="6" t="s">
        <v>96</v>
      </c>
      <c r="BU106" s="6" t="s">
        <v>96</v>
      </c>
      <c r="BV106" s="6" t="s">
        <v>96</v>
      </c>
      <c r="BW106" s="6" t="s">
        <v>96</v>
      </c>
      <c r="BX106" s="6" t="s">
        <v>96</v>
      </c>
    </row>
    <row r="107" spans="1:76" x14ac:dyDescent="0.25">
      <c r="A107" s="6" t="s">
        <v>237</v>
      </c>
      <c r="B107" s="6" t="s">
        <v>268</v>
      </c>
      <c r="C107" s="6" t="s">
        <v>238</v>
      </c>
      <c r="D107" s="35" t="s">
        <v>123</v>
      </c>
      <c r="E107" s="7">
        <v>2016</v>
      </c>
      <c r="F107" s="15">
        <v>4.3</v>
      </c>
      <c r="G107" s="6" t="s">
        <v>249</v>
      </c>
      <c r="H107" s="6" t="s">
        <v>520</v>
      </c>
      <c r="I107" s="6" t="s">
        <v>250</v>
      </c>
      <c r="J107" s="7">
        <v>3.9</v>
      </c>
      <c r="K107" s="7" t="s">
        <v>96</v>
      </c>
      <c r="L107" s="7">
        <v>0.1</v>
      </c>
      <c r="M107" s="7">
        <v>8.6999999999999993</v>
      </c>
      <c r="N107" s="7" t="s">
        <v>96</v>
      </c>
      <c r="O107" s="7" t="s">
        <v>96</v>
      </c>
      <c r="P107" s="15" t="s">
        <v>96</v>
      </c>
      <c r="Q107" s="7" t="s">
        <v>96</v>
      </c>
      <c r="R107" s="7" t="s">
        <v>96</v>
      </c>
      <c r="S107" s="10">
        <v>9066</v>
      </c>
      <c r="T107" s="7" t="s">
        <v>96</v>
      </c>
      <c r="U107" s="7">
        <v>16.8</v>
      </c>
      <c r="V107" s="16" t="s">
        <v>96</v>
      </c>
      <c r="W107" s="16" t="s">
        <v>96</v>
      </c>
      <c r="X107" s="16" t="s">
        <v>96</v>
      </c>
      <c r="Y107" s="16" t="s">
        <v>96</v>
      </c>
      <c r="Z107" s="78" t="s">
        <v>69</v>
      </c>
      <c r="AA107" s="7" t="s">
        <v>70</v>
      </c>
      <c r="AB107" s="7">
        <v>1972</v>
      </c>
      <c r="AC107" s="7">
        <v>2010</v>
      </c>
      <c r="AD107" s="7" t="s">
        <v>96</v>
      </c>
      <c r="AE107" s="7" t="s">
        <v>96</v>
      </c>
      <c r="AF107" s="7" t="s">
        <v>96</v>
      </c>
      <c r="AG107" s="7" t="s">
        <v>96</v>
      </c>
      <c r="AH107" s="7" t="s">
        <v>96</v>
      </c>
      <c r="AI107" s="7">
        <v>1</v>
      </c>
      <c r="AJ107" s="7">
        <v>0</v>
      </c>
      <c r="AK107" s="7">
        <v>0</v>
      </c>
      <c r="AL107" s="16" t="s">
        <v>73</v>
      </c>
      <c r="AM107" s="7">
        <v>18.7</v>
      </c>
      <c r="AN107" s="7" t="s">
        <v>96</v>
      </c>
      <c r="AO107" s="7">
        <v>0.6</v>
      </c>
      <c r="AP107" s="7">
        <v>0.8</v>
      </c>
      <c r="AQ107" s="7" t="s">
        <v>201</v>
      </c>
      <c r="AR107" s="7" t="s">
        <v>96</v>
      </c>
      <c r="AS107" s="7" t="s">
        <v>96</v>
      </c>
      <c r="AT107" s="7">
        <v>1</v>
      </c>
      <c r="AU107" s="7">
        <v>1</v>
      </c>
      <c r="AV107" s="7" t="s">
        <v>96</v>
      </c>
      <c r="AW107" s="7" t="s">
        <v>96</v>
      </c>
      <c r="AX107" s="7" t="s">
        <v>96</v>
      </c>
      <c r="AY107" s="7">
        <v>1</v>
      </c>
      <c r="AZ107" s="7">
        <v>1</v>
      </c>
      <c r="BA107" s="7">
        <v>1</v>
      </c>
      <c r="BB107" s="7" t="s">
        <v>96</v>
      </c>
      <c r="BC107" s="7">
        <v>1</v>
      </c>
      <c r="BD107" s="7">
        <v>1</v>
      </c>
      <c r="BE107" s="7" t="s">
        <v>96</v>
      </c>
      <c r="BF107" s="7" t="s">
        <v>96</v>
      </c>
      <c r="BG107" s="7" t="s">
        <v>96</v>
      </c>
      <c r="BH107" s="7" t="s">
        <v>96</v>
      </c>
      <c r="BI107" s="7" t="s">
        <v>96</v>
      </c>
      <c r="BJ107" s="7" t="s">
        <v>96</v>
      </c>
      <c r="BK107" s="7" t="s">
        <v>239</v>
      </c>
      <c r="BL107" s="6" t="s">
        <v>248</v>
      </c>
      <c r="BM107" s="7" t="s">
        <v>522</v>
      </c>
      <c r="BN107" s="7" t="s">
        <v>77</v>
      </c>
      <c r="BO107" t="s">
        <v>512</v>
      </c>
      <c r="BP107" s="6">
        <v>1</v>
      </c>
      <c r="BQ107" t="s">
        <v>424</v>
      </c>
      <c r="BR107" t="s">
        <v>515</v>
      </c>
      <c r="BS107" s="6" t="s">
        <v>96</v>
      </c>
      <c r="BT107" s="6" t="s">
        <v>96</v>
      </c>
      <c r="BU107" s="6" t="s">
        <v>96</v>
      </c>
      <c r="BV107" s="6" t="s">
        <v>96</v>
      </c>
      <c r="BW107" s="6" t="s">
        <v>96</v>
      </c>
      <c r="BX107" s="6" t="s">
        <v>96</v>
      </c>
    </row>
    <row r="108" spans="1:76" x14ac:dyDescent="0.25">
      <c r="A108" s="6" t="s">
        <v>237</v>
      </c>
      <c r="B108" s="6" t="s">
        <v>268</v>
      </c>
      <c r="C108" s="6" t="s">
        <v>238</v>
      </c>
      <c r="D108" s="35" t="s">
        <v>123</v>
      </c>
      <c r="E108" s="7">
        <v>2016</v>
      </c>
      <c r="F108" s="15">
        <v>7</v>
      </c>
      <c r="G108" s="6" t="s">
        <v>249</v>
      </c>
      <c r="H108" s="6" t="s">
        <v>520</v>
      </c>
      <c r="I108" s="6" t="s">
        <v>250</v>
      </c>
      <c r="J108" s="7">
        <v>2.6</v>
      </c>
      <c r="K108" s="7" t="s">
        <v>96</v>
      </c>
      <c r="L108" s="7">
        <v>3.6</v>
      </c>
      <c r="M108" s="7">
        <v>10.3</v>
      </c>
      <c r="N108" s="7" t="s">
        <v>96</v>
      </c>
      <c r="O108" s="7" t="s">
        <v>96</v>
      </c>
      <c r="P108" s="15" t="s">
        <v>96</v>
      </c>
      <c r="Q108" s="7" t="s">
        <v>96</v>
      </c>
      <c r="R108" s="7" t="s">
        <v>96</v>
      </c>
      <c r="S108" s="10">
        <v>9480</v>
      </c>
      <c r="T108" s="7" t="s">
        <v>96</v>
      </c>
      <c r="U108" s="7">
        <v>23.2</v>
      </c>
      <c r="V108" s="16" t="s">
        <v>96</v>
      </c>
      <c r="W108" s="16" t="s">
        <v>96</v>
      </c>
      <c r="X108" s="16" t="s">
        <v>96</v>
      </c>
      <c r="Y108" s="16" t="s">
        <v>96</v>
      </c>
      <c r="Z108" s="78" t="s">
        <v>69</v>
      </c>
      <c r="AA108" s="7" t="s">
        <v>70</v>
      </c>
      <c r="AB108" s="7">
        <v>1994</v>
      </c>
      <c r="AC108" s="7">
        <v>2007</v>
      </c>
      <c r="AD108" s="7" t="s">
        <v>96</v>
      </c>
      <c r="AE108" s="7" t="s">
        <v>96</v>
      </c>
      <c r="AF108" s="7" t="s">
        <v>96</v>
      </c>
      <c r="AG108" s="7" t="s">
        <v>96</v>
      </c>
      <c r="AH108" s="7" t="s">
        <v>96</v>
      </c>
      <c r="AI108" s="7">
        <v>1</v>
      </c>
      <c r="AJ108" s="7">
        <v>0</v>
      </c>
      <c r="AK108" s="7">
        <v>0</v>
      </c>
      <c r="AL108" s="16" t="s">
        <v>73</v>
      </c>
      <c r="AM108" s="7">
        <v>10.8</v>
      </c>
      <c r="AN108" s="7" t="s">
        <v>96</v>
      </c>
      <c r="AO108" s="7">
        <v>1.9</v>
      </c>
      <c r="AP108" s="7">
        <v>1.6</v>
      </c>
      <c r="AQ108" s="7" t="s">
        <v>201</v>
      </c>
      <c r="AR108" s="7" t="s">
        <v>96</v>
      </c>
      <c r="AS108" s="7" t="s">
        <v>96</v>
      </c>
      <c r="AT108" s="7">
        <v>1</v>
      </c>
      <c r="AU108" s="7">
        <v>1</v>
      </c>
      <c r="AV108" s="7" t="s">
        <v>96</v>
      </c>
      <c r="AW108" s="7" t="s">
        <v>96</v>
      </c>
      <c r="AX108" s="7" t="s">
        <v>96</v>
      </c>
      <c r="AY108" s="7">
        <v>1</v>
      </c>
      <c r="AZ108" s="7">
        <v>1</v>
      </c>
      <c r="BA108" s="7">
        <v>1</v>
      </c>
      <c r="BB108" s="7" t="s">
        <v>96</v>
      </c>
      <c r="BC108" s="7">
        <v>1</v>
      </c>
      <c r="BD108" s="7">
        <v>1</v>
      </c>
      <c r="BE108" s="7" t="s">
        <v>96</v>
      </c>
      <c r="BF108" s="7" t="s">
        <v>96</v>
      </c>
      <c r="BG108" s="7" t="s">
        <v>96</v>
      </c>
      <c r="BH108" s="7" t="s">
        <v>96</v>
      </c>
      <c r="BI108" s="7" t="s">
        <v>96</v>
      </c>
      <c r="BJ108" s="7" t="s">
        <v>96</v>
      </c>
      <c r="BK108" s="7" t="s">
        <v>240</v>
      </c>
      <c r="BL108" s="6" t="s">
        <v>248</v>
      </c>
      <c r="BM108" s="7" t="s">
        <v>522</v>
      </c>
      <c r="BN108" s="7" t="s">
        <v>77</v>
      </c>
      <c r="BO108" t="s">
        <v>513</v>
      </c>
      <c r="BP108" s="6">
        <v>1</v>
      </c>
      <c r="BQ108" t="s">
        <v>514</v>
      </c>
      <c r="BR108" t="s">
        <v>515</v>
      </c>
      <c r="BS108" s="6" t="s">
        <v>96</v>
      </c>
      <c r="BT108" s="6" t="s">
        <v>96</v>
      </c>
      <c r="BU108" s="6" t="s">
        <v>96</v>
      </c>
      <c r="BV108" s="6" t="s">
        <v>96</v>
      </c>
      <c r="BW108" s="6" t="s">
        <v>96</v>
      </c>
      <c r="BX108" s="6" t="s">
        <v>96</v>
      </c>
    </row>
    <row r="109" spans="1:76" x14ac:dyDescent="0.25">
      <c r="A109" s="6" t="s">
        <v>237</v>
      </c>
      <c r="B109" s="6" t="s">
        <v>268</v>
      </c>
      <c r="C109" s="6" t="s">
        <v>238</v>
      </c>
      <c r="D109" s="35" t="s">
        <v>123</v>
      </c>
      <c r="E109" s="7">
        <v>2016</v>
      </c>
      <c r="F109" s="15">
        <v>8.6</v>
      </c>
      <c r="G109" s="6" t="s">
        <v>249</v>
      </c>
      <c r="H109" s="6" t="s">
        <v>520</v>
      </c>
      <c r="I109" s="6" t="s">
        <v>250</v>
      </c>
      <c r="J109" s="7">
        <v>2.4</v>
      </c>
      <c r="K109" s="7" t="s">
        <v>96</v>
      </c>
      <c r="L109" s="7">
        <v>3.5</v>
      </c>
      <c r="M109" s="7">
        <v>14</v>
      </c>
      <c r="N109" s="7" t="s">
        <v>96</v>
      </c>
      <c r="O109" s="7" t="s">
        <v>96</v>
      </c>
      <c r="P109" s="15" t="s">
        <v>96</v>
      </c>
      <c r="Q109" s="7" t="s">
        <v>96</v>
      </c>
      <c r="R109" s="7" t="s">
        <v>96</v>
      </c>
      <c r="S109" s="10">
        <v>3350</v>
      </c>
      <c r="T109" s="7" t="s">
        <v>96</v>
      </c>
      <c r="U109" s="7">
        <v>23.7</v>
      </c>
      <c r="V109" s="16" t="s">
        <v>96</v>
      </c>
      <c r="W109" s="16" t="s">
        <v>96</v>
      </c>
      <c r="X109" s="16" t="s">
        <v>96</v>
      </c>
      <c r="Y109" s="16" t="s">
        <v>96</v>
      </c>
      <c r="Z109" s="78" t="s">
        <v>69</v>
      </c>
      <c r="AA109" s="7" t="s">
        <v>70</v>
      </c>
      <c r="AB109" s="7">
        <v>1994</v>
      </c>
      <c r="AC109" s="7">
        <v>2007</v>
      </c>
      <c r="AD109" s="7" t="s">
        <v>96</v>
      </c>
      <c r="AE109" s="7" t="s">
        <v>96</v>
      </c>
      <c r="AF109" s="7" t="s">
        <v>96</v>
      </c>
      <c r="AG109" s="7" t="s">
        <v>96</v>
      </c>
      <c r="AH109" s="7" t="s">
        <v>96</v>
      </c>
      <c r="AI109" s="7">
        <v>1</v>
      </c>
      <c r="AJ109" s="7">
        <v>0</v>
      </c>
      <c r="AK109" s="7">
        <v>0</v>
      </c>
      <c r="AL109" s="16" t="s">
        <v>73</v>
      </c>
      <c r="AM109" s="7">
        <v>9.6999999999999993</v>
      </c>
      <c r="AN109" s="7" t="s">
        <v>96</v>
      </c>
      <c r="AO109" s="7">
        <v>0.7</v>
      </c>
      <c r="AP109" s="7">
        <v>0.8</v>
      </c>
      <c r="AQ109" s="7" t="s">
        <v>201</v>
      </c>
      <c r="AR109" s="7" t="s">
        <v>96</v>
      </c>
      <c r="AS109" s="7" t="s">
        <v>96</v>
      </c>
      <c r="AT109" s="7">
        <v>1</v>
      </c>
      <c r="AU109" s="7">
        <v>1</v>
      </c>
      <c r="AV109" s="7" t="s">
        <v>96</v>
      </c>
      <c r="AW109" s="7" t="s">
        <v>96</v>
      </c>
      <c r="AX109" s="7" t="s">
        <v>96</v>
      </c>
      <c r="AY109" s="7">
        <v>1</v>
      </c>
      <c r="AZ109" s="7">
        <v>1</v>
      </c>
      <c r="BA109" s="7">
        <v>1</v>
      </c>
      <c r="BB109" s="7" t="s">
        <v>96</v>
      </c>
      <c r="BC109" s="7">
        <v>1</v>
      </c>
      <c r="BD109" s="7">
        <v>1</v>
      </c>
      <c r="BE109" s="7" t="s">
        <v>96</v>
      </c>
      <c r="BF109" s="7" t="s">
        <v>96</v>
      </c>
      <c r="BG109" s="7" t="s">
        <v>96</v>
      </c>
      <c r="BH109" s="7" t="s">
        <v>96</v>
      </c>
      <c r="BI109" s="7" t="s">
        <v>96</v>
      </c>
      <c r="BJ109" s="7" t="s">
        <v>96</v>
      </c>
      <c r="BK109" s="7" t="s">
        <v>240</v>
      </c>
      <c r="BL109" s="6" t="s">
        <v>248</v>
      </c>
      <c r="BM109" s="7" t="s">
        <v>522</v>
      </c>
      <c r="BN109" s="7" t="s">
        <v>77</v>
      </c>
      <c r="BO109" t="s">
        <v>513</v>
      </c>
      <c r="BP109" s="6">
        <v>1</v>
      </c>
      <c r="BQ109" t="s">
        <v>514</v>
      </c>
      <c r="BR109" t="s">
        <v>515</v>
      </c>
      <c r="BS109" s="6" t="s">
        <v>96</v>
      </c>
      <c r="BT109" s="6" t="s">
        <v>96</v>
      </c>
      <c r="BU109" s="6" t="s">
        <v>96</v>
      </c>
      <c r="BV109" s="6" t="s">
        <v>96</v>
      </c>
      <c r="BW109" s="6" t="s">
        <v>96</v>
      </c>
      <c r="BX109" s="6" t="s">
        <v>96</v>
      </c>
    </row>
    <row r="110" spans="1:76" x14ac:dyDescent="0.25">
      <c r="A110" s="6" t="s">
        <v>237</v>
      </c>
      <c r="B110" s="6" t="s">
        <v>268</v>
      </c>
      <c r="C110" s="6" t="s">
        <v>238</v>
      </c>
      <c r="D110" s="35" t="s">
        <v>123</v>
      </c>
      <c r="E110" s="7">
        <v>2016</v>
      </c>
      <c r="F110" s="15">
        <v>9</v>
      </c>
      <c r="G110" s="6" t="s">
        <v>249</v>
      </c>
      <c r="H110" s="6" t="s">
        <v>520</v>
      </c>
      <c r="I110" s="6" t="s">
        <v>250</v>
      </c>
      <c r="J110" s="7">
        <v>1.9</v>
      </c>
      <c r="K110" s="7" t="s">
        <v>96</v>
      </c>
      <c r="L110" s="7">
        <v>4.8</v>
      </c>
      <c r="M110" s="7">
        <v>13.3</v>
      </c>
      <c r="N110" s="7" t="s">
        <v>96</v>
      </c>
      <c r="O110" s="7" t="s">
        <v>96</v>
      </c>
      <c r="P110" s="15" t="s">
        <v>96</v>
      </c>
      <c r="Q110" s="7" t="s">
        <v>96</v>
      </c>
      <c r="R110" s="7" t="s">
        <v>96</v>
      </c>
      <c r="S110" s="10">
        <v>5049</v>
      </c>
      <c r="T110" s="7" t="s">
        <v>96</v>
      </c>
      <c r="U110" s="7">
        <v>25.3</v>
      </c>
      <c r="V110" s="16" t="s">
        <v>96</v>
      </c>
      <c r="W110" s="16" t="s">
        <v>96</v>
      </c>
      <c r="X110" s="16" t="s">
        <v>96</v>
      </c>
      <c r="Y110" s="16" t="s">
        <v>96</v>
      </c>
      <c r="Z110" s="78" t="s">
        <v>69</v>
      </c>
      <c r="AA110" s="7" t="s">
        <v>70</v>
      </c>
      <c r="AB110" s="7">
        <v>1994</v>
      </c>
      <c r="AC110" s="7">
        <v>2007</v>
      </c>
      <c r="AD110" s="7" t="s">
        <v>96</v>
      </c>
      <c r="AE110" s="7" t="s">
        <v>96</v>
      </c>
      <c r="AF110" s="7" t="s">
        <v>96</v>
      </c>
      <c r="AG110" s="7" t="s">
        <v>96</v>
      </c>
      <c r="AH110" s="7" t="s">
        <v>96</v>
      </c>
      <c r="AI110" s="7">
        <v>1</v>
      </c>
      <c r="AJ110" s="7">
        <v>0</v>
      </c>
      <c r="AK110" s="7">
        <v>0</v>
      </c>
      <c r="AL110" s="16" t="s">
        <v>73</v>
      </c>
      <c r="AM110" s="7">
        <v>13.2</v>
      </c>
      <c r="AN110" s="7" t="s">
        <v>96</v>
      </c>
      <c r="AO110" s="7">
        <v>1</v>
      </c>
      <c r="AP110" s="7">
        <v>1.1000000000000001</v>
      </c>
      <c r="AQ110" s="7" t="s">
        <v>201</v>
      </c>
      <c r="AR110" s="7" t="s">
        <v>96</v>
      </c>
      <c r="AS110" s="7" t="s">
        <v>96</v>
      </c>
      <c r="AT110" s="7">
        <v>1</v>
      </c>
      <c r="AU110" s="7">
        <v>1</v>
      </c>
      <c r="AV110" s="7" t="s">
        <v>96</v>
      </c>
      <c r="AW110" s="7" t="s">
        <v>96</v>
      </c>
      <c r="AX110" s="7" t="s">
        <v>96</v>
      </c>
      <c r="AY110" s="7">
        <v>1</v>
      </c>
      <c r="AZ110" s="7">
        <v>1</v>
      </c>
      <c r="BA110" s="7">
        <v>1</v>
      </c>
      <c r="BB110" s="7" t="s">
        <v>96</v>
      </c>
      <c r="BC110" s="7">
        <v>1</v>
      </c>
      <c r="BD110" s="7">
        <v>1</v>
      </c>
      <c r="BE110" s="7" t="s">
        <v>96</v>
      </c>
      <c r="BF110" s="7" t="s">
        <v>96</v>
      </c>
      <c r="BG110" s="7" t="s">
        <v>96</v>
      </c>
      <c r="BH110" s="7" t="s">
        <v>96</v>
      </c>
      <c r="BI110" s="7" t="s">
        <v>96</v>
      </c>
      <c r="BJ110" s="7" t="s">
        <v>96</v>
      </c>
      <c r="BK110" s="7" t="s">
        <v>240</v>
      </c>
      <c r="BL110" s="6" t="s">
        <v>248</v>
      </c>
      <c r="BM110" s="7" t="s">
        <v>522</v>
      </c>
      <c r="BN110" s="7" t="s">
        <v>77</v>
      </c>
      <c r="BO110" t="s">
        <v>513</v>
      </c>
      <c r="BP110" s="6">
        <v>1</v>
      </c>
      <c r="BQ110" t="s">
        <v>514</v>
      </c>
      <c r="BR110" t="s">
        <v>515</v>
      </c>
      <c r="BS110" s="6" t="s">
        <v>96</v>
      </c>
      <c r="BT110" s="6" t="s">
        <v>96</v>
      </c>
      <c r="BU110" s="6" t="s">
        <v>96</v>
      </c>
      <c r="BV110" s="6" t="s">
        <v>96</v>
      </c>
      <c r="BW110" s="6" t="s">
        <v>96</v>
      </c>
      <c r="BX110" s="6" t="s">
        <v>96</v>
      </c>
    </row>
    <row r="111" spans="1:76" x14ac:dyDescent="0.25">
      <c r="D111" s="35"/>
      <c r="E111" s="7"/>
      <c r="F111" s="15"/>
      <c r="J111" s="7"/>
      <c r="K111" s="7"/>
      <c r="L111" s="7"/>
      <c r="M111" s="7"/>
      <c r="N111" s="7"/>
      <c r="O111" s="7"/>
      <c r="P111" s="15"/>
      <c r="Q111" s="7"/>
      <c r="R111" s="7"/>
      <c r="S111" s="9"/>
      <c r="T111" s="7"/>
      <c r="U111" s="7"/>
      <c r="V111" s="7"/>
      <c r="W111" s="7"/>
      <c r="X111" s="7"/>
      <c r="Y111" s="7"/>
      <c r="Z111" s="78" t="s">
        <v>69</v>
      </c>
      <c r="AA111" s="7"/>
      <c r="AB111" s="7"/>
      <c r="AC111" s="7"/>
      <c r="AD111" s="7"/>
      <c r="AE111" s="7"/>
      <c r="AF111" s="7"/>
      <c r="AG111" s="7"/>
      <c r="AH111" s="7"/>
      <c r="AI111" s="7"/>
      <c r="AJ111" s="7"/>
      <c r="AK111" s="7"/>
      <c r="AL111" s="16" t="s">
        <v>73</v>
      </c>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M111" s="7"/>
      <c r="BN111" s="7"/>
      <c r="BO111" s="7"/>
      <c r="BP111" s="7"/>
      <c r="BQ111" s="7"/>
      <c r="BR111" s="7"/>
      <c r="BX111" s="6" t="s">
        <v>96</v>
      </c>
    </row>
    <row r="112" spans="1:76" x14ac:dyDescent="0.25">
      <c r="A112" s="6" t="s">
        <v>237</v>
      </c>
      <c r="B112" s="6" t="s">
        <v>268</v>
      </c>
      <c r="C112" s="21" t="s">
        <v>238</v>
      </c>
      <c r="D112" s="35" t="s">
        <v>123</v>
      </c>
      <c r="E112" s="7">
        <v>2016</v>
      </c>
      <c r="F112" s="15">
        <v>7.3</v>
      </c>
      <c r="G112" s="6" t="s">
        <v>249</v>
      </c>
      <c r="H112" s="6" t="s">
        <v>520</v>
      </c>
      <c r="I112" s="6" t="s">
        <v>250</v>
      </c>
      <c r="J112" s="6">
        <v>5.0999999999999996</v>
      </c>
      <c r="K112" s="7" t="s">
        <v>96</v>
      </c>
      <c r="L112" s="7">
        <v>5.2</v>
      </c>
      <c r="M112" s="7">
        <v>9.4</v>
      </c>
      <c r="N112" s="7" t="s">
        <v>96</v>
      </c>
      <c r="O112" s="7" t="s">
        <v>96</v>
      </c>
      <c r="P112" s="15" t="s">
        <v>96</v>
      </c>
      <c r="Q112" s="7" t="s">
        <v>96</v>
      </c>
      <c r="R112" s="7" t="s">
        <v>96</v>
      </c>
      <c r="S112" s="10">
        <v>28134</v>
      </c>
      <c r="T112" s="7" t="s">
        <v>96</v>
      </c>
      <c r="U112" s="7">
        <v>12.8</v>
      </c>
      <c r="V112" s="16" t="s">
        <v>96</v>
      </c>
      <c r="W112" s="16" t="s">
        <v>96</v>
      </c>
      <c r="X112" s="16" t="s">
        <v>96</v>
      </c>
      <c r="Y112" s="16" t="s">
        <v>96</v>
      </c>
      <c r="Z112" s="78" t="s">
        <v>69</v>
      </c>
      <c r="AA112" s="7" t="s">
        <v>70</v>
      </c>
      <c r="AB112" s="7">
        <v>1992</v>
      </c>
      <c r="AC112" s="7">
        <v>2010</v>
      </c>
      <c r="AD112" s="7" t="s">
        <v>96</v>
      </c>
      <c r="AE112" s="7" t="s">
        <v>96</v>
      </c>
      <c r="AF112" s="7" t="s">
        <v>96</v>
      </c>
      <c r="AG112" s="7" t="s">
        <v>96</v>
      </c>
      <c r="AH112" s="7" t="s">
        <v>96</v>
      </c>
      <c r="AI112" s="7">
        <v>1</v>
      </c>
      <c r="AJ112" s="7">
        <v>0</v>
      </c>
      <c r="AK112" s="7">
        <v>0</v>
      </c>
      <c r="AL112" s="16" t="s">
        <v>73</v>
      </c>
      <c r="AM112" s="7">
        <v>14.9</v>
      </c>
      <c r="AN112" s="7" t="s">
        <v>96</v>
      </c>
      <c r="AO112" s="7">
        <v>4.0999999999999996</v>
      </c>
      <c r="AP112" s="7">
        <v>2.8</v>
      </c>
      <c r="AQ112" s="7" t="s">
        <v>201</v>
      </c>
      <c r="AR112" s="7" t="s">
        <v>96</v>
      </c>
      <c r="AS112" s="7" t="s">
        <v>96</v>
      </c>
      <c r="AT112" s="7">
        <v>1</v>
      </c>
      <c r="AU112" s="7">
        <v>1</v>
      </c>
      <c r="AV112" s="7" t="s">
        <v>96</v>
      </c>
      <c r="AW112" s="7" t="s">
        <v>96</v>
      </c>
      <c r="AX112" s="7" t="s">
        <v>96</v>
      </c>
      <c r="AY112" s="7" t="s">
        <v>96</v>
      </c>
      <c r="AZ112" s="7">
        <v>1</v>
      </c>
      <c r="BA112" s="7">
        <v>1</v>
      </c>
      <c r="BB112" s="7" t="s">
        <v>96</v>
      </c>
      <c r="BC112" s="7">
        <v>1</v>
      </c>
      <c r="BD112" s="7">
        <v>1</v>
      </c>
      <c r="BE112" s="7" t="s">
        <v>96</v>
      </c>
      <c r="BF112" s="7" t="s">
        <v>96</v>
      </c>
      <c r="BG112" s="7" t="s">
        <v>96</v>
      </c>
      <c r="BH112" s="7" t="s">
        <v>96</v>
      </c>
      <c r="BI112" s="7" t="s">
        <v>96</v>
      </c>
      <c r="BJ112" s="7" t="s">
        <v>96</v>
      </c>
      <c r="BK112" s="7" t="s">
        <v>241</v>
      </c>
      <c r="BL112" s="6" t="s">
        <v>248</v>
      </c>
      <c r="BM112" s="7" t="s">
        <v>523</v>
      </c>
      <c r="BN112" s="7" t="s">
        <v>77</v>
      </c>
      <c r="BO112" t="s">
        <v>425</v>
      </c>
      <c r="BP112" s="6">
        <v>1</v>
      </c>
      <c r="BQ112" t="s">
        <v>426</v>
      </c>
      <c r="BR112" t="s">
        <v>515</v>
      </c>
      <c r="BS112" t="s">
        <v>516</v>
      </c>
      <c r="BT112" s="6" t="s">
        <v>96</v>
      </c>
      <c r="BU112" t="s">
        <v>517</v>
      </c>
      <c r="BV112" t="s">
        <v>518</v>
      </c>
      <c r="BW112" s="6" t="s">
        <v>96</v>
      </c>
      <c r="BX112" s="6" t="s">
        <v>96</v>
      </c>
    </row>
    <row r="113" spans="1:76" x14ac:dyDescent="0.25">
      <c r="A113" s="6" t="s">
        <v>237</v>
      </c>
      <c r="B113" s="6" t="s">
        <v>268</v>
      </c>
      <c r="C113" s="6" t="s">
        <v>238</v>
      </c>
      <c r="D113" s="35" t="s">
        <v>123</v>
      </c>
      <c r="E113" s="7">
        <v>2016</v>
      </c>
      <c r="F113" s="15">
        <v>7.4</v>
      </c>
      <c r="G113" s="6" t="s">
        <v>249</v>
      </c>
      <c r="H113" s="6" t="s">
        <v>520</v>
      </c>
      <c r="I113" s="6" t="s">
        <v>250</v>
      </c>
      <c r="J113" s="7">
        <v>4</v>
      </c>
      <c r="K113" s="7" t="s">
        <v>96</v>
      </c>
      <c r="L113" s="7">
        <v>4.5</v>
      </c>
      <c r="M113" s="7">
        <v>10.5</v>
      </c>
      <c r="N113" s="7" t="s">
        <v>96</v>
      </c>
      <c r="O113" s="7" t="s">
        <v>96</v>
      </c>
      <c r="P113" s="15" t="s">
        <v>96</v>
      </c>
      <c r="Q113" s="7" t="s">
        <v>96</v>
      </c>
      <c r="R113" s="7" t="s">
        <v>96</v>
      </c>
      <c r="S113" s="10">
        <v>12922</v>
      </c>
      <c r="T113" s="7" t="s">
        <v>96</v>
      </c>
      <c r="U113" s="7">
        <v>14.9</v>
      </c>
      <c r="V113" s="16" t="s">
        <v>96</v>
      </c>
      <c r="W113" s="16" t="s">
        <v>96</v>
      </c>
      <c r="X113" s="16" t="s">
        <v>96</v>
      </c>
      <c r="Y113" s="16" t="s">
        <v>96</v>
      </c>
      <c r="Z113" s="78" t="s">
        <v>69</v>
      </c>
      <c r="AA113" s="7" t="s">
        <v>70</v>
      </c>
      <c r="AB113" s="7">
        <v>1992</v>
      </c>
      <c r="AC113" s="7">
        <v>2010</v>
      </c>
      <c r="AD113" s="7" t="s">
        <v>96</v>
      </c>
      <c r="AE113" s="7" t="s">
        <v>96</v>
      </c>
      <c r="AF113" s="7" t="s">
        <v>96</v>
      </c>
      <c r="AG113" s="7" t="s">
        <v>96</v>
      </c>
      <c r="AH113" s="7" t="s">
        <v>96</v>
      </c>
      <c r="AI113" s="7">
        <v>1</v>
      </c>
      <c r="AJ113" s="7">
        <v>0</v>
      </c>
      <c r="AK113" s="7">
        <v>0</v>
      </c>
      <c r="AL113" s="16" t="s">
        <v>73</v>
      </c>
      <c r="AM113" s="7">
        <v>19</v>
      </c>
      <c r="AN113" s="7" t="s">
        <v>96</v>
      </c>
      <c r="AO113" s="7">
        <v>1.9</v>
      </c>
      <c r="AP113" s="7">
        <v>1.6</v>
      </c>
      <c r="AQ113" s="7" t="s">
        <v>201</v>
      </c>
      <c r="AR113" s="7" t="s">
        <v>96</v>
      </c>
      <c r="AS113" s="7" t="s">
        <v>96</v>
      </c>
      <c r="AT113" s="7">
        <v>1</v>
      </c>
      <c r="AU113" s="7">
        <v>1</v>
      </c>
      <c r="AV113" s="7" t="s">
        <v>96</v>
      </c>
      <c r="AW113" s="7" t="s">
        <v>96</v>
      </c>
      <c r="AX113" s="7" t="s">
        <v>96</v>
      </c>
      <c r="AY113" s="7" t="s">
        <v>96</v>
      </c>
      <c r="AZ113" s="7">
        <v>1</v>
      </c>
      <c r="BA113" s="7">
        <v>1</v>
      </c>
      <c r="BB113" s="7" t="s">
        <v>96</v>
      </c>
      <c r="BC113" s="7">
        <v>1</v>
      </c>
      <c r="BD113" s="7">
        <v>1</v>
      </c>
      <c r="BE113" s="7" t="s">
        <v>96</v>
      </c>
      <c r="BF113" s="7" t="s">
        <v>96</v>
      </c>
      <c r="BG113" s="7" t="s">
        <v>96</v>
      </c>
      <c r="BH113" s="7" t="s">
        <v>96</v>
      </c>
      <c r="BI113" s="7" t="s">
        <v>96</v>
      </c>
      <c r="BJ113" s="7" t="s">
        <v>96</v>
      </c>
      <c r="BK113" s="7" t="s">
        <v>242</v>
      </c>
      <c r="BL113" s="6" t="s">
        <v>248</v>
      </c>
      <c r="BM113" s="7" t="s">
        <v>523</v>
      </c>
      <c r="BN113" s="7" t="s">
        <v>77</v>
      </c>
      <c r="BO113" t="s">
        <v>425</v>
      </c>
      <c r="BP113" s="6">
        <v>1</v>
      </c>
      <c r="BQ113" t="s">
        <v>426</v>
      </c>
      <c r="BR113" t="s">
        <v>515</v>
      </c>
      <c r="BS113" s="6" t="s">
        <v>96</v>
      </c>
      <c r="BT113" s="6" t="s">
        <v>96</v>
      </c>
      <c r="BU113" s="6" t="s">
        <v>96</v>
      </c>
      <c r="BV113" s="6" t="s">
        <v>96</v>
      </c>
      <c r="BW113" s="6" t="s">
        <v>96</v>
      </c>
      <c r="BX113" s="6" t="s">
        <v>96</v>
      </c>
    </row>
    <row r="114" spans="1:76" x14ac:dyDescent="0.25">
      <c r="A114" s="6" t="s">
        <v>237</v>
      </c>
      <c r="B114" s="6" t="s">
        <v>268</v>
      </c>
      <c r="C114" s="6" t="s">
        <v>238</v>
      </c>
      <c r="D114" s="35" t="s">
        <v>123</v>
      </c>
      <c r="E114" s="7">
        <v>2016</v>
      </c>
      <c r="F114" s="15">
        <v>6.1</v>
      </c>
      <c r="G114" s="6" t="s">
        <v>249</v>
      </c>
      <c r="H114" s="6" t="s">
        <v>520</v>
      </c>
      <c r="I114" s="6" t="s">
        <v>250</v>
      </c>
      <c r="J114" s="7">
        <v>4.8</v>
      </c>
      <c r="K114" s="7" t="s">
        <v>96</v>
      </c>
      <c r="L114" s="7">
        <v>2.2000000000000002</v>
      </c>
      <c r="M114" s="7">
        <v>10.199999999999999</v>
      </c>
      <c r="N114" s="7" t="s">
        <v>96</v>
      </c>
      <c r="O114" s="7" t="s">
        <v>96</v>
      </c>
      <c r="P114" s="15" t="s">
        <v>96</v>
      </c>
      <c r="Q114" s="7" t="s">
        <v>96</v>
      </c>
      <c r="R114" s="7" t="s">
        <v>96</v>
      </c>
      <c r="S114" s="10">
        <v>8889</v>
      </c>
      <c r="T114" s="7" t="s">
        <v>96</v>
      </c>
      <c r="U114" s="7">
        <v>12.5</v>
      </c>
      <c r="V114" s="16" t="s">
        <v>96</v>
      </c>
      <c r="W114" s="16" t="s">
        <v>96</v>
      </c>
      <c r="X114" s="16" t="s">
        <v>96</v>
      </c>
      <c r="Y114" s="16" t="s">
        <v>96</v>
      </c>
      <c r="Z114" s="78" t="s">
        <v>69</v>
      </c>
      <c r="AA114" s="7" t="s">
        <v>70</v>
      </c>
      <c r="AB114" s="7">
        <v>1992</v>
      </c>
      <c r="AC114" s="7">
        <v>2010</v>
      </c>
      <c r="AD114" s="7" t="s">
        <v>96</v>
      </c>
      <c r="AE114" s="7" t="s">
        <v>96</v>
      </c>
      <c r="AF114" s="7" t="s">
        <v>96</v>
      </c>
      <c r="AG114" s="7" t="s">
        <v>96</v>
      </c>
      <c r="AH114" s="7" t="s">
        <v>96</v>
      </c>
      <c r="AI114" s="7">
        <v>1</v>
      </c>
      <c r="AJ114" s="7">
        <v>0</v>
      </c>
      <c r="AK114" s="7">
        <v>0</v>
      </c>
      <c r="AL114" s="16" t="s">
        <v>73</v>
      </c>
      <c r="AM114" s="7">
        <v>18.8</v>
      </c>
      <c r="AN114" s="7" t="s">
        <v>96</v>
      </c>
      <c r="AO114" s="7">
        <v>1.3</v>
      </c>
      <c r="AP114" s="7">
        <v>1.3</v>
      </c>
      <c r="AQ114" s="7" t="s">
        <v>201</v>
      </c>
      <c r="AR114" s="7" t="s">
        <v>96</v>
      </c>
      <c r="AS114" s="7" t="s">
        <v>96</v>
      </c>
      <c r="AT114" s="7">
        <v>1</v>
      </c>
      <c r="AU114" s="7">
        <v>1</v>
      </c>
      <c r="AV114" s="7" t="s">
        <v>96</v>
      </c>
      <c r="AW114" s="7" t="s">
        <v>96</v>
      </c>
      <c r="AX114" s="7" t="s">
        <v>96</v>
      </c>
      <c r="AY114" s="7" t="s">
        <v>96</v>
      </c>
      <c r="AZ114" s="7">
        <v>1</v>
      </c>
      <c r="BA114" s="7">
        <v>1</v>
      </c>
      <c r="BB114" s="7" t="s">
        <v>96</v>
      </c>
      <c r="BC114" s="7">
        <v>1</v>
      </c>
      <c r="BD114" s="7">
        <v>1</v>
      </c>
      <c r="BE114" s="7" t="s">
        <v>96</v>
      </c>
      <c r="BF114" s="7" t="s">
        <v>96</v>
      </c>
      <c r="BG114" s="7" t="s">
        <v>96</v>
      </c>
      <c r="BH114" s="7" t="s">
        <v>96</v>
      </c>
      <c r="BI114" s="7" t="s">
        <v>96</v>
      </c>
      <c r="BJ114" s="7" t="s">
        <v>96</v>
      </c>
      <c r="BK114" s="7" t="s">
        <v>243</v>
      </c>
      <c r="BL114" s="6" t="s">
        <v>248</v>
      </c>
      <c r="BM114" s="7" t="s">
        <v>523</v>
      </c>
      <c r="BN114" s="7" t="s">
        <v>77</v>
      </c>
      <c r="BO114" t="s">
        <v>425</v>
      </c>
      <c r="BP114" s="6">
        <v>1</v>
      </c>
      <c r="BQ114" t="s">
        <v>426</v>
      </c>
      <c r="BR114" t="s">
        <v>515</v>
      </c>
      <c r="BS114" s="6" t="s">
        <v>96</v>
      </c>
      <c r="BT114" s="6" t="s">
        <v>96</v>
      </c>
      <c r="BU114" s="6" t="s">
        <v>96</v>
      </c>
      <c r="BV114" s="6" t="s">
        <v>96</v>
      </c>
      <c r="BW114" s="6" t="s">
        <v>96</v>
      </c>
      <c r="BX114" s="6" t="s">
        <v>96</v>
      </c>
    </row>
    <row r="115" spans="1:76" x14ac:dyDescent="0.25">
      <c r="A115" s="6" t="s">
        <v>237</v>
      </c>
      <c r="B115" s="6" t="s">
        <v>268</v>
      </c>
      <c r="C115" s="6" t="s">
        <v>238</v>
      </c>
      <c r="D115" s="35" t="s">
        <v>123</v>
      </c>
      <c r="E115" s="7">
        <v>2016</v>
      </c>
      <c r="F115" s="15">
        <v>5</v>
      </c>
      <c r="G115" s="6" t="s">
        <v>249</v>
      </c>
      <c r="H115" s="6" t="s">
        <v>520</v>
      </c>
      <c r="I115" s="6" t="s">
        <v>250</v>
      </c>
      <c r="J115" s="7">
        <v>4.7</v>
      </c>
      <c r="K115" s="7" t="s">
        <v>96</v>
      </c>
      <c r="L115" s="7">
        <v>1.1000000000000001</v>
      </c>
      <c r="M115" s="7">
        <v>9.1</v>
      </c>
      <c r="N115" s="7" t="s">
        <v>96</v>
      </c>
      <c r="O115" s="7" t="s">
        <v>96</v>
      </c>
      <c r="P115" s="15" t="s">
        <v>96</v>
      </c>
      <c r="Q115" s="7" t="s">
        <v>96</v>
      </c>
      <c r="R115" s="7" t="s">
        <v>96</v>
      </c>
      <c r="S115" s="10">
        <v>7631</v>
      </c>
      <c r="T115" s="7" t="s">
        <v>96</v>
      </c>
      <c r="U115" s="7">
        <v>14.4</v>
      </c>
      <c r="V115" s="16" t="s">
        <v>96</v>
      </c>
      <c r="W115" s="16" t="s">
        <v>96</v>
      </c>
      <c r="X115" s="16" t="s">
        <v>96</v>
      </c>
      <c r="Y115" s="16" t="s">
        <v>96</v>
      </c>
      <c r="Z115" s="78" t="s">
        <v>69</v>
      </c>
      <c r="AA115" s="7" t="s">
        <v>70</v>
      </c>
      <c r="AB115" s="7">
        <v>1992</v>
      </c>
      <c r="AC115" s="7">
        <v>2010</v>
      </c>
      <c r="AD115" s="7" t="s">
        <v>96</v>
      </c>
      <c r="AE115" s="7" t="s">
        <v>96</v>
      </c>
      <c r="AF115" s="7" t="s">
        <v>96</v>
      </c>
      <c r="AG115" s="7" t="s">
        <v>96</v>
      </c>
      <c r="AH115" s="7" t="s">
        <v>96</v>
      </c>
      <c r="AI115" s="7">
        <v>1</v>
      </c>
      <c r="AJ115" s="7">
        <v>0</v>
      </c>
      <c r="AK115" s="7">
        <v>0</v>
      </c>
      <c r="AL115" s="16" t="s">
        <v>73</v>
      </c>
      <c r="AM115" s="7">
        <v>16.3</v>
      </c>
      <c r="AN115" s="7" t="s">
        <v>96</v>
      </c>
      <c r="AO115" s="7">
        <v>1.1000000000000001</v>
      </c>
      <c r="AP115" s="7">
        <v>1.2</v>
      </c>
      <c r="AQ115" s="7" t="s">
        <v>201</v>
      </c>
      <c r="AR115" s="7" t="s">
        <v>96</v>
      </c>
      <c r="AS115" s="7" t="s">
        <v>96</v>
      </c>
      <c r="AT115" s="7">
        <v>1</v>
      </c>
      <c r="AU115" s="7">
        <v>1</v>
      </c>
      <c r="AV115" s="7" t="s">
        <v>96</v>
      </c>
      <c r="AW115" s="7" t="s">
        <v>96</v>
      </c>
      <c r="AX115" s="7" t="s">
        <v>96</v>
      </c>
      <c r="AY115" s="7" t="s">
        <v>96</v>
      </c>
      <c r="AZ115" s="7">
        <v>1</v>
      </c>
      <c r="BA115" s="7">
        <v>1</v>
      </c>
      <c r="BB115" s="7" t="s">
        <v>96</v>
      </c>
      <c r="BC115" s="7">
        <v>1</v>
      </c>
      <c r="BD115" s="7">
        <v>1</v>
      </c>
      <c r="BE115" s="7" t="s">
        <v>96</v>
      </c>
      <c r="BF115" s="7" t="s">
        <v>96</v>
      </c>
      <c r="BG115" s="7" t="s">
        <v>96</v>
      </c>
      <c r="BH115" s="7" t="s">
        <v>96</v>
      </c>
      <c r="BI115" s="7" t="s">
        <v>96</v>
      </c>
      <c r="BJ115" s="7" t="s">
        <v>96</v>
      </c>
      <c r="BK115" s="7" t="s">
        <v>244</v>
      </c>
      <c r="BL115" s="6" t="s">
        <v>248</v>
      </c>
      <c r="BM115" s="7" t="s">
        <v>523</v>
      </c>
      <c r="BN115" s="7" t="s">
        <v>77</v>
      </c>
      <c r="BO115" t="s">
        <v>425</v>
      </c>
      <c r="BP115" s="6">
        <v>1</v>
      </c>
      <c r="BQ115" t="s">
        <v>426</v>
      </c>
      <c r="BR115" t="s">
        <v>515</v>
      </c>
      <c r="BS115" s="6" t="s">
        <v>96</v>
      </c>
      <c r="BT115" s="6" t="s">
        <v>96</v>
      </c>
      <c r="BU115" s="6" t="s">
        <v>96</v>
      </c>
      <c r="BV115" s="6" t="s">
        <v>96</v>
      </c>
      <c r="BW115" s="6" t="s">
        <v>96</v>
      </c>
      <c r="BX115" s="6" t="s">
        <v>96</v>
      </c>
    </row>
    <row r="116" spans="1:76" x14ac:dyDescent="0.25">
      <c r="A116" s="6" t="s">
        <v>237</v>
      </c>
      <c r="B116" s="6" t="s">
        <v>268</v>
      </c>
      <c r="C116" s="6" t="s">
        <v>238</v>
      </c>
      <c r="D116" s="35" t="s">
        <v>123</v>
      </c>
      <c r="E116" s="7">
        <v>2016</v>
      </c>
      <c r="F116" s="15">
        <v>9.8000000000000007</v>
      </c>
      <c r="G116" s="6" t="s">
        <v>249</v>
      </c>
      <c r="H116" s="6" t="s">
        <v>520</v>
      </c>
      <c r="I116" s="6" t="s">
        <v>250</v>
      </c>
      <c r="J116" s="7">
        <v>4.9000000000000004</v>
      </c>
      <c r="K116" s="7" t="s">
        <v>96</v>
      </c>
      <c r="L116" s="7">
        <v>4.2</v>
      </c>
      <c r="M116" s="7">
        <v>15.7</v>
      </c>
      <c r="N116" s="7" t="s">
        <v>96</v>
      </c>
      <c r="O116" s="7" t="s">
        <v>96</v>
      </c>
      <c r="P116" s="15" t="s">
        <v>96</v>
      </c>
      <c r="Q116" s="7" t="s">
        <v>96</v>
      </c>
      <c r="R116" s="7" t="s">
        <v>96</v>
      </c>
      <c r="S116" s="10">
        <v>4622</v>
      </c>
      <c r="T116" s="7" t="s">
        <v>96</v>
      </c>
      <c r="U116" s="7">
        <v>13</v>
      </c>
      <c r="V116" s="16" t="s">
        <v>96</v>
      </c>
      <c r="W116" s="16" t="s">
        <v>96</v>
      </c>
      <c r="X116" s="16" t="s">
        <v>96</v>
      </c>
      <c r="Y116" s="16" t="s">
        <v>96</v>
      </c>
      <c r="Z116" s="78" t="s">
        <v>69</v>
      </c>
      <c r="AA116" s="7" t="s">
        <v>70</v>
      </c>
      <c r="AB116" s="7">
        <v>1992</v>
      </c>
      <c r="AC116" s="7">
        <v>2010</v>
      </c>
      <c r="AD116" s="7" t="s">
        <v>96</v>
      </c>
      <c r="AE116" s="7" t="s">
        <v>96</v>
      </c>
      <c r="AF116" s="7" t="s">
        <v>96</v>
      </c>
      <c r="AG116" s="7" t="s">
        <v>96</v>
      </c>
      <c r="AH116" s="7" t="s">
        <v>96</v>
      </c>
      <c r="AI116" s="7">
        <v>1</v>
      </c>
      <c r="AJ116" s="7">
        <v>0</v>
      </c>
      <c r="AK116" s="7">
        <v>0</v>
      </c>
      <c r="AL116" s="16" t="s">
        <v>73</v>
      </c>
      <c r="AM116" s="7">
        <v>17.3</v>
      </c>
      <c r="AN116" s="7" t="s">
        <v>96</v>
      </c>
      <c r="AO116" s="7">
        <v>0.7</v>
      </c>
      <c r="AP116" s="7">
        <v>0.9</v>
      </c>
      <c r="AQ116" s="7" t="s">
        <v>201</v>
      </c>
      <c r="AR116" s="7" t="s">
        <v>96</v>
      </c>
      <c r="AS116" s="7" t="s">
        <v>96</v>
      </c>
      <c r="AT116" s="7">
        <v>1</v>
      </c>
      <c r="AU116" s="7">
        <v>1</v>
      </c>
      <c r="AV116" s="7" t="s">
        <v>96</v>
      </c>
      <c r="AW116" s="7" t="s">
        <v>96</v>
      </c>
      <c r="AX116" s="7" t="s">
        <v>96</v>
      </c>
      <c r="AY116" s="7" t="s">
        <v>96</v>
      </c>
      <c r="AZ116" s="7">
        <v>1</v>
      </c>
      <c r="BA116" s="7">
        <v>1</v>
      </c>
      <c r="BB116" s="7" t="s">
        <v>96</v>
      </c>
      <c r="BC116" s="7">
        <v>1</v>
      </c>
      <c r="BD116" s="7">
        <v>1</v>
      </c>
      <c r="BE116" s="7" t="s">
        <v>96</v>
      </c>
      <c r="BF116" s="7" t="s">
        <v>96</v>
      </c>
      <c r="BG116" s="7" t="s">
        <v>96</v>
      </c>
      <c r="BH116" s="7" t="s">
        <v>96</v>
      </c>
      <c r="BI116" s="7" t="s">
        <v>96</v>
      </c>
      <c r="BJ116" s="7" t="s">
        <v>96</v>
      </c>
      <c r="BK116" s="7" t="s">
        <v>245</v>
      </c>
      <c r="BL116" s="6" t="s">
        <v>248</v>
      </c>
      <c r="BM116" s="7" t="s">
        <v>523</v>
      </c>
      <c r="BN116" s="7" t="s">
        <v>77</v>
      </c>
      <c r="BO116" t="s">
        <v>425</v>
      </c>
      <c r="BP116" s="6">
        <v>1</v>
      </c>
      <c r="BQ116" t="s">
        <v>426</v>
      </c>
      <c r="BR116" t="s">
        <v>515</v>
      </c>
      <c r="BS116" s="6" t="s">
        <v>96</v>
      </c>
      <c r="BT116" s="6" t="s">
        <v>96</v>
      </c>
      <c r="BU116" s="6" t="s">
        <v>96</v>
      </c>
      <c r="BV116" s="6" t="s">
        <v>96</v>
      </c>
      <c r="BW116" s="6" t="s">
        <v>96</v>
      </c>
      <c r="BX116" s="6" t="s">
        <v>96</v>
      </c>
    </row>
    <row r="117" spans="1:76" x14ac:dyDescent="0.25">
      <c r="A117" s="6" t="s">
        <v>237</v>
      </c>
      <c r="B117" s="6" t="s">
        <v>268</v>
      </c>
      <c r="C117" s="6" t="s">
        <v>238</v>
      </c>
      <c r="D117" s="35" t="s">
        <v>123</v>
      </c>
      <c r="E117" s="7">
        <v>2016</v>
      </c>
      <c r="F117" s="15">
        <v>5.4</v>
      </c>
      <c r="G117" s="6" t="s">
        <v>249</v>
      </c>
      <c r="H117" s="6" t="s">
        <v>520</v>
      </c>
      <c r="I117" s="6" t="s">
        <v>250</v>
      </c>
      <c r="J117" s="7">
        <v>4.5999999999999996</v>
      </c>
      <c r="K117" s="7" t="s">
        <v>96</v>
      </c>
      <c r="L117" s="7">
        <v>-0.5</v>
      </c>
      <c r="M117" s="7">
        <v>11.6</v>
      </c>
      <c r="N117" s="7" t="s">
        <v>96</v>
      </c>
      <c r="O117" s="7" t="s">
        <v>96</v>
      </c>
      <c r="P117" s="15" t="s">
        <v>96</v>
      </c>
      <c r="Q117" s="7" t="s">
        <v>96</v>
      </c>
      <c r="R117" s="7" t="s">
        <v>96</v>
      </c>
      <c r="S117" s="10">
        <v>3826</v>
      </c>
      <c r="T117" s="7" t="s">
        <v>96</v>
      </c>
      <c r="U117" s="7">
        <v>14.1</v>
      </c>
      <c r="V117" s="16" t="s">
        <v>96</v>
      </c>
      <c r="W117" s="16" t="s">
        <v>96</v>
      </c>
      <c r="X117" s="16" t="s">
        <v>96</v>
      </c>
      <c r="Y117" s="16" t="s">
        <v>96</v>
      </c>
      <c r="Z117" s="78" t="s">
        <v>69</v>
      </c>
      <c r="AA117" s="7" t="s">
        <v>70</v>
      </c>
      <c r="AB117" s="7">
        <v>1992</v>
      </c>
      <c r="AC117" s="7">
        <v>2010</v>
      </c>
      <c r="AD117" s="7" t="s">
        <v>96</v>
      </c>
      <c r="AE117" s="7" t="s">
        <v>96</v>
      </c>
      <c r="AF117" s="7" t="s">
        <v>96</v>
      </c>
      <c r="AG117" s="7" t="s">
        <v>96</v>
      </c>
      <c r="AH117" s="7" t="s">
        <v>96</v>
      </c>
      <c r="AI117" s="7">
        <v>1</v>
      </c>
      <c r="AJ117" s="7">
        <v>0</v>
      </c>
      <c r="AK117" s="7">
        <v>0</v>
      </c>
      <c r="AL117" s="16" t="s">
        <v>73</v>
      </c>
      <c r="AM117" s="7">
        <v>14.5</v>
      </c>
      <c r="AN117" s="7" t="s">
        <v>96</v>
      </c>
      <c r="AO117" s="7">
        <v>0.6</v>
      </c>
      <c r="AP117" s="7">
        <v>0.8</v>
      </c>
      <c r="AQ117" s="7" t="s">
        <v>201</v>
      </c>
      <c r="AR117" s="7" t="s">
        <v>96</v>
      </c>
      <c r="AS117" s="7" t="s">
        <v>96</v>
      </c>
      <c r="AT117" s="7">
        <v>1</v>
      </c>
      <c r="AU117" s="7">
        <v>1</v>
      </c>
      <c r="AV117" s="7" t="s">
        <v>96</v>
      </c>
      <c r="AW117" s="7" t="s">
        <v>96</v>
      </c>
      <c r="AX117" s="7" t="s">
        <v>96</v>
      </c>
      <c r="AY117" s="7" t="s">
        <v>96</v>
      </c>
      <c r="AZ117" s="7">
        <v>1</v>
      </c>
      <c r="BA117" s="7">
        <v>1</v>
      </c>
      <c r="BB117" s="7" t="s">
        <v>96</v>
      </c>
      <c r="BC117" s="7">
        <v>1</v>
      </c>
      <c r="BD117" s="7">
        <v>1</v>
      </c>
      <c r="BE117" s="7" t="s">
        <v>96</v>
      </c>
      <c r="BF117" s="7" t="s">
        <v>96</v>
      </c>
      <c r="BG117" s="7" t="s">
        <v>96</v>
      </c>
      <c r="BH117" s="7" t="s">
        <v>96</v>
      </c>
      <c r="BI117" s="7" t="s">
        <v>96</v>
      </c>
      <c r="BJ117" s="7" t="s">
        <v>96</v>
      </c>
      <c r="BK117" s="7" t="s">
        <v>246</v>
      </c>
      <c r="BL117" s="6" t="s">
        <v>248</v>
      </c>
      <c r="BM117" s="7" t="s">
        <v>523</v>
      </c>
      <c r="BN117" s="7" t="s">
        <v>77</v>
      </c>
      <c r="BO117" t="s">
        <v>425</v>
      </c>
      <c r="BP117" s="6">
        <v>1</v>
      </c>
      <c r="BQ117" t="s">
        <v>426</v>
      </c>
      <c r="BR117" t="s">
        <v>515</v>
      </c>
      <c r="BS117" s="6" t="s">
        <v>96</v>
      </c>
      <c r="BT117" s="6" t="s">
        <v>96</v>
      </c>
      <c r="BU117" s="6" t="s">
        <v>96</v>
      </c>
      <c r="BV117" s="6" t="s">
        <v>96</v>
      </c>
      <c r="BW117" s="6" t="s">
        <v>96</v>
      </c>
      <c r="BX117" s="6" t="s">
        <v>96</v>
      </c>
    </row>
    <row r="118" spans="1:76" x14ac:dyDescent="0.25">
      <c r="A118" s="6" t="s">
        <v>237</v>
      </c>
      <c r="B118" s="6" t="s">
        <v>268</v>
      </c>
      <c r="C118" s="6" t="s">
        <v>238</v>
      </c>
      <c r="D118" s="35" t="s">
        <v>123</v>
      </c>
      <c r="E118" s="7">
        <v>2016</v>
      </c>
      <c r="F118" s="15">
        <v>3.4</v>
      </c>
      <c r="G118" s="6" t="s">
        <v>249</v>
      </c>
      <c r="H118" s="6" t="s">
        <v>520</v>
      </c>
      <c r="I118" s="6" t="s">
        <v>250</v>
      </c>
      <c r="J118" s="7">
        <v>4.8</v>
      </c>
      <c r="K118" s="7" t="s">
        <v>96</v>
      </c>
      <c r="L118" s="7">
        <v>0.1</v>
      </c>
      <c r="M118" s="7">
        <v>6.8</v>
      </c>
      <c r="N118" s="7" t="s">
        <v>96</v>
      </c>
      <c r="O118" s="7" t="s">
        <v>96</v>
      </c>
      <c r="P118" s="15" t="s">
        <v>96</v>
      </c>
      <c r="Q118" s="7" t="s">
        <v>96</v>
      </c>
      <c r="R118" s="7" t="s">
        <v>96</v>
      </c>
      <c r="S118" s="10">
        <v>11598</v>
      </c>
      <c r="T118" s="7" t="s">
        <v>96</v>
      </c>
      <c r="U118" s="7">
        <v>8.8000000000000007</v>
      </c>
      <c r="V118" s="16" t="s">
        <v>96</v>
      </c>
      <c r="W118" s="16" t="s">
        <v>96</v>
      </c>
      <c r="X118" s="16" t="s">
        <v>96</v>
      </c>
      <c r="Y118" s="16" t="s">
        <v>96</v>
      </c>
      <c r="Z118" s="78" t="s">
        <v>69</v>
      </c>
      <c r="AA118" s="7" t="s">
        <v>70</v>
      </c>
      <c r="AB118" s="7">
        <v>1972</v>
      </c>
      <c r="AC118" s="7">
        <v>2010</v>
      </c>
      <c r="AD118" s="7" t="s">
        <v>96</v>
      </c>
      <c r="AE118" s="7" t="s">
        <v>96</v>
      </c>
      <c r="AF118" s="7" t="s">
        <v>96</v>
      </c>
      <c r="AG118" s="7" t="s">
        <v>96</v>
      </c>
      <c r="AH118" s="7" t="s">
        <v>96</v>
      </c>
      <c r="AI118" s="7">
        <v>1</v>
      </c>
      <c r="AJ118" s="7">
        <v>0</v>
      </c>
      <c r="AK118" s="7">
        <v>0</v>
      </c>
      <c r="AL118" s="16" t="s">
        <v>73</v>
      </c>
      <c r="AM118" s="7">
        <v>18</v>
      </c>
      <c r="AN118" s="7" t="s">
        <v>96</v>
      </c>
      <c r="AO118" s="7">
        <v>0.8</v>
      </c>
      <c r="AP118" s="7">
        <v>1</v>
      </c>
      <c r="AQ118" s="7" t="s">
        <v>201</v>
      </c>
      <c r="AR118" s="7" t="s">
        <v>96</v>
      </c>
      <c r="AS118" s="7" t="s">
        <v>96</v>
      </c>
      <c r="AT118" s="7">
        <v>1</v>
      </c>
      <c r="AU118" s="7">
        <v>1</v>
      </c>
      <c r="AV118" s="7" t="s">
        <v>96</v>
      </c>
      <c r="AW118" s="7" t="s">
        <v>96</v>
      </c>
      <c r="AX118" s="7" t="s">
        <v>96</v>
      </c>
      <c r="AY118" s="7" t="s">
        <v>96</v>
      </c>
      <c r="AZ118" s="7">
        <v>1</v>
      </c>
      <c r="BA118" s="7">
        <v>1</v>
      </c>
      <c r="BB118" s="7" t="s">
        <v>96</v>
      </c>
      <c r="BC118" s="7">
        <v>1</v>
      </c>
      <c r="BD118" s="7">
        <v>1</v>
      </c>
      <c r="BE118" s="7" t="s">
        <v>96</v>
      </c>
      <c r="BF118" s="7" t="s">
        <v>96</v>
      </c>
      <c r="BG118" s="7" t="s">
        <v>96</v>
      </c>
      <c r="BH118" s="7" t="s">
        <v>96</v>
      </c>
      <c r="BI118" s="7" t="s">
        <v>96</v>
      </c>
      <c r="BJ118" s="7" t="s">
        <v>96</v>
      </c>
      <c r="BK118" s="7" t="s">
        <v>239</v>
      </c>
      <c r="BL118" s="6" t="s">
        <v>248</v>
      </c>
      <c r="BM118" s="7" t="s">
        <v>523</v>
      </c>
      <c r="BN118" s="7" t="s">
        <v>77</v>
      </c>
      <c r="BO118" t="s">
        <v>512</v>
      </c>
      <c r="BP118" s="6">
        <v>1</v>
      </c>
      <c r="BQ118" t="s">
        <v>424</v>
      </c>
      <c r="BR118" t="s">
        <v>515</v>
      </c>
      <c r="BS118" s="6" t="s">
        <v>96</v>
      </c>
      <c r="BT118" s="6" t="s">
        <v>96</v>
      </c>
      <c r="BU118" s="6" t="s">
        <v>96</v>
      </c>
      <c r="BV118" s="6" t="s">
        <v>96</v>
      </c>
      <c r="BW118" s="6" t="s">
        <v>96</v>
      </c>
      <c r="BX118" s="6" t="s">
        <v>96</v>
      </c>
    </row>
    <row r="119" spans="1:76" x14ac:dyDescent="0.25">
      <c r="A119" s="6" t="s">
        <v>237</v>
      </c>
      <c r="B119" s="6" t="s">
        <v>268</v>
      </c>
      <c r="C119" s="6" t="s">
        <v>238</v>
      </c>
      <c r="D119" s="35" t="s">
        <v>123</v>
      </c>
      <c r="E119" s="7">
        <v>2016</v>
      </c>
      <c r="F119" s="15">
        <v>6.4</v>
      </c>
      <c r="G119" s="6" t="s">
        <v>249</v>
      </c>
      <c r="H119" s="6" t="s">
        <v>520</v>
      </c>
      <c r="I119" s="6" t="s">
        <v>250</v>
      </c>
      <c r="J119" s="7">
        <v>4.0999999999999996</v>
      </c>
      <c r="K119" s="7" t="s">
        <v>96</v>
      </c>
      <c r="L119" s="7">
        <v>1.8</v>
      </c>
      <c r="M119" s="7">
        <v>11.3</v>
      </c>
      <c r="N119" s="7" t="s">
        <v>96</v>
      </c>
      <c r="O119" s="7" t="s">
        <v>96</v>
      </c>
      <c r="P119" s="15" t="s">
        <v>96</v>
      </c>
      <c r="Q119" s="7" t="s">
        <v>96</v>
      </c>
      <c r="R119" s="7" t="s">
        <v>96</v>
      </c>
      <c r="S119" s="10">
        <v>5671</v>
      </c>
      <c r="T119" s="7" t="s">
        <v>96</v>
      </c>
      <c r="U119" s="7">
        <v>12.3</v>
      </c>
      <c r="V119" s="16" t="s">
        <v>96</v>
      </c>
      <c r="W119" s="16" t="s">
        <v>96</v>
      </c>
      <c r="X119" s="16" t="s">
        <v>96</v>
      </c>
      <c r="Y119" s="16" t="s">
        <v>96</v>
      </c>
      <c r="Z119" s="78" t="s">
        <v>69</v>
      </c>
      <c r="AA119" s="7" t="s">
        <v>70</v>
      </c>
      <c r="AB119" s="7">
        <v>1972</v>
      </c>
      <c r="AC119" s="7">
        <v>2010</v>
      </c>
      <c r="AD119" s="7" t="s">
        <v>96</v>
      </c>
      <c r="AE119" s="7" t="s">
        <v>96</v>
      </c>
      <c r="AF119" s="7" t="s">
        <v>96</v>
      </c>
      <c r="AG119" s="7" t="s">
        <v>96</v>
      </c>
      <c r="AH119" s="7" t="s">
        <v>96</v>
      </c>
      <c r="AI119" s="7">
        <v>1</v>
      </c>
      <c r="AJ119" s="7">
        <v>0</v>
      </c>
      <c r="AK119" s="7">
        <v>0</v>
      </c>
      <c r="AL119" s="16" t="s">
        <v>73</v>
      </c>
      <c r="AM119" s="7">
        <v>16.600000000000001</v>
      </c>
      <c r="AN119" s="7" t="s">
        <v>96</v>
      </c>
      <c r="AO119" s="7">
        <v>0.4</v>
      </c>
      <c r="AP119" s="7">
        <v>0.7</v>
      </c>
      <c r="AQ119" s="7" t="s">
        <v>201</v>
      </c>
      <c r="AR119" s="7" t="s">
        <v>96</v>
      </c>
      <c r="AS119" s="7" t="s">
        <v>96</v>
      </c>
      <c r="AT119" s="7">
        <v>1</v>
      </c>
      <c r="AU119" s="7">
        <v>1</v>
      </c>
      <c r="AV119" s="7" t="s">
        <v>96</v>
      </c>
      <c r="AW119" s="7" t="s">
        <v>96</v>
      </c>
      <c r="AX119" s="7" t="s">
        <v>96</v>
      </c>
      <c r="AY119" s="7" t="s">
        <v>96</v>
      </c>
      <c r="AZ119" s="7">
        <v>1</v>
      </c>
      <c r="BA119" s="7">
        <v>1</v>
      </c>
      <c r="BB119" s="7" t="s">
        <v>96</v>
      </c>
      <c r="BC119" s="7">
        <v>1</v>
      </c>
      <c r="BD119" s="7">
        <v>1</v>
      </c>
      <c r="BE119" s="7" t="s">
        <v>96</v>
      </c>
      <c r="BF119" s="7" t="s">
        <v>96</v>
      </c>
      <c r="BG119" s="7" t="s">
        <v>96</v>
      </c>
      <c r="BH119" s="7" t="s">
        <v>96</v>
      </c>
      <c r="BI119" s="7" t="s">
        <v>96</v>
      </c>
      <c r="BJ119" s="7" t="s">
        <v>96</v>
      </c>
      <c r="BK119" s="7" t="s">
        <v>239</v>
      </c>
      <c r="BL119" s="6" t="s">
        <v>248</v>
      </c>
      <c r="BM119" s="7" t="s">
        <v>523</v>
      </c>
      <c r="BN119" s="7" t="s">
        <v>77</v>
      </c>
      <c r="BO119" t="s">
        <v>512</v>
      </c>
      <c r="BP119" s="6">
        <v>1</v>
      </c>
      <c r="BQ119" t="s">
        <v>424</v>
      </c>
      <c r="BR119" t="s">
        <v>515</v>
      </c>
      <c r="BS119" s="6" t="s">
        <v>96</v>
      </c>
      <c r="BT119" s="6" t="s">
        <v>96</v>
      </c>
      <c r="BU119" s="6" t="s">
        <v>96</v>
      </c>
      <c r="BV119" s="6" t="s">
        <v>96</v>
      </c>
      <c r="BW119" s="6" t="s">
        <v>96</v>
      </c>
      <c r="BX119" s="6" t="s">
        <v>96</v>
      </c>
    </row>
    <row r="120" spans="1:76" x14ac:dyDescent="0.25">
      <c r="A120" s="6" t="s">
        <v>237</v>
      </c>
      <c r="B120" s="6" t="s">
        <v>268</v>
      </c>
      <c r="C120" s="6" t="s">
        <v>238</v>
      </c>
      <c r="D120" s="35" t="s">
        <v>123</v>
      </c>
      <c r="E120" s="7">
        <v>2016</v>
      </c>
      <c r="F120" s="15">
        <v>5.2</v>
      </c>
      <c r="G120" s="6" t="s">
        <v>249</v>
      </c>
      <c r="H120" s="6" t="s">
        <v>520</v>
      </c>
      <c r="I120" s="6" t="s">
        <v>250</v>
      </c>
      <c r="J120" s="7">
        <v>3.9</v>
      </c>
      <c r="K120" s="7" t="s">
        <v>96</v>
      </c>
      <c r="L120" s="7">
        <v>3.8</v>
      </c>
      <c r="M120" s="7">
        <v>6.6</v>
      </c>
      <c r="N120" s="7" t="s">
        <v>96</v>
      </c>
      <c r="O120" s="7" t="s">
        <v>96</v>
      </c>
      <c r="P120" s="15" t="s">
        <v>96</v>
      </c>
      <c r="Q120" s="7" t="s">
        <v>96</v>
      </c>
      <c r="R120" s="7" t="s">
        <v>96</v>
      </c>
      <c r="S120" s="10">
        <v>60184</v>
      </c>
      <c r="T120" s="7" t="s">
        <v>96</v>
      </c>
      <c r="U120" s="7">
        <v>16.2</v>
      </c>
      <c r="V120" s="16" t="s">
        <v>96</v>
      </c>
      <c r="W120" s="16" t="s">
        <v>96</v>
      </c>
      <c r="X120" s="16" t="s">
        <v>96</v>
      </c>
      <c r="Y120" s="16" t="s">
        <v>96</v>
      </c>
      <c r="Z120" s="78" t="s">
        <v>69</v>
      </c>
      <c r="AA120" s="7" t="s">
        <v>70</v>
      </c>
      <c r="AB120" s="7">
        <v>1972</v>
      </c>
      <c r="AC120" s="7">
        <v>2010</v>
      </c>
      <c r="AD120" s="7" t="s">
        <v>96</v>
      </c>
      <c r="AE120" s="7" t="s">
        <v>96</v>
      </c>
      <c r="AF120" s="7" t="s">
        <v>96</v>
      </c>
      <c r="AG120" s="7" t="s">
        <v>96</v>
      </c>
      <c r="AH120" s="7" t="s">
        <v>96</v>
      </c>
      <c r="AI120" s="7">
        <v>1</v>
      </c>
      <c r="AJ120" s="7">
        <v>0</v>
      </c>
      <c r="AK120" s="7">
        <v>0</v>
      </c>
      <c r="AL120" s="16" t="s">
        <v>73</v>
      </c>
      <c r="AM120" s="7">
        <v>18.399999999999999</v>
      </c>
      <c r="AN120" s="7" t="s">
        <v>96</v>
      </c>
      <c r="AO120" s="7">
        <v>4.2</v>
      </c>
      <c r="AP120" s="7">
        <v>2.2999999999999998</v>
      </c>
      <c r="AQ120" s="7" t="s">
        <v>201</v>
      </c>
      <c r="AR120" s="7" t="s">
        <v>96</v>
      </c>
      <c r="AS120" s="7" t="s">
        <v>96</v>
      </c>
      <c r="AT120" s="7">
        <v>1</v>
      </c>
      <c r="AU120" s="7">
        <v>1</v>
      </c>
      <c r="AV120" s="7" t="s">
        <v>96</v>
      </c>
      <c r="AW120" s="7" t="s">
        <v>96</v>
      </c>
      <c r="AX120" s="7" t="s">
        <v>96</v>
      </c>
      <c r="AY120" s="7" t="s">
        <v>96</v>
      </c>
      <c r="AZ120" s="7">
        <v>1</v>
      </c>
      <c r="BA120" s="7">
        <v>1</v>
      </c>
      <c r="BB120" s="7" t="s">
        <v>96</v>
      </c>
      <c r="BC120" s="7">
        <v>1</v>
      </c>
      <c r="BD120" s="7">
        <v>1</v>
      </c>
      <c r="BE120" s="7" t="s">
        <v>96</v>
      </c>
      <c r="BF120" s="7" t="s">
        <v>96</v>
      </c>
      <c r="BG120" s="7" t="s">
        <v>96</v>
      </c>
      <c r="BH120" s="7" t="s">
        <v>96</v>
      </c>
      <c r="BI120" s="7" t="s">
        <v>96</v>
      </c>
      <c r="BJ120" s="7" t="s">
        <v>96</v>
      </c>
      <c r="BK120" s="7" t="s">
        <v>239</v>
      </c>
      <c r="BL120" s="6" t="s">
        <v>248</v>
      </c>
      <c r="BM120" s="7" t="s">
        <v>523</v>
      </c>
      <c r="BN120" s="7" t="s">
        <v>77</v>
      </c>
      <c r="BO120" t="s">
        <v>512</v>
      </c>
      <c r="BP120" s="6">
        <v>1</v>
      </c>
      <c r="BQ120" t="s">
        <v>424</v>
      </c>
      <c r="BR120" t="s">
        <v>515</v>
      </c>
      <c r="BS120" s="6" t="s">
        <v>96</v>
      </c>
      <c r="BT120" s="6" t="s">
        <v>96</v>
      </c>
      <c r="BU120" s="6" t="s">
        <v>96</v>
      </c>
      <c r="BV120" s="6" t="s">
        <v>96</v>
      </c>
      <c r="BW120" s="6" t="s">
        <v>96</v>
      </c>
      <c r="BX120" s="6" t="s">
        <v>96</v>
      </c>
    </row>
    <row r="121" spans="1:76" x14ac:dyDescent="0.25">
      <c r="A121" s="6" t="s">
        <v>237</v>
      </c>
      <c r="B121" s="6" t="s">
        <v>268</v>
      </c>
      <c r="C121" s="6" t="s">
        <v>238</v>
      </c>
      <c r="D121" s="35" t="s">
        <v>123</v>
      </c>
      <c r="E121" s="7">
        <v>2016</v>
      </c>
      <c r="F121" s="15">
        <v>2.4</v>
      </c>
      <c r="G121" s="6" t="s">
        <v>249</v>
      </c>
      <c r="H121" s="6" t="s">
        <v>520</v>
      </c>
      <c r="I121" s="6" t="s">
        <v>250</v>
      </c>
      <c r="J121" s="7">
        <v>4.2</v>
      </c>
      <c r="K121" s="7" t="s">
        <v>96</v>
      </c>
      <c r="L121" s="7">
        <v>-0.6</v>
      </c>
      <c r="M121" s="7">
        <v>5.5</v>
      </c>
      <c r="N121" s="7" t="s">
        <v>96</v>
      </c>
      <c r="O121" s="7" t="s">
        <v>96</v>
      </c>
      <c r="P121" s="15" t="s">
        <v>96</v>
      </c>
      <c r="Q121" s="7" t="s">
        <v>96</v>
      </c>
      <c r="R121" s="7" t="s">
        <v>96</v>
      </c>
      <c r="S121" s="10">
        <v>15231</v>
      </c>
      <c r="T121" s="7" t="s">
        <v>96</v>
      </c>
      <c r="U121" s="7">
        <v>15.7</v>
      </c>
      <c r="V121" s="16" t="s">
        <v>96</v>
      </c>
      <c r="W121" s="16" t="s">
        <v>96</v>
      </c>
      <c r="X121" s="16" t="s">
        <v>96</v>
      </c>
      <c r="Y121" s="16" t="s">
        <v>96</v>
      </c>
      <c r="Z121" s="78" t="s">
        <v>69</v>
      </c>
      <c r="AA121" s="7" t="s">
        <v>70</v>
      </c>
      <c r="AB121" s="7">
        <v>1972</v>
      </c>
      <c r="AC121" s="7">
        <v>2010</v>
      </c>
      <c r="AD121" s="7" t="s">
        <v>96</v>
      </c>
      <c r="AE121" s="7" t="s">
        <v>96</v>
      </c>
      <c r="AF121" s="7" t="s">
        <v>96</v>
      </c>
      <c r="AG121" s="7" t="s">
        <v>96</v>
      </c>
      <c r="AH121" s="7" t="s">
        <v>96</v>
      </c>
      <c r="AI121" s="7">
        <v>1</v>
      </c>
      <c r="AJ121" s="7">
        <v>0</v>
      </c>
      <c r="AK121" s="7">
        <v>0</v>
      </c>
      <c r="AL121" s="16" t="s">
        <v>73</v>
      </c>
      <c r="AM121" s="7">
        <v>18.2</v>
      </c>
      <c r="AN121" s="7" t="s">
        <v>96</v>
      </c>
      <c r="AO121" s="7">
        <v>1.1000000000000001</v>
      </c>
      <c r="AP121" s="7">
        <v>1.1000000000000001</v>
      </c>
      <c r="AQ121" s="7" t="s">
        <v>201</v>
      </c>
      <c r="AR121" s="7" t="s">
        <v>96</v>
      </c>
      <c r="AS121" s="7" t="s">
        <v>96</v>
      </c>
      <c r="AT121" s="7">
        <v>1</v>
      </c>
      <c r="AU121" s="7">
        <v>1</v>
      </c>
      <c r="AV121" s="7" t="s">
        <v>96</v>
      </c>
      <c r="AW121" s="7" t="s">
        <v>96</v>
      </c>
      <c r="AX121" s="7" t="s">
        <v>96</v>
      </c>
      <c r="AY121" s="7" t="s">
        <v>96</v>
      </c>
      <c r="AZ121" s="7">
        <v>1</v>
      </c>
      <c r="BA121" s="7">
        <v>1</v>
      </c>
      <c r="BB121" s="7" t="s">
        <v>96</v>
      </c>
      <c r="BC121" s="7">
        <v>1</v>
      </c>
      <c r="BD121" s="7">
        <v>1</v>
      </c>
      <c r="BE121" s="7" t="s">
        <v>96</v>
      </c>
      <c r="BF121" s="7" t="s">
        <v>96</v>
      </c>
      <c r="BG121" s="7" t="s">
        <v>96</v>
      </c>
      <c r="BH121" s="7" t="s">
        <v>96</v>
      </c>
      <c r="BI121" s="7" t="s">
        <v>96</v>
      </c>
      <c r="BJ121" s="7" t="s">
        <v>96</v>
      </c>
      <c r="BK121" s="7" t="s">
        <v>239</v>
      </c>
      <c r="BL121" s="6" t="s">
        <v>248</v>
      </c>
      <c r="BM121" s="7" t="s">
        <v>523</v>
      </c>
      <c r="BN121" s="7" t="s">
        <v>77</v>
      </c>
      <c r="BO121" t="s">
        <v>512</v>
      </c>
      <c r="BP121" s="6">
        <v>1</v>
      </c>
      <c r="BQ121" t="s">
        <v>424</v>
      </c>
      <c r="BR121" t="s">
        <v>515</v>
      </c>
      <c r="BS121" s="6" t="s">
        <v>96</v>
      </c>
      <c r="BT121" s="6" t="s">
        <v>96</v>
      </c>
      <c r="BU121" s="6" t="s">
        <v>96</v>
      </c>
      <c r="BV121" s="6" t="s">
        <v>96</v>
      </c>
      <c r="BW121" s="6" t="s">
        <v>96</v>
      </c>
      <c r="BX121" s="6" t="s">
        <v>96</v>
      </c>
    </row>
    <row r="122" spans="1:76" x14ac:dyDescent="0.25">
      <c r="A122" s="6" t="s">
        <v>237</v>
      </c>
      <c r="B122" s="6" t="s">
        <v>268</v>
      </c>
      <c r="C122" s="6" t="s">
        <v>238</v>
      </c>
      <c r="D122" s="35" t="s">
        <v>123</v>
      </c>
      <c r="E122" s="7">
        <v>2016</v>
      </c>
      <c r="F122" s="15">
        <v>5.4</v>
      </c>
      <c r="G122" s="6" t="s">
        <v>249</v>
      </c>
      <c r="H122" s="6" t="s">
        <v>520</v>
      </c>
      <c r="I122" s="6" t="s">
        <v>250</v>
      </c>
      <c r="J122" s="7">
        <v>4.0999999999999996</v>
      </c>
      <c r="K122" s="7" t="s">
        <v>96</v>
      </c>
      <c r="L122" s="7">
        <v>3</v>
      </c>
      <c r="M122" s="7">
        <v>7.9</v>
      </c>
      <c r="N122" s="7" t="s">
        <v>96</v>
      </c>
      <c r="O122" s="7" t="s">
        <v>96</v>
      </c>
      <c r="P122" s="15" t="s">
        <v>96</v>
      </c>
      <c r="Q122" s="7" t="s">
        <v>96</v>
      </c>
      <c r="R122" s="7" t="s">
        <v>96</v>
      </c>
      <c r="S122" s="10">
        <v>24955</v>
      </c>
      <c r="T122" s="7" t="s">
        <v>96</v>
      </c>
      <c r="U122" s="7">
        <v>16.8</v>
      </c>
      <c r="V122" s="16" t="s">
        <v>96</v>
      </c>
      <c r="W122" s="16" t="s">
        <v>96</v>
      </c>
      <c r="X122" s="16" t="s">
        <v>96</v>
      </c>
      <c r="Y122" s="16" t="s">
        <v>96</v>
      </c>
      <c r="Z122" s="78" t="s">
        <v>69</v>
      </c>
      <c r="AA122" s="7" t="s">
        <v>70</v>
      </c>
      <c r="AB122" s="7">
        <v>1972</v>
      </c>
      <c r="AC122" s="7">
        <v>2010</v>
      </c>
      <c r="AD122" s="7" t="s">
        <v>96</v>
      </c>
      <c r="AE122" s="7" t="s">
        <v>96</v>
      </c>
      <c r="AF122" s="7" t="s">
        <v>96</v>
      </c>
      <c r="AG122" s="7" t="s">
        <v>96</v>
      </c>
      <c r="AH122" s="7" t="s">
        <v>96</v>
      </c>
      <c r="AI122" s="7">
        <v>1</v>
      </c>
      <c r="AJ122" s="7">
        <v>0</v>
      </c>
      <c r="AK122" s="7">
        <v>0</v>
      </c>
      <c r="AL122" s="16" t="s">
        <v>73</v>
      </c>
      <c r="AM122" s="7">
        <v>24.1</v>
      </c>
      <c r="AN122" s="7" t="s">
        <v>96</v>
      </c>
      <c r="AO122" s="7">
        <v>1.8</v>
      </c>
      <c r="AP122" s="7">
        <v>1.4</v>
      </c>
      <c r="AQ122" s="7" t="s">
        <v>201</v>
      </c>
      <c r="AR122" s="7" t="s">
        <v>96</v>
      </c>
      <c r="AS122" s="7" t="s">
        <v>96</v>
      </c>
      <c r="AT122" s="7">
        <v>1</v>
      </c>
      <c r="AU122" s="7">
        <v>1</v>
      </c>
      <c r="AV122" s="7" t="s">
        <v>96</v>
      </c>
      <c r="AW122" s="7" t="s">
        <v>96</v>
      </c>
      <c r="AX122" s="7" t="s">
        <v>96</v>
      </c>
      <c r="AY122" s="7" t="s">
        <v>96</v>
      </c>
      <c r="AZ122" s="7">
        <v>1</v>
      </c>
      <c r="BA122" s="7">
        <v>1</v>
      </c>
      <c r="BB122" s="7" t="s">
        <v>96</v>
      </c>
      <c r="BC122" s="7">
        <v>1</v>
      </c>
      <c r="BD122" s="7">
        <v>1</v>
      </c>
      <c r="BE122" s="7" t="s">
        <v>96</v>
      </c>
      <c r="BF122" s="7" t="s">
        <v>96</v>
      </c>
      <c r="BG122" s="7" t="s">
        <v>96</v>
      </c>
      <c r="BH122" s="7" t="s">
        <v>96</v>
      </c>
      <c r="BI122" s="7" t="s">
        <v>96</v>
      </c>
      <c r="BJ122" s="7" t="s">
        <v>96</v>
      </c>
      <c r="BK122" s="7" t="s">
        <v>239</v>
      </c>
      <c r="BL122" s="6" t="s">
        <v>248</v>
      </c>
      <c r="BM122" s="7" t="s">
        <v>523</v>
      </c>
      <c r="BN122" s="7" t="s">
        <v>77</v>
      </c>
      <c r="BO122" t="s">
        <v>512</v>
      </c>
      <c r="BP122" s="6">
        <v>1</v>
      </c>
      <c r="BQ122" t="s">
        <v>424</v>
      </c>
      <c r="BR122" t="s">
        <v>515</v>
      </c>
      <c r="BS122" s="6" t="s">
        <v>96</v>
      </c>
      <c r="BT122" s="6" t="s">
        <v>96</v>
      </c>
      <c r="BU122" s="6" t="s">
        <v>96</v>
      </c>
      <c r="BV122" s="6" t="s">
        <v>96</v>
      </c>
      <c r="BW122" s="6" t="s">
        <v>96</v>
      </c>
      <c r="BX122" s="6" t="s">
        <v>96</v>
      </c>
    </row>
    <row r="123" spans="1:76" x14ac:dyDescent="0.25">
      <c r="A123" s="6" t="s">
        <v>237</v>
      </c>
      <c r="B123" s="6" t="s">
        <v>268</v>
      </c>
      <c r="C123" s="6" t="s">
        <v>238</v>
      </c>
      <c r="D123" s="35" t="s">
        <v>123</v>
      </c>
      <c r="E123" s="7">
        <v>2016</v>
      </c>
      <c r="F123" s="15">
        <v>4.3</v>
      </c>
      <c r="G123" s="6" t="s">
        <v>249</v>
      </c>
      <c r="H123" s="6" t="s">
        <v>520</v>
      </c>
      <c r="I123" s="6" t="s">
        <v>250</v>
      </c>
      <c r="J123" s="7">
        <v>3.9</v>
      </c>
      <c r="K123" s="7" t="s">
        <v>96</v>
      </c>
      <c r="L123" s="7">
        <v>0.6</v>
      </c>
      <c r="M123" s="7">
        <v>8.1999999999999993</v>
      </c>
      <c r="N123" s="7" t="s">
        <v>96</v>
      </c>
      <c r="O123" s="7" t="s">
        <v>96</v>
      </c>
      <c r="P123" s="15" t="s">
        <v>96</v>
      </c>
      <c r="Q123" s="7" t="s">
        <v>96</v>
      </c>
      <c r="R123" s="7" t="s">
        <v>96</v>
      </c>
      <c r="S123" s="10">
        <v>9066</v>
      </c>
      <c r="T123" s="7" t="s">
        <v>96</v>
      </c>
      <c r="U123" s="7">
        <v>16.8</v>
      </c>
      <c r="V123" s="16" t="s">
        <v>96</v>
      </c>
      <c r="W123" s="16" t="s">
        <v>96</v>
      </c>
      <c r="X123" s="16" t="s">
        <v>96</v>
      </c>
      <c r="Y123" s="16" t="s">
        <v>96</v>
      </c>
      <c r="Z123" s="78" t="s">
        <v>69</v>
      </c>
      <c r="AA123" s="7" t="s">
        <v>70</v>
      </c>
      <c r="AB123" s="7">
        <v>1972</v>
      </c>
      <c r="AC123" s="7">
        <v>2010</v>
      </c>
      <c r="AD123" s="7" t="s">
        <v>96</v>
      </c>
      <c r="AE123" s="7" t="s">
        <v>96</v>
      </c>
      <c r="AF123" s="7" t="s">
        <v>96</v>
      </c>
      <c r="AG123" s="7" t="s">
        <v>96</v>
      </c>
      <c r="AH123" s="7" t="s">
        <v>96</v>
      </c>
      <c r="AI123" s="7">
        <v>1</v>
      </c>
      <c r="AJ123" s="7">
        <v>0</v>
      </c>
      <c r="AK123" s="7">
        <v>0</v>
      </c>
      <c r="AL123" s="16" t="s">
        <v>73</v>
      </c>
      <c r="AM123" s="7">
        <v>18.7</v>
      </c>
      <c r="AN123" s="7" t="s">
        <v>96</v>
      </c>
      <c r="AO123" s="7">
        <v>0.6</v>
      </c>
      <c r="AP123" s="7">
        <v>0.8</v>
      </c>
      <c r="AQ123" s="7" t="s">
        <v>201</v>
      </c>
      <c r="AR123" s="7" t="s">
        <v>96</v>
      </c>
      <c r="AS123" s="7" t="s">
        <v>96</v>
      </c>
      <c r="AT123" s="7">
        <v>1</v>
      </c>
      <c r="AU123" s="7">
        <v>1</v>
      </c>
      <c r="AV123" s="7" t="s">
        <v>96</v>
      </c>
      <c r="AW123" s="7" t="s">
        <v>96</v>
      </c>
      <c r="AX123" s="7" t="s">
        <v>96</v>
      </c>
      <c r="AY123" s="7" t="s">
        <v>96</v>
      </c>
      <c r="AZ123" s="7">
        <v>1</v>
      </c>
      <c r="BA123" s="7">
        <v>1</v>
      </c>
      <c r="BB123" s="7" t="s">
        <v>96</v>
      </c>
      <c r="BC123" s="7">
        <v>1</v>
      </c>
      <c r="BD123" s="7">
        <v>1</v>
      </c>
      <c r="BE123" s="7" t="s">
        <v>96</v>
      </c>
      <c r="BF123" s="7" t="s">
        <v>96</v>
      </c>
      <c r="BG123" s="7" t="s">
        <v>96</v>
      </c>
      <c r="BH123" s="7" t="s">
        <v>96</v>
      </c>
      <c r="BI123" s="7" t="s">
        <v>96</v>
      </c>
      <c r="BJ123" s="7" t="s">
        <v>96</v>
      </c>
      <c r="BK123" s="7" t="s">
        <v>239</v>
      </c>
      <c r="BL123" s="6" t="s">
        <v>248</v>
      </c>
      <c r="BM123" s="7" t="s">
        <v>523</v>
      </c>
      <c r="BN123" s="7" t="s">
        <v>77</v>
      </c>
      <c r="BO123" t="s">
        <v>512</v>
      </c>
      <c r="BP123" s="6">
        <v>1</v>
      </c>
      <c r="BQ123" t="s">
        <v>424</v>
      </c>
      <c r="BR123" t="s">
        <v>515</v>
      </c>
      <c r="BS123" s="6" t="s">
        <v>96</v>
      </c>
      <c r="BT123" s="6" t="s">
        <v>96</v>
      </c>
      <c r="BU123" s="6" t="s">
        <v>96</v>
      </c>
      <c r="BV123" s="6" t="s">
        <v>96</v>
      </c>
      <c r="BW123" s="6" t="s">
        <v>96</v>
      </c>
      <c r="BX123" s="6" t="s">
        <v>96</v>
      </c>
    </row>
    <row r="124" spans="1:76" x14ac:dyDescent="0.25">
      <c r="A124" s="6" t="s">
        <v>237</v>
      </c>
      <c r="B124" s="6" t="s">
        <v>268</v>
      </c>
      <c r="C124" s="6" t="s">
        <v>238</v>
      </c>
      <c r="D124" s="35" t="s">
        <v>123</v>
      </c>
      <c r="E124" s="7">
        <v>2016</v>
      </c>
      <c r="F124" s="15">
        <v>6.5</v>
      </c>
      <c r="G124" s="6" t="s">
        <v>249</v>
      </c>
      <c r="H124" s="6" t="s">
        <v>520</v>
      </c>
      <c r="I124" s="6" t="s">
        <v>250</v>
      </c>
      <c r="J124" s="7">
        <v>2.6</v>
      </c>
      <c r="K124" s="7" t="s">
        <v>96</v>
      </c>
      <c r="L124" s="7">
        <v>3.6</v>
      </c>
      <c r="M124" s="7">
        <v>9.5</v>
      </c>
      <c r="N124" s="7" t="s">
        <v>96</v>
      </c>
      <c r="O124" s="7" t="s">
        <v>96</v>
      </c>
      <c r="P124" s="15" t="s">
        <v>96</v>
      </c>
      <c r="Q124" s="7" t="s">
        <v>96</v>
      </c>
      <c r="R124" s="7" t="s">
        <v>96</v>
      </c>
      <c r="S124" s="10">
        <v>9480</v>
      </c>
      <c r="T124" s="7" t="s">
        <v>96</v>
      </c>
      <c r="U124" s="7">
        <v>23.2</v>
      </c>
      <c r="V124" s="16" t="s">
        <v>96</v>
      </c>
      <c r="W124" s="16" t="s">
        <v>96</v>
      </c>
      <c r="X124" s="16" t="s">
        <v>96</v>
      </c>
      <c r="Y124" s="16" t="s">
        <v>96</v>
      </c>
      <c r="Z124" s="78" t="s">
        <v>69</v>
      </c>
      <c r="AA124" s="7" t="s">
        <v>70</v>
      </c>
      <c r="AB124" s="7">
        <v>1994</v>
      </c>
      <c r="AC124" s="7">
        <v>2007</v>
      </c>
      <c r="AD124" s="7" t="s">
        <v>96</v>
      </c>
      <c r="AE124" s="7" t="s">
        <v>96</v>
      </c>
      <c r="AF124" s="7" t="s">
        <v>96</v>
      </c>
      <c r="AG124" s="7" t="s">
        <v>96</v>
      </c>
      <c r="AH124" s="7" t="s">
        <v>96</v>
      </c>
      <c r="AI124" s="7">
        <v>1</v>
      </c>
      <c r="AJ124" s="7">
        <v>0</v>
      </c>
      <c r="AK124" s="7">
        <v>0</v>
      </c>
      <c r="AL124" s="16" t="s">
        <v>73</v>
      </c>
      <c r="AM124" s="7">
        <v>10.8</v>
      </c>
      <c r="AN124" s="7" t="s">
        <v>96</v>
      </c>
      <c r="AO124" s="7">
        <v>1.9</v>
      </c>
      <c r="AP124" s="7">
        <v>1.6</v>
      </c>
      <c r="AQ124" s="7" t="s">
        <v>201</v>
      </c>
      <c r="AR124" s="7" t="s">
        <v>96</v>
      </c>
      <c r="AS124" s="7" t="s">
        <v>96</v>
      </c>
      <c r="AT124" s="7">
        <v>1</v>
      </c>
      <c r="AU124" s="7">
        <v>1</v>
      </c>
      <c r="AV124" s="7" t="s">
        <v>96</v>
      </c>
      <c r="AW124" s="7" t="s">
        <v>96</v>
      </c>
      <c r="AX124" s="7" t="s">
        <v>96</v>
      </c>
      <c r="AY124" s="7" t="s">
        <v>96</v>
      </c>
      <c r="AZ124" s="7">
        <v>1</v>
      </c>
      <c r="BA124" s="7">
        <v>1</v>
      </c>
      <c r="BB124" s="7" t="s">
        <v>96</v>
      </c>
      <c r="BC124" s="7">
        <v>1</v>
      </c>
      <c r="BD124" s="7">
        <v>1</v>
      </c>
      <c r="BE124" s="7" t="s">
        <v>96</v>
      </c>
      <c r="BF124" s="7" t="s">
        <v>96</v>
      </c>
      <c r="BG124" s="7" t="s">
        <v>96</v>
      </c>
      <c r="BH124" s="7" t="s">
        <v>96</v>
      </c>
      <c r="BI124" s="7" t="s">
        <v>96</v>
      </c>
      <c r="BJ124" s="7" t="s">
        <v>96</v>
      </c>
      <c r="BK124" s="7" t="s">
        <v>240</v>
      </c>
      <c r="BL124" s="6" t="s">
        <v>248</v>
      </c>
      <c r="BM124" s="7" t="s">
        <v>523</v>
      </c>
      <c r="BN124" s="7" t="s">
        <v>77</v>
      </c>
      <c r="BO124" t="s">
        <v>513</v>
      </c>
      <c r="BP124" s="6">
        <v>1</v>
      </c>
      <c r="BQ124" t="s">
        <v>514</v>
      </c>
      <c r="BR124" t="s">
        <v>515</v>
      </c>
      <c r="BS124" s="6" t="s">
        <v>96</v>
      </c>
      <c r="BT124" s="6" t="s">
        <v>96</v>
      </c>
      <c r="BU124" s="6" t="s">
        <v>96</v>
      </c>
      <c r="BV124" s="6" t="s">
        <v>96</v>
      </c>
      <c r="BW124" s="6" t="s">
        <v>96</v>
      </c>
      <c r="BX124" s="6" t="s">
        <v>96</v>
      </c>
    </row>
    <row r="125" spans="1:76" x14ac:dyDescent="0.25">
      <c r="A125" s="6" t="s">
        <v>237</v>
      </c>
      <c r="B125" s="6" t="s">
        <v>268</v>
      </c>
      <c r="C125" s="6" t="s">
        <v>238</v>
      </c>
      <c r="D125" s="35" t="s">
        <v>123</v>
      </c>
      <c r="E125" s="7">
        <v>2016</v>
      </c>
      <c r="F125" s="15">
        <v>8.1</v>
      </c>
      <c r="G125" s="6" t="s">
        <v>249</v>
      </c>
      <c r="H125" s="6" t="s">
        <v>520</v>
      </c>
      <c r="I125" s="6" t="s">
        <v>250</v>
      </c>
      <c r="J125" s="7">
        <v>2.4</v>
      </c>
      <c r="K125" s="7" t="s">
        <v>96</v>
      </c>
      <c r="L125" s="7">
        <v>3.4</v>
      </c>
      <c r="M125" s="7">
        <v>12.9</v>
      </c>
      <c r="N125" s="7" t="s">
        <v>96</v>
      </c>
      <c r="O125" s="7" t="s">
        <v>96</v>
      </c>
      <c r="P125" s="15" t="s">
        <v>96</v>
      </c>
      <c r="Q125" s="7" t="s">
        <v>96</v>
      </c>
      <c r="R125" s="7" t="s">
        <v>96</v>
      </c>
      <c r="S125" s="10">
        <v>3350</v>
      </c>
      <c r="T125" s="7" t="s">
        <v>96</v>
      </c>
      <c r="U125" s="7">
        <v>23.7</v>
      </c>
      <c r="V125" s="16" t="s">
        <v>96</v>
      </c>
      <c r="W125" s="16" t="s">
        <v>96</v>
      </c>
      <c r="X125" s="16" t="s">
        <v>96</v>
      </c>
      <c r="Y125" s="16" t="s">
        <v>96</v>
      </c>
      <c r="Z125" s="78" t="s">
        <v>69</v>
      </c>
      <c r="AA125" s="7" t="s">
        <v>70</v>
      </c>
      <c r="AB125" s="7">
        <v>1994</v>
      </c>
      <c r="AC125" s="7">
        <v>2007</v>
      </c>
      <c r="AD125" s="7" t="s">
        <v>96</v>
      </c>
      <c r="AE125" s="7" t="s">
        <v>96</v>
      </c>
      <c r="AF125" s="7" t="s">
        <v>96</v>
      </c>
      <c r="AG125" s="7" t="s">
        <v>96</v>
      </c>
      <c r="AH125" s="7" t="s">
        <v>96</v>
      </c>
      <c r="AI125" s="7">
        <v>1</v>
      </c>
      <c r="AJ125" s="7">
        <v>0</v>
      </c>
      <c r="AK125" s="7">
        <v>0</v>
      </c>
      <c r="AL125" s="16" t="s">
        <v>73</v>
      </c>
      <c r="AM125" s="7">
        <v>9.6999999999999993</v>
      </c>
      <c r="AN125" s="7" t="s">
        <v>96</v>
      </c>
      <c r="AO125" s="7">
        <v>0.7</v>
      </c>
      <c r="AP125" s="7">
        <v>0.8</v>
      </c>
      <c r="AQ125" s="7" t="s">
        <v>201</v>
      </c>
      <c r="AR125" s="7" t="s">
        <v>96</v>
      </c>
      <c r="AS125" s="7" t="s">
        <v>96</v>
      </c>
      <c r="AT125" s="7">
        <v>1</v>
      </c>
      <c r="AU125" s="7">
        <v>1</v>
      </c>
      <c r="AV125" s="7" t="s">
        <v>96</v>
      </c>
      <c r="AW125" s="7" t="s">
        <v>96</v>
      </c>
      <c r="AX125" s="7" t="s">
        <v>96</v>
      </c>
      <c r="AY125" s="7" t="s">
        <v>96</v>
      </c>
      <c r="AZ125" s="7">
        <v>1</v>
      </c>
      <c r="BA125" s="7">
        <v>1</v>
      </c>
      <c r="BB125" s="7" t="s">
        <v>96</v>
      </c>
      <c r="BC125" s="7">
        <v>1</v>
      </c>
      <c r="BD125" s="7">
        <v>1</v>
      </c>
      <c r="BE125" s="7" t="s">
        <v>96</v>
      </c>
      <c r="BF125" s="7" t="s">
        <v>96</v>
      </c>
      <c r="BG125" s="7" t="s">
        <v>96</v>
      </c>
      <c r="BH125" s="7" t="s">
        <v>96</v>
      </c>
      <c r="BI125" s="7" t="s">
        <v>96</v>
      </c>
      <c r="BJ125" s="7" t="s">
        <v>96</v>
      </c>
      <c r="BK125" s="7" t="s">
        <v>240</v>
      </c>
      <c r="BL125" s="6" t="s">
        <v>248</v>
      </c>
      <c r="BM125" s="7" t="s">
        <v>523</v>
      </c>
      <c r="BN125" s="7" t="s">
        <v>77</v>
      </c>
      <c r="BO125" t="s">
        <v>513</v>
      </c>
      <c r="BP125" s="6">
        <v>1</v>
      </c>
      <c r="BQ125" t="s">
        <v>514</v>
      </c>
      <c r="BR125" t="s">
        <v>515</v>
      </c>
      <c r="BS125" s="6" t="s">
        <v>96</v>
      </c>
      <c r="BT125" s="6" t="s">
        <v>96</v>
      </c>
      <c r="BU125" s="6" t="s">
        <v>96</v>
      </c>
      <c r="BV125" s="6" t="s">
        <v>96</v>
      </c>
      <c r="BW125" s="6" t="s">
        <v>96</v>
      </c>
      <c r="BX125" s="6" t="s">
        <v>96</v>
      </c>
    </row>
    <row r="126" spans="1:76" x14ac:dyDescent="0.25">
      <c r="A126" s="6" t="s">
        <v>237</v>
      </c>
      <c r="B126" s="6" t="s">
        <v>268</v>
      </c>
      <c r="C126" s="6" t="s">
        <v>238</v>
      </c>
      <c r="D126" s="35" t="s">
        <v>123</v>
      </c>
      <c r="E126" s="7">
        <v>2016</v>
      </c>
      <c r="F126" s="15">
        <v>8.1</v>
      </c>
      <c r="G126" s="6" t="s">
        <v>249</v>
      </c>
      <c r="H126" s="6" t="s">
        <v>520</v>
      </c>
      <c r="I126" s="6" t="s">
        <v>250</v>
      </c>
      <c r="J126" s="7">
        <v>1.9</v>
      </c>
      <c r="K126" s="7" t="s">
        <v>96</v>
      </c>
      <c r="L126" s="7">
        <v>4.7</v>
      </c>
      <c r="M126" s="7">
        <v>11.9</v>
      </c>
      <c r="N126" s="7" t="s">
        <v>96</v>
      </c>
      <c r="O126" s="7" t="s">
        <v>96</v>
      </c>
      <c r="P126" s="15" t="s">
        <v>96</v>
      </c>
      <c r="Q126" s="7" t="s">
        <v>96</v>
      </c>
      <c r="R126" s="7" t="s">
        <v>96</v>
      </c>
      <c r="S126" s="10">
        <v>5049</v>
      </c>
      <c r="T126" s="7" t="s">
        <v>96</v>
      </c>
      <c r="U126" s="7">
        <v>25.3</v>
      </c>
      <c r="V126" s="16" t="s">
        <v>96</v>
      </c>
      <c r="W126" s="16" t="s">
        <v>96</v>
      </c>
      <c r="X126" s="16" t="s">
        <v>96</v>
      </c>
      <c r="Y126" s="16" t="s">
        <v>96</v>
      </c>
      <c r="Z126" s="78" t="s">
        <v>69</v>
      </c>
      <c r="AA126" s="7" t="s">
        <v>70</v>
      </c>
      <c r="AB126" s="7">
        <v>1994</v>
      </c>
      <c r="AC126" s="7">
        <v>2007</v>
      </c>
      <c r="AD126" s="7" t="s">
        <v>96</v>
      </c>
      <c r="AE126" s="7" t="s">
        <v>96</v>
      </c>
      <c r="AF126" s="7" t="s">
        <v>96</v>
      </c>
      <c r="AG126" s="7" t="s">
        <v>96</v>
      </c>
      <c r="AH126" s="7" t="s">
        <v>96</v>
      </c>
      <c r="AI126" s="7">
        <v>1</v>
      </c>
      <c r="AJ126" s="7">
        <v>0</v>
      </c>
      <c r="AK126" s="7">
        <v>0</v>
      </c>
      <c r="AL126" s="16" t="s">
        <v>73</v>
      </c>
      <c r="AM126" s="7">
        <v>13.2</v>
      </c>
      <c r="AN126" s="7" t="s">
        <v>96</v>
      </c>
      <c r="AO126" s="7">
        <v>1</v>
      </c>
      <c r="AP126" s="7">
        <v>1.1000000000000001</v>
      </c>
      <c r="AQ126" s="7" t="s">
        <v>201</v>
      </c>
      <c r="AR126" s="7" t="s">
        <v>96</v>
      </c>
      <c r="AS126" s="7" t="s">
        <v>96</v>
      </c>
      <c r="AT126" s="7">
        <v>1</v>
      </c>
      <c r="AU126" s="7">
        <v>1</v>
      </c>
      <c r="AV126" s="7" t="s">
        <v>96</v>
      </c>
      <c r="AW126" s="7" t="s">
        <v>96</v>
      </c>
      <c r="AX126" s="7" t="s">
        <v>96</v>
      </c>
      <c r="AY126" s="7" t="s">
        <v>96</v>
      </c>
      <c r="AZ126" s="7">
        <v>1</v>
      </c>
      <c r="BA126" s="7">
        <v>1</v>
      </c>
      <c r="BB126" s="7" t="s">
        <v>96</v>
      </c>
      <c r="BC126" s="7">
        <v>1</v>
      </c>
      <c r="BD126" s="7">
        <v>1</v>
      </c>
      <c r="BE126" s="7" t="s">
        <v>96</v>
      </c>
      <c r="BF126" s="7" t="s">
        <v>96</v>
      </c>
      <c r="BG126" s="7" t="s">
        <v>96</v>
      </c>
      <c r="BH126" s="7" t="s">
        <v>96</v>
      </c>
      <c r="BI126" s="7" t="s">
        <v>96</v>
      </c>
      <c r="BJ126" s="7" t="s">
        <v>96</v>
      </c>
      <c r="BK126" s="7" t="s">
        <v>240</v>
      </c>
      <c r="BL126" s="6" t="s">
        <v>248</v>
      </c>
      <c r="BM126" s="7" t="s">
        <v>523</v>
      </c>
      <c r="BN126" s="7" t="s">
        <v>77</v>
      </c>
      <c r="BO126" t="s">
        <v>513</v>
      </c>
      <c r="BP126" s="6">
        <v>1</v>
      </c>
      <c r="BQ126" t="s">
        <v>514</v>
      </c>
      <c r="BR126" t="s">
        <v>515</v>
      </c>
      <c r="BS126" s="6" t="s">
        <v>96</v>
      </c>
      <c r="BT126" s="6" t="s">
        <v>96</v>
      </c>
      <c r="BU126" s="6" t="s">
        <v>96</v>
      </c>
      <c r="BV126" s="6" t="s">
        <v>96</v>
      </c>
      <c r="BW126" s="6" t="s">
        <v>96</v>
      </c>
      <c r="BX126" s="6" t="s">
        <v>96</v>
      </c>
    </row>
    <row r="127" spans="1:76" x14ac:dyDescent="0.25">
      <c r="D127" s="7"/>
      <c r="E127" s="7"/>
      <c r="F127" s="15"/>
      <c r="H127" s="7"/>
      <c r="I127" s="7"/>
      <c r="K127" s="7"/>
      <c r="L127" s="9"/>
      <c r="M127" s="9"/>
      <c r="N127" s="7"/>
      <c r="O127" s="7"/>
      <c r="P127" s="15"/>
      <c r="Q127" s="7"/>
      <c r="R127" s="7"/>
      <c r="S127" s="7"/>
      <c r="T127" s="7"/>
      <c r="U127" s="7"/>
      <c r="V127" s="7"/>
      <c r="W127" s="7"/>
      <c r="X127" s="7"/>
      <c r="Y127" s="7"/>
      <c r="Z127" s="78" t="s">
        <v>69</v>
      </c>
      <c r="AA127" s="7"/>
      <c r="AB127" s="7"/>
      <c r="AC127" s="7"/>
      <c r="AD127" s="7"/>
      <c r="AE127" s="7"/>
      <c r="AF127" s="7"/>
      <c r="AG127" s="7"/>
      <c r="AH127" s="7"/>
      <c r="AI127" s="7"/>
      <c r="AJ127" s="7"/>
      <c r="AK127" s="7"/>
      <c r="AL127" s="16" t="s">
        <v>73</v>
      </c>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X127" s="6" t="s">
        <v>96</v>
      </c>
    </row>
    <row r="128" spans="1:76" x14ac:dyDescent="0.25">
      <c r="A128" s="6" t="s">
        <v>237</v>
      </c>
      <c r="B128" s="6" t="s">
        <v>268</v>
      </c>
      <c r="C128" s="21" t="s">
        <v>238</v>
      </c>
      <c r="D128" s="35" t="s">
        <v>123</v>
      </c>
      <c r="E128" s="7">
        <v>2016</v>
      </c>
      <c r="F128" s="15">
        <v>7.9</v>
      </c>
      <c r="G128" s="6" t="s">
        <v>249</v>
      </c>
      <c r="H128" s="6" t="s">
        <v>520</v>
      </c>
      <c r="I128" s="6" t="s">
        <v>250</v>
      </c>
      <c r="J128" s="6">
        <v>5.0999999999999996</v>
      </c>
      <c r="K128" s="7" t="s">
        <v>96</v>
      </c>
      <c r="L128" s="7">
        <v>5.5</v>
      </c>
      <c r="M128" s="7">
        <v>10.3</v>
      </c>
      <c r="N128" s="7" t="s">
        <v>96</v>
      </c>
      <c r="O128" s="7" t="s">
        <v>96</v>
      </c>
      <c r="P128" s="15" t="s">
        <v>96</v>
      </c>
      <c r="Q128" s="7" t="s">
        <v>96</v>
      </c>
      <c r="R128" s="7" t="s">
        <v>96</v>
      </c>
      <c r="S128" s="7" t="s">
        <v>96</v>
      </c>
      <c r="T128" s="7" t="s">
        <v>379</v>
      </c>
      <c r="U128" s="7">
        <v>12.8</v>
      </c>
      <c r="V128" s="16" t="s">
        <v>96</v>
      </c>
      <c r="W128" s="16" t="s">
        <v>96</v>
      </c>
      <c r="X128" s="16" t="s">
        <v>96</v>
      </c>
      <c r="Y128" s="16" t="s">
        <v>96</v>
      </c>
      <c r="Z128" s="78" t="s">
        <v>69</v>
      </c>
      <c r="AA128" s="7" t="s">
        <v>70</v>
      </c>
      <c r="AB128" s="7">
        <v>1992</v>
      </c>
      <c r="AC128" s="7">
        <v>2010</v>
      </c>
      <c r="AD128" s="7" t="s">
        <v>96</v>
      </c>
      <c r="AE128" s="7">
        <v>1</v>
      </c>
      <c r="AF128" s="7" t="s">
        <v>96</v>
      </c>
      <c r="AG128" s="7" t="s">
        <v>96</v>
      </c>
      <c r="AH128" s="7" t="s">
        <v>96</v>
      </c>
      <c r="AI128" s="7">
        <v>1</v>
      </c>
      <c r="AJ128" s="7">
        <v>0</v>
      </c>
      <c r="AK128" s="7">
        <v>0</v>
      </c>
      <c r="AL128" s="16" t="s">
        <v>73</v>
      </c>
      <c r="AM128" s="7">
        <v>14.9</v>
      </c>
      <c r="AN128" s="7" t="s">
        <v>96</v>
      </c>
      <c r="AO128" s="7">
        <v>4.0999999999999996</v>
      </c>
      <c r="AP128" s="7">
        <v>2.8</v>
      </c>
      <c r="AQ128" s="7" t="s">
        <v>201</v>
      </c>
      <c r="AR128" s="7" t="s">
        <v>96</v>
      </c>
      <c r="AS128" s="7" t="s">
        <v>96</v>
      </c>
      <c r="AT128" s="7">
        <v>1</v>
      </c>
      <c r="AU128" s="7">
        <v>1</v>
      </c>
      <c r="AV128" s="7" t="s">
        <v>96</v>
      </c>
      <c r="AW128" s="7" t="s">
        <v>96</v>
      </c>
      <c r="AX128" s="7" t="s">
        <v>96</v>
      </c>
      <c r="AY128" s="7">
        <v>1</v>
      </c>
      <c r="AZ128" s="7">
        <v>1</v>
      </c>
      <c r="BA128" s="7">
        <v>1</v>
      </c>
      <c r="BB128" s="7" t="s">
        <v>96</v>
      </c>
      <c r="BC128" s="7">
        <v>1</v>
      </c>
      <c r="BD128" s="7">
        <v>1</v>
      </c>
      <c r="BE128" s="7" t="s">
        <v>96</v>
      </c>
      <c r="BF128" s="7" t="s">
        <v>96</v>
      </c>
      <c r="BG128" s="7" t="s">
        <v>96</v>
      </c>
      <c r="BH128" s="7" t="s">
        <v>96</v>
      </c>
      <c r="BI128" s="7" t="s">
        <v>96</v>
      </c>
      <c r="BJ128" s="7" t="s">
        <v>96</v>
      </c>
      <c r="BK128" s="7" t="s">
        <v>241</v>
      </c>
      <c r="BL128" s="6" t="s">
        <v>248</v>
      </c>
      <c r="BM128" s="7" t="s">
        <v>19</v>
      </c>
      <c r="BN128" s="7" t="s">
        <v>77</v>
      </c>
      <c r="BO128" t="s">
        <v>425</v>
      </c>
      <c r="BP128" s="6">
        <v>1</v>
      </c>
      <c r="BQ128" t="s">
        <v>426</v>
      </c>
      <c r="BR128" t="s">
        <v>515</v>
      </c>
      <c r="BS128" t="s">
        <v>516</v>
      </c>
      <c r="BT128" s="6" t="s">
        <v>96</v>
      </c>
      <c r="BU128" t="s">
        <v>517</v>
      </c>
      <c r="BV128" t="s">
        <v>518</v>
      </c>
      <c r="BW128" s="6" t="s">
        <v>96</v>
      </c>
      <c r="BX128" s="6" t="s">
        <v>96</v>
      </c>
    </row>
    <row r="129" spans="1:76" x14ac:dyDescent="0.25">
      <c r="A129" s="6" t="s">
        <v>237</v>
      </c>
      <c r="B129" s="6" t="s">
        <v>268</v>
      </c>
      <c r="C129" s="6" t="s">
        <v>238</v>
      </c>
      <c r="D129" s="35" t="s">
        <v>123</v>
      </c>
      <c r="E129" s="7">
        <v>2016</v>
      </c>
      <c r="F129" s="15">
        <v>7.5</v>
      </c>
      <c r="G129" s="6" t="s">
        <v>249</v>
      </c>
      <c r="H129" s="6" t="s">
        <v>520</v>
      </c>
      <c r="I129" s="6" t="s">
        <v>250</v>
      </c>
      <c r="J129" s="7">
        <v>4</v>
      </c>
      <c r="K129" s="7" t="s">
        <v>96</v>
      </c>
      <c r="L129" s="7">
        <v>4</v>
      </c>
      <c r="M129" s="7">
        <v>11.1</v>
      </c>
      <c r="N129" s="7" t="s">
        <v>96</v>
      </c>
      <c r="O129" s="7" t="s">
        <v>96</v>
      </c>
      <c r="P129" s="15" t="s">
        <v>96</v>
      </c>
      <c r="Q129" s="7" t="s">
        <v>96</v>
      </c>
      <c r="R129" s="7" t="s">
        <v>96</v>
      </c>
      <c r="S129" s="7" t="s">
        <v>96</v>
      </c>
      <c r="T129" s="7" t="s">
        <v>96</v>
      </c>
      <c r="U129" s="7">
        <v>14.9</v>
      </c>
      <c r="V129" s="16" t="s">
        <v>96</v>
      </c>
      <c r="W129" s="16" t="s">
        <v>96</v>
      </c>
      <c r="X129" s="16" t="s">
        <v>96</v>
      </c>
      <c r="Y129" s="16" t="s">
        <v>96</v>
      </c>
      <c r="Z129" s="78" t="s">
        <v>69</v>
      </c>
      <c r="AA129" s="7" t="s">
        <v>70</v>
      </c>
      <c r="AB129" s="7">
        <v>1992</v>
      </c>
      <c r="AC129" s="7">
        <v>2010</v>
      </c>
      <c r="AD129" s="7" t="s">
        <v>96</v>
      </c>
      <c r="AE129" s="7">
        <v>1</v>
      </c>
      <c r="AF129" s="7" t="s">
        <v>96</v>
      </c>
      <c r="AG129" s="7" t="s">
        <v>96</v>
      </c>
      <c r="AH129" s="7" t="s">
        <v>96</v>
      </c>
      <c r="AI129" s="7">
        <v>1</v>
      </c>
      <c r="AJ129" s="7">
        <v>0</v>
      </c>
      <c r="AK129" s="7">
        <v>0</v>
      </c>
      <c r="AL129" s="16" t="s">
        <v>73</v>
      </c>
      <c r="AM129" s="7">
        <v>19</v>
      </c>
      <c r="AN129" s="7" t="s">
        <v>96</v>
      </c>
      <c r="AO129" s="7">
        <v>1.9</v>
      </c>
      <c r="AP129" s="7">
        <v>1.6</v>
      </c>
      <c r="AQ129" s="7" t="s">
        <v>201</v>
      </c>
      <c r="AR129" s="7" t="s">
        <v>96</v>
      </c>
      <c r="AS129" s="7" t="s">
        <v>96</v>
      </c>
      <c r="AT129" s="7">
        <v>1</v>
      </c>
      <c r="AU129" s="7">
        <v>1</v>
      </c>
      <c r="AV129" s="7" t="s">
        <v>96</v>
      </c>
      <c r="AW129" s="7" t="s">
        <v>96</v>
      </c>
      <c r="AX129" s="7" t="s">
        <v>96</v>
      </c>
      <c r="AY129" s="7">
        <v>1</v>
      </c>
      <c r="AZ129" s="7">
        <v>1</v>
      </c>
      <c r="BA129" s="7">
        <v>1</v>
      </c>
      <c r="BB129" s="7" t="s">
        <v>96</v>
      </c>
      <c r="BC129" s="7">
        <v>1</v>
      </c>
      <c r="BD129" s="7">
        <v>1</v>
      </c>
      <c r="BE129" s="7" t="s">
        <v>96</v>
      </c>
      <c r="BF129" s="7" t="s">
        <v>96</v>
      </c>
      <c r="BG129" s="7" t="s">
        <v>96</v>
      </c>
      <c r="BH129" s="7" t="s">
        <v>96</v>
      </c>
      <c r="BI129" s="7" t="s">
        <v>96</v>
      </c>
      <c r="BJ129" s="7" t="s">
        <v>96</v>
      </c>
      <c r="BK129" s="7" t="s">
        <v>242</v>
      </c>
      <c r="BL129" s="6" t="s">
        <v>248</v>
      </c>
      <c r="BM129" s="7" t="s">
        <v>19</v>
      </c>
      <c r="BN129" s="7" t="s">
        <v>77</v>
      </c>
      <c r="BO129" t="s">
        <v>425</v>
      </c>
      <c r="BP129" s="6">
        <v>1</v>
      </c>
      <c r="BQ129" t="s">
        <v>426</v>
      </c>
      <c r="BR129" t="s">
        <v>515</v>
      </c>
      <c r="BS129" s="6" t="s">
        <v>96</v>
      </c>
      <c r="BT129" s="6" t="s">
        <v>96</v>
      </c>
      <c r="BU129" s="6" t="s">
        <v>96</v>
      </c>
      <c r="BV129" s="6" t="s">
        <v>96</v>
      </c>
      <c r="BW129" s="6" t="s">
        <v>96</v>
      </c>
      <c r="BX129" s="6" t="s">
        <v>96</v>
      </c>
    </row>
    <row r="130" spans="1:76" x14ac:dyDescent="0.25">
      <c r="A130" s="6" t="s">
        <v>237</v>
      </c>
      <c r="B130" s="6" t="s">
        <v>268</v>
      </c>
      <c r="C130" s="6" t="s">
        <v>238</v>
      </c>
      <c r="D130" s="35" t="s">
        <v>123</v>
      </c>
      <c r="E130" s="7">
        <v>2016</v>
      </c>
      <c r="F130" s="15">
        <v>6.7</v>
      </c>
      <c r="G130" s="6" t="s">
        <v>249</v>
      </c>
      <c r="H130" s="6" t="s">
        <v>520</v>
      </c>
      <c r="I130" s="6" t="s">
        <v>250</v>
      </c>
      <c r="J130" s="7">
        <v>4.8</v>
      </c>
      <c r="K130" s="7" t="s">
        <v>96</v>
      </c>
      <c r="L130" s="7">
        <v>2.2999999999999998</v>
      </c>
      <c r="M130" s="7">
        <v>11.3</v>
      </c>
      <c r="N130" s="7" t="s">
        <v>96</v>
      </c>
      <c r="O130" s="7" t="s">
        <v>96</v>
      </c>
      <c r="P130" s="15" t="s">
        <v>96</v>
      </c>
      <c r="Q130" s="7" t="s">
        <v>96</v>
      </c>
      <c r="R130" s="7" t="s">
        <v>96</v>
      </c>
      <c r="S130" s="7" t="s">
        <v>96</v>
      </c>
      <c r="T130" s="7" t="s">
        <v>96</v>
      </c>
      <c r="U130" s="7">
        <v>12.5</v>
      </c>
      <c r="V130" s="16" t="s">
        <v>96</v>
      </c>
      <c r="W130" s="16" t="s">
        <v>96</v>
      </c>
      <c r="X130" s="16" t="s">
        <v>96</v>
      </c>
      <c r="Y130" s="16" t="s">
        <v>96</v>
      </c>
      <c r="Z130" s="78" t="s">
        <v>69</v>
      </c>
      <c r="AA130" s="7" t="s">
        <v>70</v>
      </c>
      <c r="AB130" s="7">
        <v>1992</v>
      </c>
      <c r="AC130" s="7">
        <v>2010</v>
      </c>
      <c r="AD130" s="7" t="s">
        <v>96</v>
      </c>
      <c r="AE130" s="7">
        <v>1</v>
      </c>
      <c r="AF130" s="7" t="s">
        <v>96</v>
      </c>
      <c r="AG130" s="7" t="s">
        <v>96</v>
      </c>
      <c r="AH130" s="7" t="s">
        <v>96</v>
      </c>
      <c r="AI130" s="7">
        <v>1</v>
      </c>
      <c r="AJ130" s="7">
        <v>0</v>
      </c>
      <c r="AK130" s="7">
        <v>0</v>
      </c>
      <c r="AL130" s="16" t="s">
        <v>73</v>
      </c>
      <c r="AM130" s="7">
        <v>18.8</v>
      </c>
      <c r="AN130" s="7" t="s">
        <v>96</v>
      </c>
      <c r="AO130" s="7">
        <v>1.3</v>
      </c>
      <c r="AP130" s="7">
        <v>1.3</v>
      </c>
      <c r="AQ130" s="7" t="s">
        <v>201</v>
      </c>
      <c r="AR130" s="7" t="s">
        <v>96</v>
      </c>
      <c r="AS130" s="7" t="s">
        <v>96</v>
      </c>
      <c r="AT130" s="7">
        <v>1</v>
      </c>
      <c r="AU130" s="7">
        <v>1</v>
      </c>
      <c r="AV130" s="7" t="s">
        <v>96</v>
      </c>
      <c r="AW130" s="7" t="s">
        <v>96</v>
      </c>
      <c r="AX130" s="7" t="s">
        <v>96</v>
      </c>
      <c r="AY130" s="7">
        <v>1</v>
      </c>
      <c r="AZ130" s="7">
        <v>1</v>
      </c>
      <c r="BA130" s="7">
        <v>1</v>
      </c>
      <c r="BB130" s="7" t="s">
        <v>96</v>
      </c>
      <c r="BC130" s="7">
        <v>1</v>
      </c>
      <c r="BD130" s="7">
        <v>1</v>
      </c>
      <c r="BE130" s="7" t="s">
        <v>96</v>
      </c>
      <c r="BF130" s="7" t="s">
        <v>96</v>
      </c>
      <c r="BG130" s="7" t="s">
        <v>96</v>
      </c>
      <c r="BH130" s="7" t="s">
        <v>96</v>
      </c>
      <c r="BI130" s="7" t="s">
        <v>96</v>
      </c>
      <c r="BJ130" s="7" t="s">
        <v>96</v>
      </c>
      <c r="BK130" s="7" t="s">
        <v>243</v>
      </c>
      <c r="BL130" s="6" t="s">
        <v>248</v>
      </c>
      <c r="BM130" s="7" t="s">
        <v>19</v>
      </c>
      <c r="BN130" s="7" t="s">
        <v>77</v>
      </c>
      <c r="BO130" t="s">
        <v>425</v>
      </c>
      <c r="BP130" s="6">
        <v>1</v>
      </c>
      <c r="BQ130" t="s">
        <v>426</v>
      </c>
      <c r="BR130" t="s">
        <v>515</v>
      </c>
      <c r="BS130" s="6" t="s">
        <v>96</v>
      </c>
      <c r="BT130" s="6" t="s">
        <v>96</v>
      </c>
      <c r="BU130" s="6" t="s">
        <v>96</v>
      </c>
      <c r="BV130" s="6" t="s">
        <v>96</v>
      </c>
      <c r="BW130" s="6" t="s">
        <v>96</v>
      </c>
      <c r="BX130" s="6" t="s">
        <v>96</v>
      </c>
    </row>
    <row r="131" spans="1:76" x14ac:dyDescent="0.25">
      <c r="A131" s="6" t="s">
        <v>237</v>
      </c>
      <c r="B131" s="6" t="s">
        <v>268</v>
      </c>
      <c r="C131" s="6" t="s">
        <v>238</v>
      </c>
      <c r="D131" s="35" t="s">
        <v>123</v>
      </c>
      <c r="E131" s="7">
        <v>2016</v>
      </c>
      <c r="F131" s="15">
        <v>6.4</v>
      </c>
      <c r="G131" s="6" t="s">
        <v>249</v>
      </c>
      <c r="H131" s="6" t="s">
        <v>520</v>
      </c>
      <c r="I131" s="6" t="s">
        <v>250</v>
      </c>
      <c r="J131" s="7">
        <v>4.7</v>
      </c>
      <c r="K131" s="7" t="s">
        <v>96</v>
      </c>
      <c r="L131" s="7">
        <v>1.8</v>
      </c>
      <c r="M131" s="7">
        <v>11.1</v>
      </c>
      <c r="N131" s="7" t="s">
        <v>96</v>
      </c>
      <c r="O131" s="7" t="s">
        <v>96</v>
      </c>
      <c r="P131" s="15" t="s">
        <v>96</v>
      </c>
      <c r="Q131" s="7" t="s">
        <v>96</v>
      </c>
      <c r="R131" s="7" t="s">
        <v>96</v>
      </c>
      <c r="S131" s="7" t="s">
        <v>96</v>
      </c>
      <c r="T131" s="7" t="s">
        <v>96</v>
      </c>
      <c r="U131" s="7">
        <v>14.4</v>
      </c>
      <c r="V131" s="16" t="s">
        <v>96</v>
      </c>
      <c r="W131" s="16" t="s">
        <v>96</v>
      </c>
      <c r="X131" s="16" t="s">
        <v>96</v>
      </c>
      <c r="Y131" s="16" t="s">
        <v>96</v>
      </c>
      <c r="Z131" s="78" t="s">
        <v>69</v>
      </c>
      <c r="AA131" s="7" t="s">
        <v>70</v>
      </c>
      <c r="AB131" s="7">
        <v>1992</v>
      </c>
      <c r="AC131" s="7">
        <v>2010</v>
      </c>
      <c r="AD131" s="7" t="s">
        <v>96</v>
      </c>
      <c r="AE131" s="7">
        <v>1</v>
      </c>
      <c r="AF131" s="7" t="s">
        <v>96</v>
      </c>
      <c r="AG131" s="7" t="s">
        <v>96</v>
      </c>
      <c r="AH131" s="7" t="s">
        <v>96</v>
      </c>
      <c r="AI131" s="7">
        <v>1</v>
      </c>
      <c r="AJ131" s="7">
        <v>0</v>
      </c>
      <c r="AK131" s="7">
        <v>0</v>
      </c>
      <c r="AL131" s="16" t="s">
        <v>73</v>
      </c>
      <c r="AM131" s="7">
        <v>16.3</v>
      </c>
      <c r="AN131" s="7" t="s">
        <v>96</v>
      </c>
      <c r="AO131" s="7">
        <v>1.1000000000000001</v>
      </c>
      <c r="AP131" s="7">
        <v>1.2</v>
      </c>
      <c r="AQ131" s="7" t="s">
        <v>201</v>
      </c>
      <c r="AR131" s="7" t="s">
        <v>96</v>
      </c>
      <c r="AS131" s="7" t="s">
        <v>96</v>
      </c>
      <c r="AT131" s="7">
        <v>1</v>
      </c>
      <c r="AU131" s="7">
        <v>1</v>
      </c>
      <c r="AV131" s="7" t="s">
        <v>96</v>
      </c>
      <c r="AW131" s="7" t="s">
        <v>96</v>
      </c>
      <c r="AX131" s="7" t="s">
        <v>96</v>
      </c>
      <c r="AY131" s="7">
        <v>1</v>
      </c>
      <c r="AZ131" s="7">
        <v>1</v>
      </c>
      <c r="BA131" s="7">
        <v>1</v>
      </c>
      <c r="BB131" s="7" t="s">
        <v>96</v>
      </c>
      <c r="BC131" s="7">
        <v>1</v>
      </c>
      <c r="BD131" s="7">
        <v>1</v>
      </c>
      <c r="BE131" s="7" t="s">
        <v>96</v>
      </c>
      <c r="BF131" s="7" t="s">
        <v>96</v>
      </c>
      <c r="BG131" s="7" t="s">
        <v>96</v>
      </c>
      <c r="BH131" s="7" t="s">
        <v>96</v>
      </c>
      <c r="BI131" s="7" t="s">
        <v>96</v>
      </c>
      <c r="BJ131" s="7" t="s">
        <v>96</v>
      </c>
      <c r="BK131" s="7" t="s">
        <v>244</v>
      </c>
      <c r="BL131" s="6" t="s">
        <v>248</v>
      </c>
      <c r="BM131" s="7" t="s">
        <v>19</v>
      </c>
      <c r="BN131" s="7" t="s">
        <v>77</v>
      </c>
      <c r="BO131" t="s">
        <v>425</v>
      </c>
      <c r="BP131" s="6">
        <v>1</v>
      </c>
      <c r="BQ131" t="s">
        <v>426</v>
      </c>
      <c r="BR131" t="s">
        <v>515</v>
      </c>
      <c r="BS131" s="6" t="s">
        <v>96</v>
      </c>
      <c r="BT131" s="6" t="s">
        <v>96</v>
      </c>
      <c r="BU131" s="6" t="s">
        <v>96</v>
      </c>
      <c r="BV131" s="6" t="s">
        <v>96</v>
      </c>
      <c r="BW131" s="6" t="s">
        <v>96</v>
      </c>
      <c r="BX131" s="6" t="s">
        <v>96</v>
      </c>
    </row>
    <row r="132" spans="1:76" x14ac:dyDescent="0.25">
      <c r="A132" s="6" t="s">
        <v>237</v>
      </c>
      <c r="B132" s="6" t="s">
        <v>268</v>
      </c>
      <c r="C132" s="6" t="s">
        <v>238</v>
      </c>
      <c r="D132" s="35" t="s">
        <v>123</v>
      </c>
      <c r="E132" s="7">
        <v>2016</v>
      </c>
      <c r="F132" s="15">
        <v>9.8000000000000007</v>
      </c>
      <c r="G132" s="6" t="s">
        <v>249</v>
      </c>
      <c r="H132" s="6" t="s">
        <v>520</v>
      </c>
      <c r="I132" s="6" t="s">
        <v>250</v>
      </c>
      <c r="J132" s="7">
        <v>4.9000000000000004</v>
      </c>
      <c r="K132" s="7" t="s">
        <v>96</v>
      </c>
      <c r="L132" s="7">
        <v>3.5</v>
      </c>
      <c r="M132" s="7">
        <v>16.600000000000001</v>
      </c>
      <c r="N132" s="7" t="s">
        <v>96</v>
      </c>
      <c r="O132" s="7" t="s">
        <v>96</v>
      </c>
      <c r="P132" s="15" t="s">
        <v>96</v>
      </c>
      <c r="Q132" s="7" t="s">
        <v>96</v>
      </c>
      <c r="R132" s="7" t="s">
        <v>96</v>
      </c>
      <c r="S132" s="7" t="s">
        <v>96</v>
      </c>
      <c r="T132" s="7" t="s">
        <v>96</v>
      </c>
      <c r="U132" s="7">
        <v>13</v>
      </c>
      <c r="V132" s="16" t="s">
        <v>96</v>
      </c>
      <c r="W132" s="16" t="s">
        <v>96</v>
      </c>
      <c r="X132" s="16" t="s">
        <v>96</v>
      </c>
      <c r="Y132" s="16" t="s">
        <v>96</v>
      </c>
      <c r="Z132" s="78" t="s">
        <v>69</v>
      </c>
      <c r="AA132" s="7" t="s">
        <v>70</v>
      </c>
      <c r="AB132" s="7">
        <v>1992</v>
      </c>
      <c r="AC132" s="7">
        <v>2010</v>
      </c>
      <c r="AD132" s="7" t="s">
        <v>96</v>
      </c>
      <c r="AE132" s="7">
        <v>1</v>
      </c>
      <c r="AF132" s="7" t="s">
        <v>96</v>
      </c>
      <c r="AG132" s="7" t="s">
        <v>96</v>
      </c>
      <c r="AH132" s="7" t="s">
        <v>96</v>
      </c>
      <c r="AI132" s="7">
        <v>1</v>
      </c>
      <c r="AJ132" s="7">
        <v>0</v>
      </c>
      <c r="AK132" s="7">
        <v>0</v>
      </c>
      <c r="AL132" s="16" t="s">
        <v>73</v>
      </c>
      <c r="AM132" s="7">
        <v>17.3</v>
      </c>
      <c r="AN132" s="7" t="s">
        <v>96</v>
      </c>
      <c r="AO132" s="7">
        <v>0.7</v>
      </c>
      <c r="AP132" s="7">
        <v>0.9</v>
      </c>
      <c r="AQ132" s="7" t="s">
        <v>201</v>
      </c>
      <c r="AR132" s="7" t="s">
        <v>96</v>
      </c>
      <c r="AS132" s="7" t="s">
        <v>96</v>
      </c>
      <c r="AT132" s="7">
        <v>1</v>
      </c>
      <c r="AU132" s="7">
        <v>1</v>
      </c>
      <c r="AV132" s="7" t="s">
        <v>96</v>
      </c>
      <c r="AW132" s="7" t="s">
        <v>96</v>
      </c>
      <c r="AX132" s="7" t="s">
        <v>96</v>
      </c>
      <c r="AY132" s="7">
        <v>1</v>
      </c>
      <c r="AZ132" s="7">
        <v>1</v>
      </c>
      <c r="BA132" s="7">
        <v>1</v>
      </c>
      <c r="BB132" s="7" t="s">
        <v>96</v>
      </c>
      <c r="BC132" s="7">
        <v>1</v>
      </c>
      <c r="BD132" s="7">
        <v>1</v>
      </c>
      <c r="BE132" s="7" t="s">
        <v>96</v>
      </c>
      <c r="BF132" s="7" t="s">
        <v>96</v>
      </c>
      <c r="BG132" s="7" t="s">
        <v>96</v>
      </c>
      <c r="BH132" s="7" t="s">
        <v>96</v>
      </c>
      <c r="BI132" s="7" t="s">
        <v>96</v>
      </c>
      <c r="BJ132" s="7" t="s">
        <v>96</v>
      </c>
      <c r="BK132" s="7" t="s">
        <v>245</v>
      </c>
      <c r="BL132" s="6" t="s">
        <v>248</v>
      </c>
      <c r="BM132" s="7" t="s">
        <v>19</v>
      </c>
      <c r="BN132" s="7" t="s">
        <v>77</v>
      </c>
      <c r="BO132" t="s">
        <v>425</v>
      </c>
      <c r="BP132" s="6">
        <v>1</v>
      </c>
      <c r="BQ132" t="s">
        <v>426</v>
      </c>
      <c r="BR132" t="s">
        <v>515</v>
      </c>
      <c r="BS132" s="6" t="s">
        <v>96</v>
      </c>
      <c r="BT132" s="6" t="s">
        <v>96</v>
      </c>
      <c r="BU132" s="6" t="s">
        <v>96</v>
      </c>
      <c r="BV132" s="6" t="s">
        <v>96</v>
      </c>
      <c r="BW132" s="6" t="s">
        <v>96</v>
      </c>
      <c r="BX132" s="6" t="s">
        <v>96</v>
      </c>
    </row>
    <row r="133" spans="1:76" x14ac:dyDescent="0.25">
      <c r="A133" s="6" t="s">
        <v>237</v>
      </c>
      <c r="B133" s="6" t="s">
        <v>268</v>
      </c>
      <c r="C133" s="6" t="s">
        <v>238</v>
      </c>
      <c r="D133" s="35" t="s">
        <v>123</v>
      </c>
      <c r="E133" s="7">
        <v>2016</v>
      </c>
      <c r="F133" s="15">
        <v>7</v>
      </c>
      <c r="G133" s="6" t="s">
        <v>249</v>
      </c>
      <c r="H133" s="6" t="s">
        <v>520</v>
      </c>
      <c r="I133" s="6" t="s">
        <v>250</v>
      </c>
      <c r="J133" s="7">
        <v>4.5999999999999996</v>
      </c>
      <c r="K133" s="7" t="s">
        <v>96</v>
      </c>
      <c r="L133" s="7">
        <v>0.4</v>
      </c>
      <c r="M133" s="7">
        <v>14</v>
      </c>
      <c r="N133" s="7" t="s">
        <v>96</v>
      </c>
      <c r="O133" s="7" t="s">
        <v>96</v>
      </c>
      <c r="P133" s="15" t="s">
        <v>96</v>
      </c>
      <c r="Q133" s="7" t="s">
        <v>96</v>
      </c>
      <c r="R133" s="7" t="s">
        <v>96</v>
      </c>
      <c r="S133" s="7" t="s">
        <v>96</v>
      </c>
      <c r="T133" s="7" t="s">
        <v>96</v>
      </c>
      <c r="U133" s="7">
        <v>14.1</v>
      </c>
      <c r="V133" s="16" t="s">
        <v>96</v>
      </c>
      <c r="W133" s="16" t="s">
        <v>96</v>
      </c>
      <c r="X133" s="16" t="s">
        <v>96</v>
      </c>
      <c r="Y133" s="16" t="s">
        <v>96</v>
      </c>
      <c r="Z133" s="78" t="s">
        <v>69</v>
      </c>
      <c r="AA133" s="7" t="s">
        <v>70</v>
      </c>
      <c r="AB133" s="7">
        <v>1992</v>
      </c>
      <c r="AC133" s="7">
        <v>2010</v>
      </c>
      <c r="AD133" s="7" t="s">
        <v>96</v>
      </c>
      <c r="AE133" s="7">
        <v>1</v>
      </c>
      <c r="AF133" s="7" t="s">
        <v>96</v>
      </c>
      <c r="AG133" s="7" t="s">
        <v>96</v>
      </c>
      <c r="AH133" s="7" t="s">
        <v>96</v>
      </c>
      <c r="AI133" s="7">
        <v>1</v>
      </c>
      <c r="AJ133" s="7">
        <v>0</v>
      </c>
      <c r="AK133" s="7">
        <v>0</v>
      </c>
      <c r="AL133" s="16" t="s">
        <v>73</v>
      </c>
      <c r="AM133" s="7">
        <v>14.5</v>
      </c>
      <c r="AN133" s="7" t="s">
        <v>96</v>
      </c>
      <c r="AO133" s="7">
        <v>0.6</v>
      </c>
      <c r="AP133" s="7">
        <v>0.8</v>
      </c>
      <c r="AQ133" s="7" t="s">
        <v>201</v>
      </c>
      <c r="AR133" s="7" t="s">
        <v>96</v>
      </c>
      <c r="AS133" s="7" t="s">
        <v>96</v>
      </c>
      <c r="AT133" s="7">
        <v>1</v>
      </c>
      <c r="AU133" s="7">
        <v>1</v>
      </c>
      <c r="AV133" s="7" t="s">
        <v>96</v>
      </c>
      <c r="AW133" s="7" t="s">
        <v>96</v>
      </c>
      <c r="AX133" s="7" t="s">
        <v>96</v>
      </c>
      <c r="AY133" s="7">
        <v>1</v>
      </c>
      <c r="AZ133" s="7">
        <v>1</v>
      </c>
      <c r="BA133" s="7">
        <v>1</v>
      </c>
      <c r="BB133" s="7" t="s">
        <v>96</v>
      </c>
      <c r="BC133" s="7">
        <v>1</v>
      </c>
      <c r="BD133" s="7">
        <v>1</v>
      </c>
      <c r="BE133" s="7" t="s">
        <v>96</v>
      </c>
      <c r="BF133" s="7" t="s">
        <v>96</v>
      </c>
      <c r="BG133" s="7" t="s">
        <v>96</v>
      </c>
      <c r="BH133" s="7" t="s">
        <v>96</v>
      </c>
      <c r="BI133" s="7" t="s">
        <v>96</v>
      </c>
      <c r="BJ133" s="7" t="s">
        <v>96</v>
      </c>
      <c r="BK133" s="7" t="s">
        <v>246</v>
      </c>
      <c r="BL133" s="6" t="s">
        <v>248</v>
      </c>
      <c r="BM133" s="7" t="s">
        <v>19</v>
      </c>
      <c r="BN133" s="7" t="s">
        <v>77</v>
      </c>
      <c r="BO133" t="s">
        <v>425</v>
      </c>
      <c r="BP133" s="6">
        <v>1</v>
      </c>
      <c r="BQ133" t="s">
        <v>426</v>
      </c>
      <c r="BR133" t="s">
        <v>515</v>
      </c>
      <c r="BS133" s="6" t="s">
        <v>96</v>
      </c>
      <c r="BT133" s="6" t="s">
        <v>96</v>
      </c>
      <c r="BU133" s="6" t="s">
        <v>96</v>
      </c>
      <c r="BV133" s="6" t="s">
        <v>96</v>
      </c>
      <c r="BW133" s="6" t="s">
        <v>96</v>
      </c>
      <c r="BX133" s="6" t="s">
        <v>96</v>
      </c>
    </row>
    <row r="134" spans="1:76" x14ac:dyDescent="0.25">
      <c r="A134" s="6" t="s">
        <v>237</v>
      </c>
      <c r="B134" s="6" t="s">
        <v>268</v>
      </c>
      <c r="C134" s="6" t="s">
        <v>238</v>
      </c>
      <c r="D134" s="35" t="s">
        <v>123</v>
      </c>
      <c r="E134" s="7">
        <v>2016</v>
      </c>
      <c r="F134" s="15">
        <v>3.8</v>
      </c>
      <c r="G134" s="6" t="s">
        <v>249</v>
      </c>
      <c r="H134" s="6" t="s">
        <v>520</v>
      </c>
      <c r="I134" s="6" t="s">
        <v>250</v>
      </c>
      <c r="J134" s="7">
        <v>4.8</v>
      </c>
      <c r="K134" s="7" t="s">
        <v>96</v>
      </c>
      <c r="L134" s="7">
        <v>-0.3</v>
      </c>
      <c r="M134" s="7">
        <v>8</v>
      </c>
      <c r="N134" s="7" t="s">
        <v>96</v>
      </c>
      <c r="O134" s="7" t="s">
        <v>96</v>
      </c>
      <c r="P134" s="15" t="s">
        <v>96</v>
      </c>
      <c r="Q134" s="7" t="s">
        <v>96</v>
      </c>
      <c r="R134" s="7" t="s">
        <v>96</v>
      </c>
      <c r="S134" s="7" t="s">
        <v>96</v>
      </c>
      <c r="T134" s="7" t="s">
        <v>96</v>
      </c>
      <c r="U134" s="7">
        <v>8.8000000000000007</v>
      </c>
      <c r="V134" s="16" t="s">
        <v>96</v>
      </c>
      <c r="W134" s="16" t="s">
        <v>96</v>
      </c>
      <c r="X134" s="16" t="s">
        <v>96</v>
      </c>
      <c r="Y134" s="16" t="s">
        <v>96</v>
      </c>
      <c r="Z134" s="78" t="s">
        <v>69</v>
      </c>
      <c r="AA134" s="7" t="s">
        <v>70</v>
      </c>
      <c r="AB134" s="7">
        <v>1972</v>
      </c>
      <c r="AC134" s="7">
        <v>2010</v>
      </c>
      <c r="AD134" s="7" t="s">
        <v>96</v>
      </c>
      <c r="AE134" s="7">
        <v>1</v>
      </c>
      <c r="AF134" s="7" t="s">
        <v>96</v>
      </c>
      <c r="AG134" s="7" t="s">
        <v>96</v>
      </c>
      <c r="AH134" s="7" t="s">
        <v>96</v>
      </c>
      <c r="AI134" s="7">
        <v>1</v>
      </c>
      <c r="AJ134" s="7">
        <v>0</v>
      </c>
      <c r="AK134" s="7">
        <v>0</v>
      </c>
      <c r="AL134" s="16" t="s">
        <v>73</v>
      </c>
      <c r="AM134" s="7">
        <v>18</v>
      </c>
      <c r="AN134" s="7" t="s">
        <v>96</v>
      </c>
      <c r="AO134" s="7">
        <v>0.8</v>
      </c>
      <c r="AP134" s="7">
        <v>1</v>
      </c>
      <c r="AQ134" s="7" t="s">
        <v>201</v>
      </c>
      <c r="AR134" s="7" t="s">
        <v>96</v>
      </c>
      <c r="AS134" s="7" t="s">
        <v>96</v>
      </c>
      <c r="AT134" s="7">
        <v>1</v>
      </c>
      <c r="AU134" s="7">
        <v>1</v>
      </c>
      <c r="AV134" s="7" t="s">
        <v>96</v>
      </c>
      <c r="AW134" s="7" t="s">
        <v>96</v>
      </c>
      <c r="AX134" s="7" t="s">
        <v>96</v>
      </c>
      <c r="AY134" s="7">
        <v>1</v>
      </c>
      <c r="AZ134" s="7">
        <v>1</v>
      </c>
      <c r="BA134" s="7">
        <v>1</v>
      </c>
      <c r="BB134" s="7" t="s">
        <v>96</v>
      </c>
      <c r="BC134" s="7">
        <v>1</v>
      </c>
      <c r="BD134" s="7">
        <v>1</v>
      </c>
      <c r="BE134" s="7" t="s">
        <v>96</v>
      </c>
      <c r="BF134" s="7" t="s">
        <v>96</v>
      </c>
      <c r="BG134" s="7" t="s">
        <v>96</v>
      </c>
      <c r="BH134" s="7" t="s">
        <v>96</v>
      </c>
      <c r="BI134" s="7" t="s">
        <v>96</v>
      </c>
      <c r="BJ134" s="7" t="s">
        <v>96</v>
      </c>
      <c r="BK134" s="7" t="s">
        <v>239</v>
      </c>
      <c r="BL134" s="6" t="s">
        <v>248</v>
      </c>
      <c r="BM134" s="7" t="s">
        <v>19</v>
      </c>
      <c r="BN134" s="7" t="s">
        <v>77</v>
      </c>
      <c r="BO134" t="s">
        <v>512</v>
      </c>
      <c r="BP134" s="6">
        <v>1</v>
      </c>
      <c r="BQ134" t="s">
        <v>424</v>
      </c>
      <c r="BR134" t="s">
        <v>515</v>
      </c>
      <c r="BS134" s="6" t="s">
        <v>96</v>
      </c>
      <c r="BT134" s="6" t="s">
        <v>96</v>
      </c>
      <c r="BU134" s="6" t="s">
        <v>96</v>
      </c>
      <c r="BV134" s="6" t="s">
        <v>96</v>
      </c>
      <c r="BW134" s="6" t="s">
        <v>96</v>
      </c>
      <c r="BX134" s="6" t="s">
        <v>96</v>
      </c>
    </row>
    <row r="135" spans="1:76" x14ac:dyDescent="0.25">
      <c r="A135" s="6" t="s">
        <v>237</v>
      </c>
      <c r="B135" s="6" t="s">
        <v>268</v>
      </c>
      <c r="C135" s="6" t="s">
        <v>238</v>
      </c>
      <c r="D135" s="35" t="s">
        <v>123</v>
      </c>
      <c r="E135" s="7">
        <v>2016</v>
      </c>
      <c r="F135" s="15">
        <v>7.4</v>
      </c>
      <c r="G135" s="6" t="s">
        <v>249</v>
      </c>
      <c r="H135" s="6" t="s">
        <v>520</v>
      </c>
      <c r="I135" s="6" t="s">
        <v>250</v>
      </c>
      <c r="J135" s="7">
        <v>4.0999999999999996</v>
      </c>
      <c r="K135" s="7" t="s">
        <v>96</v>
      </c>
      <c r="L135" s="7">
        <v>1.4</v>
      </c>
      <c r="M135" s="7">
        <v>13.8</v>
      </c>
      <c r="N135" s="7" t="s">
        <v>96</v>
      </c>
      <c r="O135" s="7" t="s">
        <v>96</v>
      </c>
      <c r="P135" s="15" t="s">
        <v>96</v>
      </c>
      <c r="Q135" s="7" t="s">
        <v>96</v>
      </c>
      <c r="R135" s="7" t="s">
        <v>96</v>
      </c>
      <c r="S135" s="7" t="s">
        <v>96</v>
      </c>
      <c r="T135" s="7" t="s">
        <v>96</v>
      </c>
      <c r="U135" s="7">
        <v>12.3</v>
      </c>
      <c r="V135" s="16" t="s">
        <v>96</v>
      </c>
      <c r="W135" s="16" t="s">
        <v>96</v>
      </c>
      <c r="X135" s="16" t="s">
        <v>96</v>
      </c>
      <c r="Y135" s="16" t="s">
        <v>96</v>
      </c>
      <c r="Z135" s="78" t="s">
        <v>69</v>
      </c>
      <c r="AA135" s="7" t="s">
        <v>70</v>
      </c>
      <c r="AB135" s="7">
        <v>1972</v>
      </c>
      <c r="AC135" s="7">
        <v>2010</v>
      </c>
      <c r="AD135" s="7" t="s">
        <v>96</v>
      </c>
      <c r="AE135" s="7">
        <v>1</v>
      </c>
      <c r="AF135" s="7" t="s">
        <v>96</v>
      </c>
      <c r="AG135" s="7" t="s">
        <v>96</v>
      </c>
      <c r="AH135" s="7" t="s">
        <v>96</v>
      </c>
      <c r="AI135" s="7">
        <v>1</v>
      </c>
      <c r="AJ135" s="7">
        <v>0</v>
      </c>
      <c r="AK135" s="7">
        <v>0</v>
      </c>
      <c r="AL135" s="16" t="s">
        <v>73</v>
      </c>
      <c r="AM135" s="7">
        <v>16.600000000000001</v>
      </c>
      <c r="AN135" s="7" t="s">
        <v>96</v>
      </c>
      <c r="AO135" s="7">
        <v>0.4</v>
      </c>
      <c r="AP135" s="7">
        <v>0.7</v>
      </c>
      <c r="AQ135" s="7" t="s">
        <v>201</v>
      </c>
      <c r="AR135" s="7" t="s">
        <v>96</v>
      </c>
      <c r="AS135" s="7" t="s">
        <v>96</v>
      </c>
      <c r="AT135" s="7">
        <v>1</v>
      </c>
      <c r="AU135" s="7">
        <v>1</v>
      </c>
      <c r="AV135" s="7" t="s">
        <v>96</v>
      </c>
      <c r="AW135" s="7" t="s">
        <v>96</v>
      </c>
      <c r="AX135" s="7" t="s">
        <v>96</v>
      </c>
      <c r="AY135" s="7">
        <v>1</v>
      </c>
      <c r="AZ135" s="7">
        <v>1</v>
      </c>
      <c r="BA135" s="7">
        <v>1</v>
      </c>
      <c r="BB135" s="7" t="s">
        <v>96</v>
      </c>
      <c r="BC135" s="7">
        <v>1</v>
      </c>
      <c r="BD135" s="7">
        <v>1</v>
      </c>
      <c r="BE135" s="7" t="s">
        <v>96</v>
      </c>
      <c r="BF135" s="7" t="s">
        <v>96</v>
      </c>
      <c r="BG135" s="7" t="s">
        <v>96</v>
      </c>
      <c r="BH135" s="7" t="s">
        <v>96</v>
      </c>
      <c r="BI135" s="7" t="s">
        <v>96</v>
      </c>
      <c r="BJ135" s="7" t="s">
        <v>96</v>
      </c>
      <c r="BK135" s="7" t="s">
        <v>239</v>
      </c>
      <c r="BL135" s="6" t="s">
        <v>248</v>
      </c>
      <c r="BM135" s="7" t="s">
        <v>19</v>
      </c>
      <c r="BN135" s="7" t="s">
        <v>77</v>
      </c>
      <c r="BO135" t="s">
        <v>512</v>
      </c>
      <c r="BP135" s="6">
        <v>1</v>
      </c>
      <c r="BQ135" t="s">
        <v>424</v>
      </c>
      <c r="BR135" t="s">
        <v>515</v>
      </c>
      <c r="BS135" s="6" t="s">
        <v>96</v>
      </c>
      <c r="BT135" s="6" t="s">
        <v>96</v>
      </c>
      <c r="BU135" s="6" t="s">
        <v>96</v>
      </c>
      <c r="BV135" s="6" t="s">
        <v>96</v>
      </c>
      <c r="BW135" s="6" t="s">
        <v>96</v>
      </c>
      <c r="BX135" s="6" t="s">
        <v>96</v>
      </c>
    </row>
    <row r="136" spans="1:76" x14ac:dyDescent="0.25">
      <c r="A136" s="6" t="s">
        <v>237</v>
      </c>
      <c r="B136" s="6" t="s">
        <v>268</v>
      </c>
      <c r="C136" s="6" t="s">
        <v>238</v>
      </c>
      <c r="D136" s="35" t="s">
        <v>123</v>
      </c>
      <c r="E136" s="7">
        <v>2016</v>
      </c>
      <c r="F136" s="15">
        <v>5</v>
      </c>
      <c r="G136" s="6" t="s">
        <v>249</v>
      </c>
      <c r="H136" s="6" t="s">
        <v>520</v>
      </c>
      <c r="I136" s="6" t="s">
        <v>250</v>
      </c>
      <c r="J136" s="7">
        <v>3.9</v>
      </c>
      <c r="K136" s="7" t="s">
        <v>96</v>
      </c>
      <c r="L136" s="7">
        <v>3</v>
      </c>
      <c r="M136" s="7">
        <v>7</v>
      </c>
      <c r="N136" s="7" t="s">
        <v>96</v>
      </c>
      <c r="O136" s="7" t="s">
        <v>96</v>
      </c>
      <c r="P136" s="15" t="s">
        <v>96</v>
      </c>
      <c r="Q136" s="7" t="s">
        <v>96</v>
      </c>
      <c r="R136" s="7" t="s">
        <v>96</v>
      </c>
      <c r="S136" s="7" t="s">
        <v>96</v>
      </c>
      <c r="T136" s="7" t="s">
        <v>96</v>
      </c>
      <c r="U136" s="7">
        <v>16.2</v>
      </c>
      <c r="V136" s="16" t="s">
        <v>96</v>
      </c>
      <c r="W136" s="16" t="s">
        <v>96</v>
      </c>
      <c r="X136" s="16" t="s">
        <v>96</v>
      </c>
      <c r="Y136" s="16" t="s">
        <v>96</v>
      </c>
      <c r="Z136" s="78" t="s">
        <v>69</v>
      </c>
      <c r="AA136" s="7" t="s">
        <v>70</v>
      </c>
      <c r="AB136" s="7">
        <v>1972</v>
      </c>
      <c r="AC136" s="7">
        <v>2010</v>
      </c>
      <c r="AD136" s="7" t="s">
        <v>96</v>
      </c>
      <c r="AE136" s="7">
        <v>1</v>
      </c>
      <c r="AF136" s="7" t="s">
        <v>96</v>
      </c>
      <c r="AG136" s="7" t="s">
        <v>96</v>
      </c>
      <c r="AH136" s="7" t="s">
        <v>96</v>
      </c>
      <c r="AI136" s="7">
        <v>1</v>
      </c>
      <c r="AJ136" s="7">
        <v>0</v>
      </c>
      <c r="AK136" s="7">
        <v>0</v>
      </c>
      <c r="AL136" s="16" t="s">
        <v>73</v>
      </c>
      <c r="AM136" s="7">
        <v>18.399999999999999</v>
      </c>
      <c r="AN136" s="7" t="s">
        <v>96</v>
      </c>
      <c r="AO136" s="7">
        <v>4.2</v>
      </c>
      <c r="AP136" s="7">
        <v>2.2999999999999998</v>
      </c>
      <c r="AQ136" s="7" t="s">
        <v>201</v>
      </c>
      <c r="AR136" s="7" t="s">
        <v>96</v>
      </c>
      <c r="AS136" s="7" t="s">
        <v>96</v>
      </c>
      <c r="AT136" s="7">
        <v>1</v>
      </c>
      <c r="AU136" s="7">
        <v>1</v>
      </c>
      <c r="AV136" s="7" t="s">
        <v>96</v>
      </c>
      <c r="AW136" s="7" t="s">
        <v>96</v>
      </c>
      <c r="AX136" s="7" t="s">
        <v>96</v>
      </c>
      <c r="AY136" s="7">
        <v>1</v>
      </c>
      <c r="AZ136" s="7">
        <v>1</v>
      </c>
      <c r="BA136" s="7">
        <v>1</v>
      </c>
      <c r="BB136" s="7" t="s">
        <v>96</v>
      </c>
      <c r="BC136" s="7">
        <v>1</v>
      </c>
      <c r="BD136" s="7">
        <v>1</v>
      </c>
      <c r="BE136" s="7" t="s">
        <v>96</v>
      </c>
      <c r="BF136" s="7" t="s">
        <v>96</v>
      </c>
      <c r="BG136" s="7" t="s">
        <v>96</v>
      </c>
      <c r="BH136" s="7" t="s">
        <v>96</v>
      </c>
      <c r="BI136" s="7" t="s">
        <v>96</v>
      </c>
      <c r="BJ136" s="7" t="s">
        <v>96</v>
      </c>
      <c r="BK136" s="7" t="s">
        <v>239</v>
      </c>
      <c r="BL136" s="6" t="s">
        <v>248</v>
      </c>
      <c r="BM136" s="7" t="s">
        <v>19</v>
      </c>
      <c r="BN136" s="7" t="s">
        <v>77</v>
      </c>
      <c r="BO136" t="s">
        <v>512</v>
      </c>
      <c r="BP136" s="6">
        <v>1</v>
      </c>
      <c r="BQ136" t="s">
        <v>424</v>
      </c>
      <c r="BR136" t="s">
        <v>515</v>
      </c>
      <c r="BS136" s="6" t="s">
        <v>96</v>
      </c>
      <c r="BT136" s="6" t="s">
        <v>96</v>
      </c>
      <c r="BU136" s="6" t="s">
        <v>96</v>
      </c>
      <c r="BV136" s="6" t="s">
        <v>96</v>
      </c>
      <c r="BW136" s="6" t="s">
        <v>96</v>
      </c>
      <c r="BX136" s="6" t="s">
        <v>96</v>
      </c>
    </row>
    <row r="137" spans="1:76" x14ac:dyDescent="0.25">
      <c r="A137" s="6" t="s">
        <v>237</v>
      </c>
      <c r="B137" s="6" t="s">
        <v>268</v>
      </c>
      <c r="C137" s="6" t="s">
        <v>238</v>
      </c>
      <c r="D137" s="35" t="s">
        <v>123</v>
      </c>
      <c r="E137" s="7">
        <v>2016</v>
      </c>
      <c r="F137" s="15">
        <v>3.6</v>
      </c>
      <c r="G137" s="6" t="s">
        <v>249</v>
      </c>
      <c r="H137" s="6" t="s">
        <v>520</v>
      </c>
      <c r="I137" s="6" t="s">
        <v>250</v>
      </c>
      <c r="J137" s="7">
        <v>4.2</v>
      </c>
      <c r="K137" s="7" t="s">
        <v>96</v>
      </c>
      <c r="L137" s="7">
        <v>-0.2</v>
      </c>
      <c r="M137" s="7">
        <v>7.6</v>
      </c>
      <c r="N137" s="7" t="s">
        <v>96</v>
      </c>
      <c r="O137" s="7" t="s">
        <v>96</v>
      </c>
      <c r="P137" s="15" t="s">
        <v>96</v>
      </c>
      <c r="Q137" s="7" t="s">
        <v>96</v>
      </c>
      <c r="R137" s="7" t="s">
        <v>96</v>
      </c>
      <c r="S137" s="7" t="s">
        <v>96</v>
      </c>
      <c r="T137" s="7" t="s">
        <v>96</v>
      </c>
      <c r="U137" s="7">
        <v>15.7</v>
      </c>
      <c r="V137" s="16" t="s">
        <v>96</v>
      </c>
      <c r="W137" s="16" t="s">
        <v>96</v>
      </c>
      <c r="X137" s="16" t="s">
        <v>96</v>
      </c>
      <c r="Y137" s="16" t="s">
        <v>96</v>
      </c>
      <c r="Z137" s="78" t="s">
        <v>69</v>
      </c>
      <c r="AA137" s="7" t="s">
        <v>70</v>
      </c>
      <c r="AB137" s="7">
        <v>1972</v>
      </c>
      <c r="AC137" s="7">
        <v>2010</v>
      </c>
      <c r="AD137" s="7" t="s">
        <v>96</v>
      </c>
      <c r="AE137" s="7">
        <v>1</v>
      </c>
      <c r="AF137" s="7" t="s">
        <v>96</v>
      </c>
      <c r="AG137" s="7" t="s">
        <v>96</v>
      </c>
      <c r="AH137" s="7" t="s">
        <v>96</v>
      </c>
      <c r="AI137" s="7">
        <v>1</v>
      </c>
      <c r="AJ137" s="7">
        <v>0</v>
      </c>
      <c r="AK137" s="7">
        <v>0</v>
      </c>
      <c r="AL137" s="16" t="s">
        <v>73</v>
      </c>
      <c r="AM137" s="7">
        <v>18.2</v>
      </c>
      <c r="AN137" s="7" t="s">
        <v>96</v>
      </c>
      <c r="AO137" s="7">
        <v>1.1000000000000001</v>
      </c>
      <c r="AP137" s="7">
        <v>1.1000000000000001</v>
      </c>
      <c r="AQ137" s="7" t="s">
        <v>201</v>
      </c>
      <c r="AR137" s="7" t="s">
        <v>96</v>
      </c>
      <c r="AS137" s="7" t="s">
        <v>96</v>
      </c>
      <c r="AT137" s="7">
        <v>1</v>
      </c>
      <c r="AU137" s="7">
        <v>1</v>
      </c>
      <c r="AV137" s="7" t="s">
        <v>96</v>
      </c>
      <c r="AW137" s="7" t="s">
        <v>96</v>
      </c>
      <c r="AX137" s="7" t="s">
        <v>96</v>
      </c>
      <c r="AY137" s="7">
        <v>1</v>
      </c>
      <c r="AZ137" s="7">
        <v>1</v>
      </c>
      <c r="BA137" s="7">
        <v>1</v>
      </c>
      <c r="BB137" s="7" t="s">
        <v>96</v>
      </c>
      <c r="BC137" s="7">
        <v>1</v>
      </c>
      <c r="BD137" s="7">
        <v>1</v>
      </c>
      <c r="BE137" s="7" t="s">
        <v>96</v>
      </c>
      <c r="BF137" s="7" t="s">
        <v>96</v>
      </c>
      <c r="BG137" s="7" t="s">
        <v>96</v>
      </c>
      <c r="BH137" s="7" t="s">
        <v>96</v>
      </c>
      <c r="BI137" s="7" t="s">
        <v>96</v>
      </c>
      <c r="BJ137" s="7" t="s">
        <v>96</v>
      </c>
      <c r="BK137" s="7" t="s">
        <v>239</v>
      </c>
      <c r="BL137" s="6" t="s">
        <v>248</v>
      </c>
      <c r="BM137" s="7" t="s">
        <v>19</v>
      </c>
      <c r="BN137" s="7" t="s">
        <v>77</v>
      </c>
      <c r="BO137" t="s">
        <v>512</v>
      </c>
      <c r="BP137" s="6">
        <v>1</v>
      </c>
      <c r="BQ137" t="s">
        <v>424</v>
      </c>
      <c r="BR137" t="s">
        <v>515</v>
      </c>
      <c r="BS137" s="6" t="s">
        <v>96</v>
      </c>
      <c r="BT137" s="6" t="s">
        <v>96</v>
      </c>
      <c r="BU137" s="6" t="s">
        <v>96</v>
      </c>
      <c r="BV137" s="6" t="s">
        <v>96</v>
      </c>
      <c r="BW137" s="6" t="s">
        <v>96</v>
      </c>
      <c r="BX137" s="6" t="s">
        <v>96</v>
      </c>
    </row>
    <row r="138" spans="1:76" x14ac:dyDescent="0.25">
      <c r="A138" s="6" t="s">
        <v>237</v>
      </c>
      <c r="B138" s="6" t="s">
        <v>268</v>
      </c>
      <c r="C138" s="6" t="s">
        <v>238</v>
      </c>
      <c r="D138" s="35" t="s">
        <v>123</v>
      </c>
      <c r="E138" s="7">
        <v>2016</v>
      </c>
      <c r="F138" s="15">
        <v>5.2</v>
      </c>
      <c r="G138" s="6" t="s">
        <v>249</v>
      </c>
      <c r="H138" s="6" t="s">
        <v>520</v>
      </c>
      <c r="I138" s="6" t="s">
        <v>250</v>
      </c>
      <c r="J138" s="7">
        <v>4.0999999999999996</v>
      </c>
      <c r="K138" s="7" t="s">
        <v>96</v>
      </c>
      <c r="L138" s="7">
        <v>2.2000000000000002</v>
      </c>
      <c r="M138" s="7">
        <v>8.4</v>
      </c>
      <c r="N138" s="7" t="s">
        <v>96</v>
      </c>
      <c r="O138" s="7" t="s">
        <v>96</v>
      </c>
      <c r="P138" s="15" t="s">
        <v>96</v>
      </c>
      <c r="Q138" s="7" t="s">
        <v>96</v>
      </c>
      <c r="R138" s="7" t="s">
        <v>96</v>
      </c>
      <c r="S138" s="7" t="s">
        <v>96</v>
      </c>
      <c r="T138" s="7" t="s">
        <v>96</v>
      </c>
      <c r="U138" s="7">
        <v>16.8</v>
      </c>
      <c r="V138" s="16" t="s">
        <v>96</v>
      </c>
      <c r="W138" s="16" t="s">
        <v>96</v>
      </c>
      <c r="X138" s="16" t="s">
        <v>96</v>
      </c>
      <c r="Y138" s="16" t="s">
        <v>96</v>
      </c>
      <c r="Z138" s="78" t="s">
        <v>69</v>
      </c>
      <c r="AA138" s="7" t="s">
        <v>70</v>
      </c>
      <c r="AB138" s="7">
        <v>1972</v>
      </c>
      <c r="AC138" s="7">
        <v>2010</v>
      </c>
      <c r="AD138" s="7" t="s">
        <v>96</v>
      </c>
      <c r="AE138" s="7">
        <v>1</v>
      </c>
      <c r="AF138" s="7" t="s">
        <v>96</v>
      </c>
      <c r="AG138" s="7" t="s">
        <v>96</v>
      </c>
      <c r="AH138" s="7" t="s">
        <v>96</v>
      </c>
      <c r="AI138" s="7">
        <v>1</v>
      </c>
      <c r="AJ138" s="7">
        <v>0</v>
      </c>
      <c r="AK138" s="7">
        <v>0</v>
      </c>
      <c r="AL138" s="16" t="s">
        <v>73</v>
      </c>
      <c r="AM138" s="7">
        <v>24.1</v>
      </c>
      <c r="AN138" s="7" t="s">
        <v>96</v>
      </c>
      <c r="AO138" s="7">
        <v>1.8</v>
      </c>
      <c r="AP138" s="7">
        <v>1.4</v>
      </c>
      <c r="AQ138" s="7" t="s">
        <v>201</v>
      </c>
      <c r="AR138" s="7" t="s">
        <v>96</v>
      </c>
      <c r="AS138" s="7" t="s">
        <v>96</v>
      </c>
      <c r="AT138" s="7">
        <v>1</v>
      </c>
      <c r="AU138" s="7">
        <v>1</v>
      </c>
      <c r="AV138" s="7" t="s">
        <v>96</v>
      </c>
      <c r="AW138" s="7" t="s">
        <v>96</v>
      </c>
      <c r="AX138" s="7" t="s">
        <v>96</v>
      </c>
      <c r="AY138" s="7">
        <v>1</v>
      </c>
      <c r="AZ138" s="7">
        <v>1</v>
      </c>
      <c r="BA138" s="7">
        <v>1</v>
      </c>
      <c r="BB138" s="7" t="s">
        <v>96</v>
      </c>
      <c r="BC138" s="7">
        <v>1</v>
      </c>
      <c r="BD138" s="7">
        <v>1</v>
      </c>
      <c r="BE138" s="7" t="s">
        <v>96</v>
      </c>
      <c r="BF138" s="7" t="s">
        <v>96</v>
      </c>
      <c r="BG138" s="7" t="s">
        <v>96</v>
      </c>
      <c r="BH138" s="7" t="s">
        <v>96</v>
      </c>
      <c r="BI138" s="7" t="s">
        <v>96</v>
      </c>
      <c r="BJ138" s="7" t="s">
        <v>96</v>
      </c>
      <c r="BK138" s="7" t="s">
        <v>239</v>
      </c>
      <c r="BL138" s="6" t="s">
        <v>248</v>
      </c>
      <c r="BM138" s="7" t="s">
        <v>19</v>
      </c>
      <c r="BN138" s="7" t="s">
        <v>77</v>
      </c>
      <c r="BO138" t="s">
        <v>512</v>
      </c>
      <c r="BP138" s="6">
        <v>1</v>
      </c>
      <c r="BQ138" t="s">
        <v>424</v>
      </c>
      <c r="BR138" t="s">
        <v>515</v>
      </c>
      <c r="BS138" s="6" t="s">
        <v>96</v>
      </c>
      <c r="BT138" s="6" t="s">
        <v>96</v>
      </c>
      <c r="BU138" s="6" t="s">
        <v>96</v>
      </c>
      <c r="BV138" s="6" t="s">
        <v>96</v>
      </c>
      <c r="BW138" s="6" t="s">
        <v>96</v>
      </c>
      <c r="BX138" s="6" t="s">
        <v>96</v>
      </c>
    </row>
    <row r="139" spans="1:76" x14ac:dyDescent="0.25">
      <c r="A139" s="6" t="s">
        <v>237</v>
      </c>
      <c r="B139" s="6" t="s">
        <v>268</v>
      </c>
      <c r="C139" s="6" t="s">
        <v>238</v>
      </c>
      <c r="D139" s="35" t="s">
        <v>123</v>
      </c>
      <c r="E139" s="7">
        <v>2016</v>
      </c>
      <c r="F139" s="15">
        <v>2.1</v>
      </c>
      <c r="G139" s="6" t="s">
        <v>249</v>
      </c>
      <c r="H139" s="6" t="s">
        <v>520</v>
      </c>
      <c r="I139" s="6" t="s">
        <v>250</v>
      </c>
      <c r="J139" s="7">
        <v>3.9</v>
      </c>
      <c r="K139" s="7" t="s">
        <v>96</v>
      </c>
      <c r="L139" s="7">
        <v>-2.5</v>
      </c>
      <c r="M139" s="7">
        <v>6.9</v>
      </c>
      <c r="N139" s="7" t="s">
        <v>96</v>
      </c>
      <c r="O139" s="7" t="s">
        <v>96</v>
      </c>
      <c r="P139" s="15" t="s">
        <v>96</v>
      </c>
      <c r="Q139" s="7" t="s">
        <v>96</v>
      </c>
      <c r="R139" s="7" t="s">
        <v>96</v>
      </c>
      <c r="S139" s="7" t="s">
        <v>96</v>
      </c>
      <c r="T139" s="7" t="s">
        <v>96</v>
      </c>
      <c r="U139" s="7">
        <v>16.8</v>
      </c>
      <c r="V139" s="16" t="s">
        <v>96</v>
      </c>
      <c r="W139" s="16" t="s">
        <v>96</v>
      </c>
      <c r="X139" s="16" t="s">
        <v>96</v>
      </c>
      <c r="Y139" s="16" t="s">
        <v>96</v>
      </c>
      <c r="Z139" s="78" t="s">
        <v>69</v>
      </c>
      <c r="AA139" s="7" t="s">
        <v>70</v>
      </c>
      <c r="AB139" s="7">
        <v>1972</v>
      </c>
      <c r="AC139" s="7">
        <v>2010</v>
      </c>
      <c r="AD139" s="7" t="s">
        <v>96</v>
      </c>
      <c r="AE139" s="7">
        <v>1</v>
      </c>
      <c r="AF139" s="7" t="s">
        <v>96</v>
      </c>
      <c r="AG139" s="7" t="s">
        <v>96</v>
      </c>
      <c r="AH139" s="7" t="s">
        <v>96</v>
      </c>
      <c r="AI139" s="7">
        <v>1</v>
      </c>
      <c r="AJ139" s="7">
        <v>0</v>
      </c>
      <c r="AK139" s="7">
        <v>0</v>
      </c>
      <c r="AL139" s="16" t="s">
        <v>73</v>
      </c>
      <c r="AM139" s="7">
        <v>18.7</v>
      </c>
      <c r="AN139" s="7" t="s">
        <v>96</v>
      </c>
      <c r="AO139" s="7">
        <v>0.6</v>
      </c>
      <c r="AP139" s="7">
        <v>0.8</v>
      </c>
      <c r="AQ139" s="7" t="s">
        <v>201</v>
      </c>
      <c r="AR139" s="7" t="s">
        <v>96</v>
      </c>
      <c r="AS139" s="7" t="s">
        <v>96</v>
      </c>
      <c r="AT139" s="7">
        <v>1</v>
      </c>
      <c r="AU139" s="7">
        <v>1</v>
      </c>
      <c r="AV139" s="7" t="s">
        <v>96</v>
      </c>
      <c r="AW139" s="7" t="s">
        <v>96</v>
      </c>
      <c r="AX139" s="7" t="s">
        <v>96</v>
      </c>
      <c r="AY139" s="7">
        <v>1</v>
      </c>
      <c r="AZ139" s="7">
        <v>1</v>
      </c>
      <c r="BA139" s="7">
        <v>1</v>
      </c>
      <c r="BB139" s="7" t="s">
        <v>96</v>
      </c>
      <c r="BC139" s="7">
        <v>1</v>
      </c>
      <c r="BD139" s="7">
        <v>1</v>
      </c>
      <c r="BE139" s="7" t="s">
        <v>96</v>
      </c>
      <c r="BF139" s="7" t="s">
        <v>96</v>
      </c>
      <c r="BG139" s="7" t="s">
        <v>96</v>
      </c>
      <c r="BH139" s="7" t="s">
        <v>96</v>
      </c>
      <c r="BI139" s="7" t="s">
        <v>96</v>
      </c>
      <c r="BJ139" s="7" t="s">
        <v>96</v>
      </c>
      <c r="BK139" s="7" t="s">
        <v>239</v>
      </c>
      <c r="BL139" s="6" t="s">
        <v>248</v>
      </c>
      <c r="BM139" s="7" t="s">
        <v>19</v>
      </c>
      <c r="BN139" s="7" t="s">
        <v>77</v>
      </c>
      <c r="BO139" t="s">
        <v>512</v>
      </c>
      <c r="BP139" s="6">
        <v>1</v>
      </c>
      <c r="BQ139" t="s">
        <v>424</v>
      </c>
      <c r="BR139" t="s">
        <v>515</v>
      </c>
      <c r="BS139" s="6" t="s">
        <v>96</v>
      </c>
      <c r="BT139" s="6" t="s">
        <v>96</v>
      </c>
      <c r="BU139" s="6" t="s">
        <v>96</v>
      </c>
      <c r="BV139" s="6" t="s">
        <v>96</v>
      </c>
      <c r="BW139" s="6" t="s">
        <v>96</v>
      </c>
      <c r="BX139" s="6" t="s">
        <v>96</v>
      </c>
    </row>
    <row r="140" spans="1:76" x14ac:dyDescent="0.25">
      <c r="A140" s="6" t="s">
        <v>237</v>
      </c>
      <c r="B140" s="6" t="s">
        <v>268</v>
      </c>
      <c r="C140" s="6" t="s">
        <v>238</v>
      </c>
      <c r="D140" s="35" t="s">
        <v>123</v>
      </c>
      <c r="E140" s="7">
        <v>2016</v>
      </c>
      <c r="F140" s="15">
        <v>6.2</v>
      </c>
      <c r="G140" s="6" t="s">
        <v>249</v>
      </c>
      <c r="H140" s="6" t="s">
        <v>520</v>
      </c>
      <c r="I140" s="6" t="s">
        <v>250</v>
      </c>
      <c r="J140" s="7">
        <v>2.6</v>
      </c>
      <c r="K140" s="7" t="s">
        <v>96</v>
      </c>
      <c r="L140" s="7">
        <v>2.6</v>
      </c>
      <c r="M140" s="7">
        <v>9.9</v>
      </c>
      <c r="N140" s="7" t="s">
        <v>96</v>
      </c>
      <c r="O140" s="7" t="s">
        <v>96</v>
      </c>
      <c r="P140" s="15" t="s">
        <v>96</v>
      </c>
      <c r="Q140" s="7" t="s">
        <v>96</v>
      </c>
      <c r="R140" s="7" t="s">
        <v>96</v>
      </c>
      <c r="S140" s="7" t="s">
        <v>96</v>
      </c>
      <c r="T140" s="7" t="s">
        <v>96</v>
      </c>
      <c r="U140" s="7">
        <v>23.2</v>
      </c>
      <c r="V140" s="16" t="s">
        <v>96</v>
      </c>
      <c r="W140" s="16" t="s">
        <v>96</v>
      </c>
      <c r="X140" s="16" t="s">
        <v>96</v>
      </c>
      <c r="Y140" s="16" t="s">
        <v>96</v>
      </c>
      <c r="Z140" s="78" t="s">
        <v>69</v>
      </c>
      <c r="AA140" s="7" t="s">
        <v>70</v>
      </c>
      <c r="AB140" s="7">
        <v>1994</v>
      </c>
      <c r="AC140" s="7">
        <v>2007</v>
      </c>
      <c r="AD140" s="7" t="s">
        <v>96</v>
      </c>
      <c r="AE140" s="7">
        <v>1</v>
      </c>
      <c r="AF140" s="7" t="s">
        <v>96</v>
      </c>
      <c r="AG140" s="7" t="s">
        <v>96</v>
      </c>
      <c r="AH140" s="7" t="s">
        <v>96</v>
      </c>
      <c r="AI140" s="7">
        <v>1</v>
      </c>
      <c r="AJ140" s="7">
        <v>0</v>
      </c>
      <c r="AK140" s="7">
        <v>0</v>
      </c>
      <c r="AL140" s="16" t="s">
        <v>73</v>
      </c>
      <c r="AM140" s="7">
        <v>10.8</v>
      </c>
      <c r="AN140" s="7" t="s">
        <v>96</v>
      </c>
      <c r="AO140" s="7">
        <v>1.9</v>
      </c>
      <c r="AP140" s="7">
        <v>1.6</v>
      </c>
      <c r="AQ140" s="7" t="s">
        <v>201</v>
      </c>
      <c r="AR140" s="7" t="s">
        <v>96</v>
      </c>
      <c r="AS140" s="7" t="s">
        <v>96</v>
      </c>
      <c r="AT140" s="7">
        <v>1</v>
      </c>
      <c r="AU140" s="7">
        <v>1</v>
      </c>
      <c r="AV140" s="7" t="s">
        <v>96</v>
      </c>
      <c r="AW140" s="7" t="s">
        <v>96</v>
      </c>
      <c r="AX140" s="7" t="s">
        <v>96</v>
      </c>
      <c r="AY140" s="7">
        <v>1</v>
      </c>
      <c r="AZ140" s="7">
        <v>1</v>
      </c>
      <c r="BA140" s="7">
        <v>1</v>
      </c>
      <c r="BB140" s="7" t="s">
        <v>96</v>
      </c>
      <c r="BC140" s="7">
        <v>1</v>
      </c>
      <c r="BD140" s="7">
        <v>1</v>
      </c>
      <c r="BE140" s="7" t="s">
        <v>96</v>
      </c>
      <c r="BF140" s="7" t="s">
        <v>96</v>
      </c>
      <c r="BG140" s="7" t="s">
        <v>96</v>
      </c>
      <c r="BH140" s="7" t="s">
        <v>96</v>
      </c>
      <c r="BI140" s="7" t="s">
        <v>96</v>
      </c>
      <c r="BJ140" s="7" t="s">
        <v>96</v>
      </c>
      <c r="BK140" s="7" t="s">
        <v>240</v>
      </c>
      <c r="BL140" s="6" t="s">
        <v>248</v>
      </c>
      <c r="BM140" s="7" t="s">
        <v>19</v>
      </c>
      <c r="BN140" s="7" t="s">
        <v>77</v>
      </c>
      <c r="BO140" t="s">
        <v>513</v>
      </c>
      <c r="BP140" s="6">
        <v>1</v>
      </c>
      <c r="BQ140" t="s">
        <v>514</v>
      </c>
      <c r="BR140" t="s">
        <v>515</v>
      </c>
      <c r="BS140" s="6" t="s">
        <v>96</v>
      </c>
      <c r="BT140" s="6" t="s">
        <v>96</v>
      </c>
      <c r="BU140" s="6" t="s">
        <v>96</v>
      </c>
      <c r="BV140" s="6" t="s">
        <v>96</v>
      </c>
      <c r="BW140" s="6" t="s">
        <v>96</v>
      </c>
      <c r="BX140" s="6" t="s">
        <v>96</v>
      </c>
    </row>
    <row r="141" spans="1:76" x14ac:dyDescent="0.25">
      <c r="A141" s="6" t="s">
        <v>237</v>
      </c>
      <c r="B141" s="6" t="s">
        <v>268</v>
      </c>
      <c r="C141" s="6" t="s">
        <v>238</v>
      </c>
      <c r="D141" s="35" t="s">
        <v>123</v>
      </c>
      <c r="E141" s="7">
        <v>2016</v>
      </c>
      <c r="F141" s="15">
        <v>10.199999999999999</v>
      </c>
      <c r="G141" s="6" t="s">
        <v>249</v>
      </c>
      <c r="H141" s="6" t="s">
        <v>520</v>
      </c>
      <c r="I141" s="6" t="s">
        <v>250</v>
      </c>
      <c r="J141" s="7">
        <v>2.4</v>
      </c>
      <c r="K141" s="7" t="s">
        <v>96</v>
      </c>
      <c r="L141" s="7">
        <v>4.4000000000000004</v>
      </c>
      <c r="M141" s="7">
        <v>16.2</v>
      </c>
      <c r="N141" s="7" t="s">
        <v>96</v>
      </c>
      <c r="O141" s="7" t="s">
        <v>96</v>
      </c>
      <c r="P141" s="15" t="s">
        <v>96</v>
      </c>
      <c r="Q141" s="7" t="s">
        <v>96</v>
      </c>
      <c r="R141" s="7" t="s">
        <v>96</v>
      </c>
      <c r="S141" s="7" t="s">
        <v>96</v>
      </c>
      <c r="T141" s="7" t="s">
        <v>96</v>
      </c>
      <c r="U141" s="7">
        <v>23.7</v>
      </c>
      <c r="V141" s="16" t="s">
        <v>96</v>
      </c>
      <c r="W141" s="16" t="s">
        <v>96</v>
      </c>
      <c r="X141" s="16" t="s">
        <v>96</v>
      </c>
      <c r="Y141" s="16" t="s">
        <v>96</v>
      </c>
      <c r="Z141" s="78" t="s">
        <v>69</v>
      </c>
      <c r="AA141" s="7" t="s">
        <v>70</v>
      </c>
      <c r="AB141" s="7">
        <v>1994</v>
      </c>
      <c r="AC141" s="7">
        <v>2007</v>
      </c>
      <c r="AD141" s="7" t="s">
        <v>96</v>
      </c>
      <c r="AE141" s="7">
        <v>1</v>
      </c>
      <c r="AF141" s="7" t="s">
        <v>96</v>
      </c>
      <c r="AG141" s="7" t="s">
        <v>96</v>
      </c>
      <c r="AH141" s="7" t="s">
        <v>96</v>
      </c>
      <c r="AI141" s="7">
        <v>1</v>
      </c>
      <c r="AJ141" s="7">
        <v>0</v>
      </c>
      <c r="AK141" s="7">
        <v>0</v>
      </c>
      <c r="AL141" s="16" t="s">
        <v>73</v>
      </c>
      <c r="AM141" s="7">
        <v>9.6999999999999993</v>
      </c>
      <c r="AN141" s="7" t="s">
        <v>96</v>
      </c>
      <c r="AO141" s="7">
        <v>0.7</v>
      </c>
      <c r="AP141" s="7">
        <v>0.8</v>
      </c>
      <c r="AQ141" s="7" t="s">
        <v>201</v>
      </c>
      <c r="AR141" s="7" t="s">
        <v>96</v>
      </c>
      <c r="AS141" s="7" t="s">
        <v>96</v>
      </c>
      <c r="AT141" s="7">
        <v>1</v>
      </c>
      <c r="AU141" s="7">
        <v>1</v>
      </c>
      <c r="AV141" s="7" t="s">
        <v>96</v>
      </c>
      <c r="AW141" s="7" t="s">
        <v>96</v>
      </c>
      <c r="AX141" s="7" t="s">
        <v>96</v>
      </c>
      <c r="AY141" s="7">
        <v>1</v>
      </c>
      <c r="AZ141" s="7">
        <v>1</v>
      </c>
      <c r="BA141" s="7">
        <v>1</v>
      </c>
      <c r="BB141" s="7" t="s">
        <v>96</v>
      </c>
      <c r="BC141" s="7">
        <v>1</v>
      </c>
      <c r="BD141" s="7">
        <v>1</v>
      </c>
      <c r="BE141" s="7" t="s">
        <v>96</v>
      </c>
      <c r="BF141" s="7" t="s">
        <v>96</v>
      </c>
      <c r="BG141" s="7" t="s">
        <v>96</v>
      </c>
      <c r="BH141" s="7" t="s">
        <v>96</v>
      </c>
      <c r="BI141" s="7" t="s">
        <v>96</v>
      </c>
      <c r="BJ141" s="7" t="s">
        <v>96</v>
      </c>
      <c r="BK141" s="7" t="s">
        <v>240</v>
      </c>
      <c r="BL141" s="6" t="s">
        <v>248</v>
      </c>
      <c r="BM141" s="7" t="s">
        <v>19</v>
      </c>
      <c r="BN141" s="7" t="s">
        <v>77</v>
      </c>
      <c r="BO141" t="s">
        <v>513</v>
      </c>
      <c r="BP141" s="6">
        <v>1</v>
      </c>
      <c r="BQ141" t="s">
        <v>514</v>
      </c>
      <c r="BR141" t="s">
        <v>515</v>
      </c>
      <c r="BS141" s="6" t="s">
        <v>96</v>
      </c>
      <c r="BT141" s="6" t="s">
        <v>96</v>
      </c>
      <c r="BU141" s="6" t="s">
        <v>96</v>
      </c>
      <c r="BV141" s="6" t="s">
        <v>96</v>
      </c>
      <c r="BW141" s="6" t="s">
        <v>96</v>
      </c>
      <c r="BX141" s="6" t="s">
        <v>96</v>
      </c>
    </row>
    <row r="142" spans="1:76" x14ac:dyDescent="0.25">
      <c r="A142" s="6" t="s">
        <v>237</v>
      </c>
      <c r="B142" s="6" t="s">
        <v>268</v>
      </c>
      <c r="C142" s="6" t="s">
        <v>238</v>
      </c>
      <c r="D142" s="35" t="s">
        <v>123</v>
      </c>
      <c r="E142" s="7">
        <v>2016</v>
      </c>
      <c r="F142" s="15">
        <v>9.3000000000000007</v>
      </c>
      <c r="G142" s="6" t="s">
        <v>249</v>
      </c>
      <c r="H142" s="6" t="s">
        <v>520</v>
      </c>
      <c r="I142" s="6" t="s">
        <v>250</v>
      </c>
      <c r="J142" s="7">
        <v>1.9</v>
      </c>
      <c r="K142" s="7" t="s">
        <v>96</v>
      </c>
      <c r="L142" s="7">
        <v>4.7</v>
      </c>
      <c r="M142" s="7">
        <v>14.1</v>
      </c>
      <c r="N142" s="7" t="s">
        <v>96</v>
      </c>
      <c r="O142" s="7" t="s">
        <v>96</v>
      </c>
      <c r="P142" s="15" t="s">
        <v>96</v>
      </c>
      <c r="Q142" s="7" t="s">
        <v>96</v>
      </c>
      <c r="R142" s="7" t="s">
        <v>96</v>
      </c>
      <c r="S142" s="7" t="s">
        <v>96</v>
      </c>
      <c r="T142" s="7" t="s">
        <v>96</v>
      </c>
      <c r="U142" s="7">
        <v>25.3</v>
      </c>
      <c r="V142" s="16" t="s">
        <v>96</v>
      </c>
      <c r="W142" s="16" t="s">
        <v>96</v>
      </c>
      <c r="X142" s="16" t="s">
        <v>96</v>
      </c>
      <c r="Y142" s="16" t="s">
        <v>96</v>
      </c>
      <c r="Z142" s="78" t="s">
        <v>69</v>
      </c>
      <c r="AA142" s="7" t="s">
        <v>70</v>
      </c>
      <c r="AB142" s="7">
        <v>1994</v>
      </c>
      <c r="AC142" s="7">
        <v>2007</v>
      </c>
      <c r="AD142" s="7" t="s">
        <v>96</v>
      </c>
      <c r="AE142" s="7">
        <v>1</v>
      </c>
      <c r="AF142" s="7" t="s">
        <v>96</v>
      </c>
      <c r="AG142" s="7" t="s">
        <v>96</v>
      </c>
      <c r="AH142" s="7" t="s">
        <v>96</v>
      </c>
      <c r="AI142" s="7">
        <v>1</v>
      </c>
      <c r="AJ142" s="7">
        <v>0</v>
      </c>
      <c r="AK142" s="7">
        <v>0</v>
      </c>
      <c r="AL142" s="16" t="s">
        <v>73</v>
      </c>
      <c r="AM142" s="7">
        <v>13.2</v>
      </c>
      <c r="AN142" s="7" t="s">
        <v>96</v>
      </c>
      <c r="AO142" s="7">
        <v>1</v>
      </c>
      <c r="AP142" s="7">
        <v>1.1000000000000001</v>
      </c>
      <c r="AQ142" s="7" t="s">
        <v>201</v>
      </c>
      <c r="AR142" s="7" t="s">
        <v>96</v>
      </c>
      <c r="AS142" s="7" t="s">
        <v>96</v>
      </c>
      <c r="AT142" s="7">
        <v>1</v>
      </c>
      <c r="AU142" s="7">
        <v>1</v>
      </c>
      <c r="AV142" s="7" t="s">
        <v>96</v>
      </c>
      <c r="AW142" s="7" t="s">
        <v>96</v>
      </c>
      <c r="AX142" s="7" t="s">
        <v>96</v>
      </c>
      <c r="AY142" s="7">
        <v>1</v>
      </c>
      <c r="AZ142" s="7">
        <v>1</v>
      </c>
      <c r="BA142" s="7">
        <v>1</v>
      </c>
      <c r="BB142" s="7" t="s">
        <v>96</v>
      </c>
      <c r="BC142" s="7">
        <v>1</v>
      </c>
      <c r="BD142" s="7">
        <v>1</v>
      </c>
      <c r="BE142" s="7" t="s">
        <v>96</v>
      </c>
      <c r="BF142" s="7" t="s">
        <v>96</v>
      </c>
      <c r="BG142" s="7" t="s">
        <v>96</v>
      </c>
      <c r="BH142" s="7" t="s">
        <v>96</v>
      </c>
      <c r="BI142" s="7" t="s">
        <v>96</v>
      </c>
      <c r="BJ142" s="7" t="s">
        <v>96</v>
      </c>
      <c r="BK142" s="7" t="s">
        <v>240</v>
      </c>
      <c r="BL142" s="6" t="s">
        <v>248</v>
      </c>
      <c r="BM142" s="7" t="s">
        <v>19</v>
      </c>
      <c r="BN142" s="7" t="s">
        <v>77</v>
      </c>
      <c r="BO142" t="s">
        <v>513</v>
      </c>
      <c r="BP142" s="6">
        <v>1</v>
      </c>
      <c r="BQ142" t="s">
        <v>514</v>
      </c>
      <c r="BR142" t="s">
        <v>515</v>
      </c>
      <c r="BS142" s="6" t="s">
        <v>96</v>
      </c>
      <c r="BT142" s="6" t="s">
        <v>96</v>
      </c>
      <c r="BU142" s="6" t="s">
        <v>96</v>
      </c>
      <c r="BV142" s="6" t="s">
        <v>96</v>
      </c>
      <c r="BW142" s="6" t="s">
        <v>96</v>
      </c>
      <c r="BX142" s="6" t="s">
        <v>96</v>
      </c>
    </row>
    <row r="143" spans="1:76" x14ac:dyDescent="0.25">
      <c r="D143" s="35"/>
      <c r="E143" s="7"/>
      <c r="F143" s="15"/>
      <c r="J143" s="7"/>
      <c r="K143" s="7"/>
      <c r="L143" s="7"/>
      <c r="M143" s="7"/>
      <c r="N143" s="7"/>
      <c r="O143" s="7"/>
      <c r="P143" s="15"/>
      <c r="Q143" s="7"/>
      <c r="R143" s="7"/>
      <c r="S143" s="9"/>
      <c r="T143" s="7"/>
      <c r="U143" s="7"/>
      <c r="V143" s="7"/>
      <c r="W143" s="7"/>
      <c r="X143" s="7"/>
      <c r="Y143" s="7"/>
      <c r="Z143" s="78" t="s">
        <v>69</v>
      </c>
      <c r="AA143" s="7"/>
      <c r="AB143" s="7"/>
      <c r="AC143" s="7"/>
      <c r="AD143" s="7"/>
      <c r="AE143" s="7"/>
      <c r="AF143" s="7"/>
      <c r="AG143" s="7"/>
      <c r="AH143" s="7"/>
      <c r="AI143" s="7"/>
      <c r="AJ143" s="7"/>
      <c r="AK143" s="7"/>
      <c r="AL143" s="16" t="s">
        <v>73</v>
      </c>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M143" s="7"/>
      <c r="BN143" s="7"/>
      <c r="BX143" s="6" t="s">
        <v>96</v>
      </c>
    </row>
    <row r="144" spans="1:76" x14ac:dyDescent="0.25">
      <c r="A144" s="6" t="s">
        <v>237</v>
      </c>
      <c r="B144" s="6" t="s">
        <v>268</v>
      </c>
      <c r="C144" s="21" t="s">
        <v>238</v>
      </c>
      <c r="D144" s="35" t="s">
        <v>123</v>
      </c>
      <c r="E144" s="7">
        <v>2016</v>
      </c>
      <c r="F144" s="15">
        <v>5.9</v>
      </c>
      <c r="G144" s="6" t="s">
        <v>249</v>
      </c>
      <c r="H144" s="6" t="s">
        <v>520</v>
      </c>
      <c r="I144" s="6" t="s">
        <v>250</v>
      </c>
      <c r="J144" s="6">
        <v>5.0999999999999996</v>
      </c>
      <c r="K144" s="7" t="s">
        <v>96</v>
      </c>
      <c r="L144" s="7">
        <v>2.9</v>
      </c>
      <c r="M144" s="7">
        <v>9</v>
      </c>
      <c r="N144" s="7" t="s">
        <v>96</v>
      </c>
      <c r="O144" s="7" t="s">
        <v>96</v>
      </c>
      <c r="P144" s="15" t="s">
        <v>96</v>
      </c>
      <c r="Q144" s="7" t="s">
        <v>96</v>
      </c>
      <c r="R144" s="7" t="s">
        <v>96</v>
      </c>
      <c r="S144" s="7" t="s">
        <v>96</v>
      </c>
      <c r="T144" s="7" t="s">
        <v>96</v>
      </c>
      <c r="U144" s="7" t="s">
        <v>96</v>
      </c>
      <c r="V144" s="16" t="s">
        <v>96</v>
      </c>
      <c r="W144" s="16" t="s">
        <v>96</v>
      </c>
      <c r="X144" s="16" t="s">
        <v>96</v>
      </c>
      <c r="Y144" s="16" t="s">
        <v>96</v>
      </c>
      <c r="Z144" s="78" t="s">
        <v>69</v>
      </c>
      <c r="AA144" s="7" t="s">
        <v>70</v>
      </c>
      <c r="AB144" s="7">
        <v>1992</v>
      </c>
      <c r="AC144" s="7">
        <v>2010</v>
      </c>
      <c r="AD144" s="7" t="s">
        <v>96</v>
      </c>
      <c r="AE144" s="7" t="s">
        <v>96</v>
      </c>
      <c r="AF144" s="7">
        <v>1</v>
      </c>
      <c r="AG144" s="7" t="s">
        <v>96</v>
      </c>
      <c r="AH144" s="7" t="s">
        <v>96</v>
      </c>
      <c r="AI144" s="7">
        <v>1</v>
      </c>
      <c r="AJ144" s="7">
        <v>0</v>
      </c>
      <c r="AK144" s="7">
        <v>0</v>
      </c>
      <c r="AL144" s="16" t="s">
        <v>73</v>
      </c>
      <c r="AM144" s="7">
        <v>14.9</v>
      </c>
      <c r="AN144" s="7" t="s">
        <v>96</v>
      </c>
      <c r="AO144" s="7">
        <v>4.0999999999999996</v>
      </c>
      <c r="AP144" s="7">
        <v>2.8</v>
      </c>
      <c r="AQ144" s="7" t="s">
        <v>201</v>
      </c>
      <c r="AR144" s="7" t="s">
        <v>96</v>
      </c>
      <c r="AS144" s="7" t="s">
        <v>96</v>
      </c>
      <c r="AT144" s="7">
        <v>1</v>
      </c>
      <c r="AU144" s="7">
        <v>1</v>
      </c>
      <c r="AV144" s="7" t="s">
        <v>96</v>
      </c>
      <c r="AW144" s="7" t="s">
        <v>96</v>
      </c>
      <c r="AX144" s="7" t="s">
        <v>96</v>
      </c>
      <c r="AY144" s="7">
        <v>1</v>
      </c>
      <c r="AZ144" s="7">
        <v>1</v>
      </c>
      <c r="BA144" s="7">
        <v>1</v>
      </c>
      <c r="BB144" s="7" t="s">
        <v>96</v>
      </c>
      <c r="BC144" s="7">
        <v>1</v>
      </c>
      <c r="BD144" s="7">
        <v>1</v>
      </c>
      <c r="BE144" s="7" t="s">
        <v>96</v>
      </c>
      <c r="BF144" s="7" t="s">
        <v>96</v>
      </c>
      <c r="BG144" s="7" t="s">
        <v>96</v>
      </c>
      <c r="BH144" s="7" t="s">
        <v>96</v>
      </c>
      <c r="BI144" s="7" t="s">
        <v>96</v>
      </c>
      <c r="BJ144" s="7" t="s">
        <v>96</v>
      </c>
      <c r="BK144" s="7" t="s">
        <v>241</v>
      </c>
      <c r="BL144" s="6" t="s">
        <v>248</v>
      </c>
      <c r="BM144" s="7" t="s">
        <v>20</v>
      </c>
      <c r="BN144" s="7" t="s">
        <v>77</v>
      </c>
      <c r="BO144" t="s">
        <v>425</v>
      </c>
      <c r="BP144" s="6">
        <v>1</v>
      </c>
      <c r="BQ144" t="s">
        <v>426</v>
      </c>
      <c r="BR144" t="s">
        <v>515</v>
      </c>
      <c r="BS144" s="6" t="s">
        <v>96</v>
      </c>
      <c r="BT144" s="6" t="s">
        <v>96</v>
      </c>
      <c r="BU144" s="6" t="s">
        <v>96</v>
      </c>
      <c r="BV144" s="6" t="s">
        <v>96</v>
      </c>
      <c r="BW144" s="6" t="s">
        <v>96</v>
      </c>
      <c r="BX144" s="6" t="s">
        <v>96</v>
      </c>
    </row>
    <row r="145" spans="1:76" x14ac:dyDescent="0.25">
      <c r="A145" s="6" t="s">
        <v>237</v>
      </c>
      <c r="B145" s="6" t="s">
        <v>268</v>
      </c>
      <c r="C145" s="6" t="s">
        <v>238</v>
      </c>
      <c r="D145" s="35" t="s">
        <v>123</v>
      </c>
      <c r="E145" s="7">
        <v>2016</v>
      </c>
      <c r="F145" s="15">
        <v>7.7</v>
      </c>
      <c r="G145" s="6" t="s">
        <v>249</v>
      </c>
      <c r="H145" s="6" t="s">
        <v>520</v>
      </c>
      <c r="I145" s="6" t="s">
        <v>250</v>
      </c>
      <c r="J145" s="7">
        <v>4</v>
      </c>
      <c r="K145" s="7" t="s">
        <v>96</v>
      </c>
      <c r="L145" s="7">
        <v>3.2</v>
      </c>
      <c r="M145" s="7">
        <v>12.5</v>
      </c>
      <c r="N145" s="7" t="s">
        <v>96</v>
      </c>
      <c r="O145" s="7" t="s">
        <v>96</v>
      </c>
      <c r="P145" s="15" t="s">
        <v>96</v>
      </c>
      <c r="Q145" s="7" t="s">
        <v>96</v>
      </c>
      <c r="R145" s="7" t="s">
        <v>96</v>
      </c>
      <c r="S145" s="7" t="s">
        <v>96</v>
      </c>
      <c r="T145" s="7" t="s">
        <v>96</v>
      </c>
      <c r="U145" s="7" t="s">
        <v>96</v>
      </c>
      <c r="V145" s="16" t="s">
        <v>96</v>
      </c>
      <c r="W145" s="16" t="s">
        <v>96</v>
      </c>
      <c r="X145" s="16" t="s">
        <v>96</v>
      </c>
      <c r="Y145" s="16" t="s">
        <v>96</v>
      </c>
      <c r="Z145" s="78" t="s">
        <v>69</v>
      </c>
      <c r="AA145" s="7" t="s">
        <v>70</v>
      </c>
      <c r="AB145" s="7">
        <v>1992</v>
      </c>
      <c r="AC145" s="7">
        <v>2010</v>
      </c>
      <c r="AD145" s="7" t="s">
        <v>96</v>
      </c>
      <c r="AE145" s="7" t="s">
        <v>96</v>
      </c>
      <c r="AF145" s="7">
        <v>1</v>
      </c>
      <c r="AG145" s="7" t="s">
        <v>96</v>
      </c>
      <c r="AH145" s="7" t="s">
        <v>96</v>
      </c>
      <c r="AI145" s="7">
        <v>1</v>
      </c>
      <c r="AJ145" s="7">
        <v>0</v>
      </c>
      <c r="AK145" s="7">
        <v>0</v>
      </c>
      <c r="AL145" s="16" t="s">
        <v>73</v>
      </c>
      <c r="AM145" s="7">
        <v>19</v>
      </c>
      <c r="AN145" s="7" t="s">
        <v>96</v>
      </c>
      <c r="AO145" s="7">
        <v>1.9</v>
      </c>
      <c r="AP145" s="7">
        <v>1.6</v>
      </c>
      <c r="AQ145" s="7" t="s">
        <v>201</v>
      </c>
      <c r="AR145" s="7" t="s">
        <v>96</v>
      </c>
      <c r="AS145" s="7" t="s">
        <v>96</v>
      </c>
      <c r="AT145" s="7">
        <v>1</v>
      </c>
      <c r="AU145" s="7">
        <v>1</v>
      </c>
      <c r="AV145" s="7" t="s">
        <v>96</v>
      </c>
      <c r="AW145" s="7" t="s">
        <v>96</v>
      </c>
      <c r="AX145" s="7" t="s">
        <v>96</v>
      </c>
      <c r="AY145" s="7">
        <v>1</v>
      </c>
      <c r="AZ145" s="7">
        <v>1</v>
      </c>
      <c r="BA145" s="7">
        <v>1</v>
      </c>
      <c r="BB145" s="7" t="s">
        <v>96</v>
      </c>
      <c r="BC145" s="7">
        <v>1</v>
      </c>
      <c r="BD145" s="7">
        <v>1</v>
      </c>
      <c r="BE145" s="7" t="s">
        <v>96</v>
      </c>
      <c r="BF145" s="7" t="s">
        <v>96</v>
      </c>
      <c r="BG145" s="7" t="s">
        <v>96</v>
      </c>
      <c r="BH145" s="7" t="s">
        <v>96</v>
      </c>
      <c r="BI145" s="7" t="s">
        <v>96</v>
      </c>
      <c r="BJ145" s="7" t="s">
        <v>96</v>
      </c>
      <c r="BK145" s="7" t="s">
        <v>242</v>
      </c>
      <c r="BL145" s="6" t="s">
        <v>248</v>
      </c>
      <c r="BM145" s="7" t="s">
        <v>20</v>
      </c>
      <c r="BN145" s="7" t="s">
        <v>77</v>
      </c>
      <c r="BO145" t="s">
        <v>425</v>
      </c>
      <c r="BP145" s="6">
        <v>1</v>
      </c>
      <c r="BQ145" t="s">
        <v>426</v>
      </c>
      <c r="BR145" t="s">
        <v>515</v>
      </c>
      <c r="BS145" s="6" t="s">
        <v>96</v>
      </c>
      <c r="BT145" s="6" t="s">
        <v>96</v>
      </c>
      <c r="BU145" s="6" t="s">
        <v>96</v>
      </c>
      <c r="BV145" s="6" t="s">
        <v>96</v>
      </c>
      <c r="BW145" s="6" t="s">
        <v>96</v>
      </c>
      <c r="BX145" s="6" t="s">
        <v>96</v>
      </c>
    </row>
    <row r="146" spans="1:76" x14ac:dyDescent="0.25">
      <c r="A146" s="6" t="s">
        <v>237</v>
      </c>
      <c r="B146" s="6" t="s">
        <v>268</v>
      </c>
      <c r="C146" s="6" t="s">
        <v>238</v>
      </c>
      <c r="D146" s="35" t="s">
        <v>123</v>
      </c>
      <c r="E146" s="7">
        <v>2016</v>
      </c>
      <c r="F146" s="15">
        <v>4.9000000000000004</v>
      </c>
      <c r="G146" s="6" t="s">
        <v>249</v>
      </c>
      <c r="H146" s="6" t="s">
        <v>520</v>
      </c>
      <c r="I146" s="6" t="s">
        <v>250</v>
      </c>
      <c r="J146" s="7">
        <v>4.8</v>
      </c>
      <c r="K146" s="7" t="s">
        <v>96</v>
      </c>
      <c r="L146" s="7">
        <v>-0.7</v>
      </c>
      <c r="M146" s="7">
        <v>10.9</v>
      </c>
      <c r="N146" s="7" t="s">
        <v>96</v>
      </c>
      <c r="O146" s="7" t="s">
        <v>96</v>
      </c>
      <c r="P146" s="15" t="s">
        <v>96</v>
      </c>
      <c r="Q146" s="7" t="s">
        <v>96</v>
      </c>
      <c r="R146" s="7" t="s">
        <v>96</v>
      </c>
      <c r="S146" s="7" t="s">
        <v>96</v>
      </c>
      <c r="T146" s="7" t="s">
        <v>96</v>
      </c>
      <c r="U146" s="7" t="s">
        <v>96</v>
      </c>
      <c r="V146" s="16" t="s">
        <v>96</v>
      </c>
      <c r="W146" s="16" t="s">
        <v>96</v>
      </c>
      <c r="X146" s="16" t="s">
        <v>96</v>
      </c>
      <c r="Y146" s="16" t="s">
        <v>96</v>
      </c>
      <c r="Z146" s="78" t="s">
        <v>69</v>
      </c>
      <c r="AA146" s="7" t="s">
        <v>70</v>
      </c>
      <c r="AB146" s="7">
        <v>1992</v>
      </c>
      <c r="AC146" s="7">
        <v>2010</v>
      </c>
      <c r="AD146" s="7" t="s">
        <v>96</v>
      </c>
      <c r="AE146" s="7" t="s">
        <v>96</v>
      </c>
      <c r="AF146" s="7">
        <v>1</v>
      </c>
      <c r="AG146" s="7" t="s">
        <v>96</v>
      </c>
      <c r="AH146" s="7" t="s">
        <v>96</v>
      </c>
      <c r="AI146" s="7">
        <v>1</v>
      </c>
      <c r="AJ146" s="7">
        <v>0</v>
      </c>
      <c r="AK146" s="7">
        <v>0</v>
      </c>
      <c r="AL146" s="16" t="s">
        <v>73</v>
      </c>
      <c r="AM146" s="7">
        <v>18.8</v>
      </c>
      <c r="AN146" s="7" t="s">
        <v>96</v>
      </c>
      <c r="AO146" s="7">
        <v>1.3</v>
      </c>
      <c r="AP146" s="7">
        <v>1.3</v>
      </c>
      <c r="AQ146" s="7" t="s">
        <v>201</v>
      </c>
      <c r="AR146" s="7" t="s">
        <v>96</v>
      </c>
      <c r="AS146" s="7" t="s">
        <v>96</v>
      </c>
      <c r="AT146" s="7">
        <v>1</v>
      </c>
      <c r="AU146" s="7">
        <v>1</v>
      </c>
      <c r="AV146" s="7" t="s">
        <v>96</v>
      </c>
      <c r="AW146" s="7" t="s">
        <v>96</v>
      </c>
      <c r="AX146" s="7" t="s">
        <v>96</v>
      </c>
      <c r="AY146" s="7">
        <v>1</v>
      </c>
      <c r="AZ146" s="7">
        <v>1</v>
      </c>
      <c r="BA146" s="7">
        <v>1</v>
      </c>
      <c r="BB146" s="7" t="s">
        <v>96</v>
      </c>
      <c r="BC146" s="7">
        <v>1</v>
      </c>
      <c r="BD146" s="7">
        <v>1</v>
      </c>
      <c r="BE146" s="7" t="s">
        <v>96</v>
      </c>
      <c r="BF146" s="7" t="s">
        <v>96</v>
      </c>
      <c r="BG146" s="7" t="s">
        <v>96</v>
      </c>
      <c r="BH146" s="7" t="s">
        <v>96</v>
      </c>
      <c r="BI146" s="7" t="s">
        <v>96</v>
      </c>
      <c r="BJ146" s="7" t="s">
        <v>96</v>
      </c>
      <c r="BK146" s="7" t="s">
        <v>243</v>
      </c>
      <c r="BL146" s="6" t="s">
        <v>248</v>
      </c>
      <c r="BM146" s="7" t="s">
        <v>20</v>
      </c>
      <c r="BN146" s="7" t="s">
        <v>77</v>
      </c>
      <c r="BO146" t="s">
        <v>425</v>
      </c>
      <c r="BP146" s="6">
        <v>1</v>
      </c>
      <c r="BQ146" t="s">
        <v>426</v>
      </c>
      <c r="BR146" t="s">
        <v>515</v>
      </c>
      <c r="BS146" s="6" t="s">
        <v>96</v>
      </c>
      <c r="BT146" s="6" t="s">
        <v>96</v>
      </c>
      <c r="BU146" s="6" t="s">
        <v>96</v>
      </c>
      <c r="BV146" s="6" t="s">
        <v>96</v>
      </c>
      <c r="BW146" s="6" t="s">
        <v>96</v>
      </c>
      <c r="BX146" s="6" t="s">
        <v>96</v>
      </c>
    </row>
    <row r="147" spans="1:76" x14ac:dyDescent="0.25">
      <c r="A147" s="6" t="s">
        <v>237</v>
      </c>
      <c r="B147" s="6" t="s">
        <v>268</v>
      </c>
      <c r="C147" s="6" t="s">
        <v>238</v>
      </c>
      <c r="D147" s="35" t="s">
        <v>123</v>
      </c>
      <c r="E147" s="7">
        <v>2016</v>
      </c>
      <c r="F147" s="15">
        <v>3.8</v>
      </c>
      <c r="G147" s="6" t="s">
        <v>249</v>
      </c>
      <c r="H147" s="6" t="s">
        <v>520</v>
      </c>
      <c r="I147" s="6" t="s">
        <v>250</v>
      </c>
      <c r="J147" s="7">
        <v>4.7</v>
      </c>
      <c r="K147" s="7" t="s">
        <v>96</v>
      </c>
      <c r="L147" s="7">
        <v>-1.9</v>
      </c>
      <c r="M147" s="7">
        <v>9.8000000000000007</v>
      </c>
      <c r="N147" s="7" t="s">
        <v>96</v>
      </c>
      <c r="O147" s="7" t="s">
        <v>96</v>
      </c>
      <c r="P147" s="15" t="s">
        <v>96</v>
      </c>
      <c r="Q147" s="7" t="s">
        <v>96</v>
      </c>
      <c r="R147" s="7" t="s">
        <v>96</v>
      </c>
      <c r="S147" s="7" t="s">
        <v>96</v>
      </c>
      <c r="T147" s="7" t="s">
        <v>96</v>
      </c>
      <c r="U147" s="7" t="s">
        <v>96</v>
      </c>
      <c r="V147" s="16" t="s">
        <v>96</v>
      </c>
      <c r="W147" s="16" t="s">
        <v>96</v>
      </c>
      <c r="X147" s="16" t="s">
        <v>96</v>
      </c>
      <c r="Y147" s="16" t="s">
        <v>96</v>
      </c>
      <c r="Z147" s="78" t="s">
        <v>69</v>
      </c>
      <c r="AA147" s="7" t="s">
        <v>70</v>
      </c>
      <c r="AB147" s="7">
        <v>1992</v>
      </c>
      <c r="AC147" s="7">
        <v>2010</v>
      </c>
      <c r="AD147" s="7" t="s">
        <v>96</v>
      </c>
      <c r="AE147" s="7" t="s">
        <v>96</v>
      </c>
      <c r="AF147" s="7">
        <v>1</v>
      </c>
      <c r="AG147" s="7" t="s">
        <v>96</v>
      </c>
      <c r="AH147" s="7" t="s">
        <v>96</v>
      </c>
      <c r="AI147" s="7">
        <v>1</v>
      </c>
      <c r="AJ147" s="7">
        <v>0</v>
      </c>
      <c r="AK147" s="7">
        <v>0</v>
      </c>
      <c r="AL147" s="16" t="s">
        <v>73</v>
      </c>
      <c r="AM147" s="7">
        <v>16.3</v>
      </c>
      <c r="AN147" s="7" t="s">
        <v>96</v>
      </c>
      <c r="AO147" s="7">
        <v>1.1000000000000001</v>
      </c>
      <c r="AP147" s="7">
        <v>1.2</v>
      </c>
      <c r="AQ147" s="7" t="s">
        <v>201</v>
      </c>
      <c r="AR147" s="7" t="s">
        <v>96</v>
      </c>
      <c r="AS147" s="7" t="s">
        <v>96</v>
      </c>
      <c r="AT147" s="7">
        <v>1</v>
      </c>
      <c r="AU147" s="7">
        <v>1</v>
      </c>
      <c r="AV147" s="7" t="s">
        <v>96</v>
      </c>
      <c r="AW147" s="7" t="s">
        <v>96</v>
      </c>
      <c r="AX147" s="7" t="s">
        <v>96</v>
      </c>
      <c r="AY147" s="7">
        <v>1</v>
      </c>
      <c r="AZ147" s="7">
        <v>1</v>
      </c>
      <c r="BA147" s="7">
        <v>1</v>
      </c>
      <c r="BB147" s="7" t="s">
        <v>96</v>
      </c>
      <c r="BC147" s="7">
        <v>1</v>
      </c>
      <c r="BD147" s="7">
        <v>1</v>
      </c>
      <c r="BE147" s="7" t="s">
        <v>96</v>
      </c>
      <c r="BF147" s="7" t="s">
        <v>96</v>
      </c>
      <c r="BG147" s="7" t="s">
        <v>96</v>
      </c>
      <c r="BH147" s="7" t="s">
        <v>96</v>
      </c>
      <c r="BI147" s="7" t="s">
        <v>96</v>
      </c>
      <c r="BJ147" s="7" t="s">
        <v>96</v>
      </c>
      <c r="BK147" s="7" t="s">
        <v>244</v>
      </c>
      <c r="BL147" s="6" t="s">
        <v>248</v>
      </c>
      <c r="BM147" s="7" t="s">
        <v>20</v>
      </c>
      <c r="BN147" s="7" t="s">
        <v>77</v>
      </c>
      <c r="BO147" t="s">
        <v>425</v>
      </c>
      <c r="BP147" s="6">
        <v>1</v>
      </c>
      <c r="BQ147" t="s">
        <v>426</v>
      </c>
      <c r="BR147" t="s">
        <v>515</v>
      </c>
      <c r="BS147" s="6" t="s">
        <v>96</v>
      </c>
      <c r="BT147" s="6" t="s">
        <v>96</v>
      </c>
      <c r="BU147" s="6" t="s">
        <v>96</v>
      </c>
      <c r="BV147" s="6" t="s">
        <v>96</v>
      </c>
      <c r="BW147" s="6" t="s">
        <v>96</v>
      </c>
      <c r="BX147" s="6" t="s">
        <v>96</v>
      </c>
    </row>
    <row r="148" spans="1:76" x14ac:dyDescent="0.25">
      <c r="A148" s="6" t="s">
        <v>237</v>
      </c>
      <c r="B148" s="6" t="s">
        <v>268</v>
      </c>
      <c r="C148" s="6" t="s">
        <v>238</v>
      </c>
      <c r="D148" s="35" t="s">
        <v>123</v>
      </c>
      <c r="E148" s="7">
        <v>2016</v>
      </c>
      <c r="F148" s="15">
        <v>7.6</v>
      </c>
      <c r="G148" s="6" t="s">
        <v>249</v>
      </c>
      <c r="H148" s="6" t="s">
        <v>520</v>
      </c>
      <c r="I148" s="6" t="s">
        <v>250</v>
      </c>
      <c r="J148" s="7">
        <v>4.9000000000000004</v>
      </c>
      <c r="K148" s="7" t="s">
        <v>96</v>
      </c>
      <c r="L148" s="7">
        <v>-0.2</v>
      </c>
      <c r="M148" s="7">
        <v>16.100000000000001</v>
      </c>
      <c r="N148" s="7" t="s">
        <v>96</v>
      </c>
      <c r="O148" s="7" t="s">
        <v>96</v>
      </c>
      <c r="P148" s="15" t="s">
        <v>96</v>
      </c>
      <c r="Q148" s="7" t="s">
        <v>96</v>
      </c>
      <c r="R148" s="7" t="s">
        <v>96</v>
      </c>
      <c r="S148" s="7" t="s">
        <v>96</v>
      </c>
      <c r="T148" s="7" t="s">
        <v>96</v>
      </c>
      <c r="U148" s="7" t="s">
        <v>96</v>
      </c>
      <c r="V148" s="16" t="s">
        <v>96</v>
      </c>
      <c r="W148" s="16" t="s">
        <v>96</v>
      </c>
      <c r="X148" s="16" t="s">
        <v>96</v>
      </c>
      <c r="Y148" s="16" t="s">
        <v>96</v>
      </c>
      <c r="Z148" s="78" t="s">
        <v>69</v>
      </c>
      <c r="AA148" s="7" t="s">
        <v>70</v>
      </c>
      <c r="AB148" s="7">
        <v>1992</v>
      </c>
      <c r="AC148" s="7">
        <v>2010</v>
      </c>
      <c r="AD148" s="7" t="s">
        <v>96</v>
      </c>
      <c r="AE148" s="7" t="s">
        <v>96</v>
      </c>
      <c r="AF148" s="7">
        <v>1</v>
      </c>
      <c r="AG148" s="7" t="s">
        <v>96</v>
      </c>
      <c r="AH148" s="7" t="s">
        <v>96</v>
      </c>
      <c r="AI148" s="7">
        <v>1</v>
      </c>
      <c r="AJ148" s="7">
        <v>0</v>
      </c>
      <c r="AK148" s="7">
        <v>0</v>
      </c>
      <c r="AL148" s="16" t="s">
        <v>73</v>
      </c>
      <c r="AM148" s="7">
        <v>17.3</v>
      </c>
      <c r="AN148" s="7" t="s">
        <v>96</v>
      </c>
      <c r="AO148" s="7">
        <v>0.7</v>
      </c>
      <c r="AP148" s="7">
        <v>0.9</v>
      </c>
      <c r="AQ148" s="7" t="s">
        <v>201</v>
      </c>
      <c r="AR148" s="7" t="s">
        <v>96</v>
      </c>
      <c r="AS148" s="7" t="s">
        <v>96</v>
      </c>
      <c r="AT148" s="7">
        <v>1</v>
      </c>
      <c r="AU148" s="7">
        <v>1</v>
      </c>
      <c r="AV148" s="7" t="s">
        <v>96</v>
      </c>
      <c r="AW148" s="7" t="s">
        <v>96</v>
      </c>
      <c r="AX148" s="7" t="s">
        <v>96</v>
      </c>
      <c r="AY148" s="7">
        <v>1</v>
      </c>
      <c r="AZ148" s="7">
        <v>1</v>
      </c>
      <c r="BA148" s="7">
        <v>1</v>
      </c>
      <c r="BB148" s="7" t="s">
        <v>96</v>
      </c>
      <c r="BC148" s="7">
        <v>1</v>
      </c>
      <c r="BD148" s="7">
        <v>1</v>
      </c>
      <c r="BE148" s="7" t="s">
        <v>96</v>
      </c>
      <c r="BF148" s="7" t="s">
        <v>96</v>
      </c>
      <c r="BG148" s="7" t="s">
        <v>96</v>
      </c>
      <c r="BH148" s="7" t="s">
        <v>96</v>
      </c>
      <c r="BI148" s="7" t="s">
        <v>96</v>
      </c>
      <c r="BJ148" s="7" t="s">
        <v>96</v>
      </c>
      <c r="BK148" s="7" t="s">
        <v>245</v>
      </c>
      <c r="BL148" s="6" t="s">
        <v>248</v>
      </c>
      <c r="BM148" s="7" t="s">
        <v>20</v>
      </c>
      <c r="BN148" s="7" t="s">
        <v>77</v>
      </c>
      <c r="BO148" t="s">
        <v>425</v>
      </c>
      <c r="BP148" s="6">
        <v>1</v>
      </c>
      <c r="BQ148" t="s">
        <v>426</v>
      </c>
      <c r="BR148" t="s">
        <v>515</v>
      </c>
      <c r="BS148" s="6" t="s">
        <v>96</v>
      </c>
      <c r="BT148" s="6" t="s">
        <v>96</v>
      </c>
      <c r="BU148" s="6" t="s">
        <v>96</v>
      </c>
      <c r="BV148" s="6" t="s">
        <v>96</v>
      </c>
      <c r="BW148" s="6" t="s">
        <v>96</v>
      </c>
      <c r="BX148" s="6" t="s">
        <v>96</v>
      </c>
    </row>
    <row r="149" spans="1:76" x14ac:dyDescent="0.25">
      <c r="A149" s="6" t="s">
        <v>237</v>
      </c>
      <c r="B149" s="6" t="s">
        <v>268</v>
      </c>
      <c r="C149" s="6" t="s">
        <v>238</v>
      </c>
      <c r="D149" s="35" t="s">
        <v>123</v>
      </c>
      <c r="E149" s="7">
        <v>2016</v>
      </c>
      <c r="F149" s="15">
        <v>0.4</v>
      </c>
      <c r="G149" s="6" t="s">
        <v>249</v>
      </c>
      <c r="H149" s="6" t="s">
        <v>520</v>
      </c>
      <c r="I149" s="6" t="s">
        <v>250</v>
      </c>
      <c r="J149" s="7">
        <v>4.5999999999999996</v>
      </c>
      <c r="K149" s="7" t="s">
        <v>96</v>
      </c>
      <c r="L149" s="7">
        <v>-7.5</v>
      </c>
      <c r="M149" s="7">
        <v>9</v>
      </c>
      <c r="N149" s="7" t="s">
        <v>96</v>
      </c>
      <c r="O149" s="7" t="s">
        <v>96</v>
      </c>
      <c r="P149" s="15" t="s">
        <v>96</v>
      </c>
      <c r="Q149" s="7" t="s">
        <v>96</v>
      </c>
      <c r="R149" s="7" t="s">
        <v>96</v>
      </c>
      <c r="S149" s="7" t="s">
        <v>96</v>
      </c>
      <c r="T149" s="7" t="s">
        <v>96</v>
      </c>
      <c r="U149" s="7" t="s">
        <v>96</v>
      </c>
      <c r="V149" s="16" t="s">
        <v>96</v>
      </c>
      <c r="W149" s="16" t="s">
        <v>96</v>
      </c>
      <c r="X149" s="16" t="s">
        <v>96</v>
      </c>
      <c r="Y149" s="16" t="s">
        <v>96</v>
      </c>
      <c r="Z149" s="78" t="s">
        <v>69</v>
      </c>
      <c r="AA149" s="7" t="s">
        <v>70</v>
      </c>
      <c r="AB149" s="7">
        <v>1992</v>
      </c>
      <c r="AC149" s="7">
        <v>2010</v>
      </c>
      <c r="AD149" s="7" t="s">
        <v>96</v>
      </c>
      <c r="AE149" s="7" t="s">
        <v>96</v>
      </c>
      <c r="AF149" s="7">
        <v>1</v>
      </c>
      <c r="AG149" s="7" t="s">
        <v>96</v>
      </c>
      <c r="AH149" s="7" t="s">
        <v>96</v>
      </c>
      <c r="AI149" s="7">
        <v>1</v>
      </c>
      <c r="AJ149" s="7">
        <v>0</v>
      </c>
      <c r="AK149" s="7">
        <v>0</v>
      </c>
      <c r="AL149" s="16" t="s">
        <v>73</v>
      </c>
      <c r="AM149" s="7">
        <v>14.5</v>
      </c>
      <c r="AN149" s="7" t="s">
        <v>96</v>
      </c>
      <c r="AO149" s="7">
        <v>0.6</v>
      </c>
      <c r="AP149" s="7">
        <v>0.8</v>
      </c>
      <c r="AQ149" s="7" t="s">
        <v>201</v>
      </c>
      <c r="AR149" s="7" t="s">
        <v>96</v>
      </c>
      <c r="AS149" s="7" t="s">
        <v>96</v>
      </c>
      <c r="AT149" s="7">
        <v>1</v>
      </c>
      <c r="AU149" s="7">
        <v>1</v>
      </c>
      <c r="AV149" s="7" t="s">
        <v>96</v>
      </c>
      <c r="AW149" s="7" t="s">
        <v>96</v>
      </c>
      <c r="AX149" s="7" t="s">
        <v>96</v>
      </c>
      <c r="AY149" s="7">
        <v>1</v>
      </c>
      <c r="AZ149" s="7">
        <v>1</v>
      </c>
      <c r="BA149" s="7">
        <v>1</v>
      </c>
      <c r="BB149" s="7" t="s">
        <v>96</v>
      </c>
      <c r="BC149" s="7">
        <v>1</v>
      </c>
      <c r="BD149" s="7">
        <v>1</v>
      </c>
      <c r="BE149" s="7" t="s">
        <v>96</v>
      </c>
      <c r="BF149" s="7" t="s">
        <v>96</v>
      </c>
      <c r="BG149" s="7" t="s">
        <v>96</v>
      </c>
      <c r="BH149" s="7" t="s">
        <v>96</v>
      </c>
      <c r="BI149" s="7" t="s">
        <v>96</v>
      </c>
      <c r="BJ149" s="7" t="s">
        <v>96</v>
      </c>
      <c r="BK149" s="7" t="s">
        <v>246</v>
      </c>
      <c r="BL149" s="6" t="s">
        <v>248</v>
      </c>
      <c r="BM149" s="7" t="s">
        <v>20</v>
      </c>
      <c r="BN149" s="7" t="s">
        <v>77</v>
      </c>
      <c r="BO149" t="s">
        <v>425</v>
      </c>
      <c r="BP149" s="6">
        <v>1</v>
      </c>
      <c r="BQ149" t="s">
        <v>426</v>
      </c>
      <c r="BR149" t="s">
        <v>515</v>
      </c>
      <c r="BS149" s="6" t="s">
        <v>96</v>
      </c>
      <c r="BT149" s="6" t="s">
        <v>96</v>
      </c>
      <c r="BU149" s="6" t="s">
        <v>96</v>
      </c>
      <c r="BV149" s="6" t="s">
        <v>96</v>
      </c>
      <c r="BW149" s="6" t="s">
        <v>96</v>
      </c>
      <c r="BX149" s="6" t="s">
        <v>96</v>
      </c>
    </row>
    <row r="150" spans="1:76" x14ac:dyDescent="0.25">
      <c r="A150" s="6" t="s">
        <v>237</v>
      </c>
      <c r="B150" s="6" t="s">
        <v>268</v>
      </c>
      <c r="C150" s="6" t="s">
        <v>238</v>
      </c>
      <c r="D150" s="35" t="s">
        <v>123</v>
      </c>
      <c r="E150" s="7">
        <v>2016</v>
      </c>
      <c r="F150" s="15">
        <v>3.2</v>
      </c>
      <c r="G150" s="6" t="s">
        <v>249</v>
      </c>
      <c r="H150" s="6" t="s">
        <v>520</v>
      </c>
      <c r="I150" s="6" t="s">
        <v>250</v>
      </c>
      <c r="J150" s="7">
        <v>4.8</v>
      </c>
      <c r="K150" s="7" t="s">
        <v>96</v>
      </c>
      <c r="L150" s="7">
        <v>-2.2000000000000002</v>
      </c>
      <c r="M150" s="7">
        <v>8.8000000000000007</v>
      </c>
      <c r="N150" s="7" t="s">
        <v>96</v>
      </c>
      <c r="O150" s="7" t="s">
        <v>96</v>
      </c>
      <c r="P150" s="15" t="s">
        <v>96</v>
      </c>
      <c r="Q150" s="7" t="s">
        <v>96</v>
      </c>
      <c r="R150" s="7" t="s">
        <v>96</v>
      </c>
      <c r="S150" s="7" t="s">
        <v>96</v>
      </c>
      <c r="T150" s="7" t="s">
        <v>96</v>
      </c>
      <c r="U150" s="7" t="s">
        <v>96</v>
      </c>
      <c r="V150" s="16" t="s">
        <v>96</v>
      </c>
      <c r="W150" s="16" t="s">
        <v>96</v>
      </c>
      <c r="X150" s="16" t="s">
        <v>96</v>
      </c>
      <c r="Y150" s="16" t="s">
        <v>96</v>
      </c>
      <c r="Z150" s="78" t="s">
        <v>69</v>
      </c>
      <c r="AA150" s="7" t="s">
        <v>70</v>
      </c>
      <c r="AB150" s="7">
        <v>1972</v>
      </c>
      <c r="AC150" s="7">
        <v>2010</v>
      </c>
      <c r="AD150" s="7" t="s">
        <v>96</v>
      </c>
      <c r="AE150" s="7" t="s">
        <v>96</v>
      </c>
      <c r="AF150" s="7">
        <v>1</v>
      </c>
      <c r="AG150" s="7" t="s">
        <v>96</v>
      </c>
      <c r="AH150" s="7" t="s">
        <v>96</v>
      </c>
      <c r="AI150" s="7">
        <v>1</v>
      </c>
      <c r="AJ150" s="7">
        <v>0</v>
      </c>
      <c r="AK150" s="7">
        <v>0</v>
      </c>
      <c r="AL150" s="16" t="s">
        <v>73</v>
      </c>
      <c r="AM150" s="7">
        <v>18</v>
      </c>
      <c r="AN150" s="7" t="s">
        <v>96</v>
      </c>
      <c r="AO150" s="7">
        <v>0.8</v>
      </c>
      <c r="AP150" s="7">
        <v>1</v>
      </c>
      <c r="AQ150" s="7" t="s">
        <v>201</v>
      </c>
      <c r="AR150" s="7" t="s">
        <v>96</v>
      </c>
      <c r="AS150" s="7" t="s">
        <v>96</v>
      </c>
      <c r="AT150" s="7">
        <v>1</v>
      </c>
      <c r="AU150" s="7">
        <v>1</v>
      </c>
      <c r="AV150" s="7" t="s">
        <v>96</v>
      </c>
      <c r="AW150" s="7" t="s">
        <v>96</v>
      </c>
      <c r="AX150" s="7" t="s">
        <v>96</v>
      </c>
      <c r="AY150" s="7">
        <v>1</v>
      </c>
      <c r="AZ150" s="7">
        <v>1</v>
      </c>
      <c r="BA150" s="7">
        <v>1</v>
      </c>
      <c r="BB150" s="7" t="s">
        <v>96</v>
      </c>
      <c r="BC150" s="7">
        <v>1</v>
      </c>
      <c r="BD150" s="7">
        <v>1</v>
      </c>
      <c r="BE150" s="7" t="s">
        <v>96</v>
      </c>
      <c r="BF150" s="7" t="s">
        <v>96</v>
      </c>
      <c r="BG150" s="7" t="s">
        <v>96</v>
      </c>
      <c r="BH150" s="7" t="s">
        <v>96</v>
      </c>
      <c r="BI150" s="7" t="s">
        <v>96</v>
      </c>
      <c r="BJ150" s="7" t="s">
        <v>96</v>
      </c>
      <c r="BK150" s="7" t="s">
        <v>239</v>
      </c>
      <c r="BL150" s="6" t="s">
        <v>248</v>
      </c>
      <c r="BM150" s="7" t="s">
        <v>20</v>
      </c>
      <c r="BN150" s="7" t="s">
        <v>77</v>
      </c>
      <c r="BO150" t="s">
        <v>512</v>
      </c>
      <c r="BP150" s="6">
        <v>1</v>
      </c>
      <c r="BQ150" t="s">
        <v>424</v>
      </c>
      <c r="BR150" t="s">
        <v>515</v>
      </c>
      <c r="BS150" s="6" t="s">
        <v>96</v>
      </c>
      <c r="BT150" s="6" t="s">
        <v>96</v>
      </c>
      <c r="BU150" s="6" t="s">
        <v>96</v>
      </c>
      <c r="BV150" s="6" t="s">
        <v>96</v>
      </c>
      <c r="BW150" s="6" t="s">
        <v>96</v>
      </c>
      <c r="BX150" s="6" t="s">
        <v>96</v>
      </c>
    </row>
    <row r="151" spans="1:76" x14ac:dyDescent="0.25">
      <c r="A151" s="6" t="s">
        <v>237</v>
      </c>
      <c r="B151" s="6" t="s">
        <v>268</v>
      </c>
      <c r="C151" s="6" t="s">
        <v>238</v>
      </c>
      <c r="D151" s="35" t="s">
        <v>123</v>
      </c>
      <c r="E151" s="7">
        <v>2016</v>
      </c>
      <c r="F151" s="15">
        <v>4.3</v>
      </c>
      <c r="G151" s="6" t="s">
        <v>249</v>
      </c>
      <c r="H151" s="6" t="s">
        <v>520</v>
      </c>
      <c r="I151" s="6" t="s">
        <v>250</v>
      </c>
      <c r="J151" s="7">
        <v>4.0999999999999996</v>
      </c>
      <c r="K151" s="7" t="s">
        <v>96</v>
      </c>
      <c r="L151" s="7">
        <v>-3.5</v>
      </c>
      <c r="M151" s="7">
        <v>12.7</v>
      </c>
      <c r="N151" s="7" t="s">
        <v>96</v>
      </c>
      <c r="O151" s="7" t="s">
        <v>96</v>
      </c>
      <c r="P151" s="15" t="s">
        <v>96</v>
      </c>
      <c r="Q151" s="7" t="s">
        <v>96</v>
      </c>
      <c r="R151" s="7" t="s">
        <v>96</v>
      </c>
      <c r="S151" s="7" t="s">
        <v>96</v>
      </c>
      <c r="T151" s="7" t="s">
        <v>96</v>
      </c>
      <c r="U151" s="7" t="s">
        <v>96</v>
      </c>
      <c r="V151" s="16" t="s">
        <v>96</v>
      </c>
      <c r="W151" s="16" t="s">
        <v>96</v>
      </c>
      <c r="X151" s="16" t="s">
        <v>96</v>
      </c>
      <c r="Y151" s="16" t="s">
        <v>96</v>
      </c>
      <c r="Z151" s="78" t="s">
        <v>69</v>
      </c>
      <c r="AA151" s="7" t="s">
        <v>70</v>
      </c>
      <c r="AB151" s="7">
        <v>1972</v>
      </c>
      <c r="AC151" s="7">
        <v>2010</v>
      </c>
      <c r="AD151" s="7" t="s">
        <v>96</v>
      </c>
      <c r="AE151" s="7" t="s">
        <v>96</v>
      </c>
      <c r="AF151" s="7">
        <v>1</v>
      </c>
      <c r="AG151" s="7" t="s">
        <v>96</v>
      </c>
      <c r="AH151" s="7" t="s">
        <v>96</v>
      </c>
      <c r="AI151" s="7">
        <v>1</v>
      </c>
      <c r="AJ151" s="7">
        <v>0</v>
      </c>
      <c r="AK151" s="7">
        <v>0</v>
      </c>
      <c r="AL151" s="16" t="s">
        <v>73</v>
      </c>
      <c r="AM151" s="7">
        <v>16.600000000000001</v>
      </c>
      <c r="AN151" s="7" t="s">
        <v>96</v>
      </c>
      <c r="AO151" s="7">
        <v>0.4</v>
      </c>
      <c r="AP151" s="7">
        <v>0.7</v>
      </c>
      <c r="AQ151" s="7" t="s">
        <v>201</v>
      </c>
      <c r="AR151" s="7" t="s">
        <v>96</v>
      </c>
      <c r="AS151" s="7" t="s">
        <v>96</v>
      </c>
      <c r="AT151" s="7">
        <v>1</v>
      </c>
      <c r="AU151" s="7">
        <v>1</v>
      </c>
      <c r="AV151" s="7" t="s">
        <v>96</v>
      </c>
      <c r="AW151" s="7" t="s">
        <v>96</v>
      </c>
      <c r="AX151" s="7" t="s">
        <v>96</v>
      </c>
      <c r="AY151" s="7">
        <v>1</v>
      </c>
      <c r="AZ151" s="7">
        <v>1</v>
      </c>
      <c r="BA151" s="7">
        <v>1</v>
      </c>
      <c r="BB151" s="7" t="s">
        <v>96</v>
      </c>
      <c r="BC151" s="7">
        <v>1</v>
      </c>
      <c r="BD151" s="7">
        <v>1</v>
      </c>
      <c r="BE151" s="7" t="s">
        <v>96</v>
      </c>
      <c r="BF151" s="7" t="s">
        <v>96</v>
      </c>
      <c r="BG151" s="7" t="s">
        <v>96</v>
      </c>
      <c r="BH151" s="7" t="s">
        <v>96</v>
      </c>
      <c r="BI151" s="7" t="s">
        <v>96</v>
      </c>
      <c r="BJ151" s="7" t="s">
        <v>96</v>
      </c>
      <c r="BK151" s="7" t="s">
        <v>239</v>
      </c>
      <c r="BL151" s="6" t="s">
        <v>248</v>
      </c>
      <c r="BM151" s="7" t="s">
        <v>20</v>
      </c>
      <c r="BN151" s="7" t="s">
        <v>77</v>
      </c>
      <c r="BO151" t="s">
        <v>512</v>
      </c>
      <c r="BP151" s="6">
        <v>1</v>
      </c>
      <c r="BQ151" t="s">
        <v>424</v>
      </c>
      <c r="BR151" t="s">
        <v>515</v>
      </c>
      <c r="BS151" s="6" t="s">
        <v>96</v>
      </c>
      <c r="BT151" s="6" t="s">
        <v>96</v>
      </c>
      <c r="BU151" s="6" t="s">
        <v>96</v>
      </c>
      <c r="BV151" s="6" t="s">
        <v>96</v>
      </c>
      <c r="BW151" s="6" t="s">
        <v>96</v>
      </c>
      <c r="BX151" s="6" t="s">
        <v>96</v>
      </c>
    </row>
    <row r="152" spans="1:76" x14ac:dyDescent="0.25">
      <c r="A152" s="6" t="s">
        <v>237</v>
      </c>
      <c r="B152" s="6" t="s">
        <v>268</v>
      </c>
      <c r="C152" s="6" t="s">
        <v>238</v>
      </c>
      <c r="D152" s="35" t="s">
        <v>123</v>
      </c>
      <c r="E152" s="7">
        <v>2016</v>
      </c>
      <c r="F152" s="15">
        <v>4</v>
      </c>
      <c r="G152" s="6" t="s">
        <v>249</v>
      </c>
      <c r="H152" s="6" t="s">
        <v>520</v>
      </c>
      <c r="I152" s="6" t="s">
        <v>250</v>
      </c>
      <c r="J152" s="7">
        <v>3.9</v>
      </c>
      <c r="K152" s="7" t="s">
        <v>96</v>
      </c>
      <c r="L152" s="7">
        <v>1.6</v>
      </c>
      <c r="M152" s="7">
        <v>6.5</v>
      </c>
      <c r="N152" s="7" t="s">
        <v>96</v>
      </c>
      <c r="O152" s="7" t="s">
        <v>96</v>
      </c>
      <c r="P152" s="15" t="s">
        <v>96</v>
      </c>
      <c r="Q152" s="7" t="s">
        <v>96</v>
      </c>
      <c r="R152" s="7" t="s">
        <v>96</v>
      </c>
      <c r="S152" s="7" t="s">
        <v>96</v>
      </c>
      <c r="T152" s="7" t="s">
        <v>96</v>
      </c>
      <c r="U152" s="7" t="s">
        <v>96</v>
      </c>
      <c r="V152" s="16" t="s">
        <v>96</v>
      </c>
      <c r="W152" s="16" t="s">
        <v>96</v>
      </c>
      <c r="X152" s="16" t="s">
        <v>96</v>
      </c>
      <c r="Y152" s="16" t="s">
        <v>96</v>
      </c>
      <c r="Z152" s="78" t="s">
        <v>69</v>
      </c>
      <c r="AA152" s="7" t="s">
        <v>70</v>
      </c>
      <c r="AB152" s="7">
        <v>1972</v>
      </c>
      <c r="AC152" s="7">
        <v>2010</v>
      </c>
      <c r="AD152" s="7" t="s">
        <v>96</v>
      </c>
      <c r="AE152" s="7" t="s">
        <v>96</v>
      </c>
      <c r="AF152" s="7">
        <v>1</v>
      </c>
      <c r="AG152" s="7" t="s">
        <v>96</v>
      </c>
      <c r="AH152" s="7" t="s">
        <v>96</v>
      </c>
      <c r="AI152" s="7">
        <v>1</v>
      </c>
      <c r="AJ152" s="7">
        <v>0</v>
      </c>
      <c r="AK152" s="7">
        <v>0</v>
      </c>
      <c r="AL152" s="16" t="s">
        <v>73</v>
      </c>
      <c r="AM152" s="7">
        <v>18.399999999999999</v>
      </c>
      <c r="AN152" s="7" t="s">
        <v>96</v>
      </c>
      <c r="AO152" s="7">
        <v>4.2</v>
      </c>
      <c r="AP152" s="7">
        <v>2.2999999999999998</v>
      </c>
      <c r="AQ152" s="7" t="s">
        <v>201</v>
      </c>
      <c r="AR152" s="7" t="s">
        <v>96</v>
      </c>
      <c r="AS152" s="7" t="s">
        <v>96</v>
      </c>
      <c r="AT152" s="7">
        <v>1</v>
      </c>
      <c r="AU152" s="7">
        <v>1</v>
      </c>
      <c r="AV152" s="7" t="s">
        <v>96</v>
      </c>
      <c r="AW152" s="7" t="s">
        <v>96</v>
      </c>
      <c r="AX152" s="7" t="s">
        <v>96</v>
      </c>
      <c r="AY152" s="7">
        <v>1</v>
      </c>
      <c r="AZ152" s="7">
        <v>1</v>
      </c>
      <c r="BA152" s="7">
        <v>1</v>
      </c>
      <c r="BB152" s="7" t="s">
        <v>96</v>
      </c>
      <c r="BC152" s="7">
        <v>1</v>
      </c>
      <c r="BD152" s="7">
        <v>1</v>
      </c>
      <c r="BE152" s="7" t="s">
        <v>96</v>
      </c>
      <c r="BF152" s="7" t="s">
        <v>96</v>
      </c>
      <c r="BG152" s="7" t="s">
        <v>96</v>
      </c>
      <c r="BH152" s="7" t="s">
        <v>96</v>
      </c>
      <c r="BI152" s="7" t="s">
        <v>96</v>
      </c>
      <c r="BJ152" s="7" t="s">
        <v>96</v>
      </c>
      <c r="BK152" s="7" t="s">
        <v>239</v>
      </c>
      <c r="BL152" s="6" t="s">
        <v>248</v>
      </c>
      <c r="BM152" s="7" t="s">
        <v>20</v>
      </c>
      <c r="BN152" s="7" t="s">
        <v>77</v>
      </c>
      <c r="BO152" t="s">
        <v>512</v>
      </c>
      <c r="BP152" s="6">
        <v>1</v>
      </c>
      <c r="BQ152" t="s">
        <v>424</v>
      </c>
      <c r="BR152" t="s">
        <v>515</v>
      </c>
      <c r="BS152" s="6" t="s">
        <v>96</v>
      </c>
      <c r="BT152" s="6" t="s">
        <v>96</v>
      </c>
      <c r="BU152" s="6" t="s">
        <v>96</v>
      </c>
      <c r="BV152" s="6" t="s">
        <v>96</v>
      </c>
      <c r="BW152" s="6" t="s">
        <v>96</v>
      </c>
      <c r="BX152" s="6" t="s">
        <v>96</v>
      </c>
    </row>
    <row r="153" spans="1:76" x14ac:dyDescent="0.25">
      <c r="A153" s="6" t="s">
        <v>237</v>
      </c>
      <c r="B153" s="6" t="s">
        <v>268</v>
      </c>
      <c r="C153" s="6" t="s">
        <v>238</v>
      </c>
      <c r="D153" s="35" t="s">
        <v>123</v>
      </c>
      <c r="E153" s="7">
        <v>2016</v>
      </c>
      <c r="F153" s="15">
        <v>1.1000000000000001</v>
      </c>
      <c r="G153" s="6" t="s">
        <v>249</v>
      </c>
      <c r="H153" s="6" t="s">
        <v>520</v>
      </c>
      <c r="I153" s="6" t="s">
        <v>250</v>
      </c>
      <c r="J153" s="7">
        <v>4.2</v>
      </c>
      <c r="K153" s="7" t="s">
        <v>96</v>
      </c>
      <c r="L153" s="7">
        <v>-3.5</v>
      </c>
      <c r="M153" s="7">
        <v>5.9</v>
      </c>
      <c r="N153" s="7" t="s">
        <v>96</v>
      </c>
      <c r="O153" s="7" t="s">
        <v>96</v>
      </c>
      <c r="P153" s="15" t="s">
        <v>96</v>
      </c>
      <c r="Q153" s="7" t="s">
        <v>96</v>
      </c>
      <c r="R153" s="7" t="s">
        <v>96</v>
      </c>
      <c r="S153" s="7" t="s">
        <v>96</v>
      </c>
      <c r="T153" s="7" t="s">
        <v>96</v>
      </c>
      <c r="U153" s="7" t="s">
        <v>96</v>
      </c>
      <c r="V153" s="16" t="s">
        <v>96</v>
      </c>
      <c r="W153" s="16" t="s">
        <v>96</v>
      </c>
      <c r="X153" s="16" t="s">
        <v>96</v>
      </c>
      <c r="Y153" s="16" t="s">
        <v>96</v>
      </c>
      <c r="Z153" s="78" t="s">
        <v>69</v>
      </c>
      <c r="AA153" s="7" t="s">
        <v>70</v>
      </c>
      <c r="AB153" s="7">
        <v>1972</v>
      </c>
      <c r="AC153" s="7">
        <v>2010</v>
      </c>
      <c r="AD153" s="7" t="s">
        <v>96</v>
      </c>
      <c r="AE153" s="7" t="s">
        <v>96</v>
      </c>
      <c r="AF153" s="7">
        <v>1</v>
      </c>
      <c r="AG153" s="7" t="s">
        <v>96</v>
      </c>
      <c r="AH153" s="7" t="s">
        <v>96</v>
      </c>
      <c r="AI153" s="7">
        <v>1</v>
      </c>
      <c r="AJ153" s="7">
        <v>0</v>
      </c>
      <c r="AK153" s="7">
        <v>0</v>
      </c>
      <c r="AL153" s="16" t="s">
        <v>73</v>
      </c>
      <c r="AM153" s="7">
        <v>18.2</v>
      </c>
      <c r="AN153" s="7" t="s">
        <v>96</v>
      </c>
      <c r="AO153" s="7">
        <v>1.1000000000000001</v>
      </c>
      <c r="AP153" s="7">
        <v>1.1000000000000001</v>
      </c>
      <c r="AQ153" s="7" t="s">
        <v>201</v>
      </c>
      <c r="AR153" s="7" t="s">
        <v>96</v>
      </c>
      <c r="AS153" s="7" t="s">
        <v>96</v>
      </c>
      <c r="AT153" s="7">
        <v>1</v>
      </c>
      <c r="AU153" s="7">
        <v>1</v>
      </c>
      <c r="AV153" s="7" t="s">
        <v>96</v>
      </c>
      <c r="AW153" s="7" t="s">
        <v>96</v>
      </c>
      <c r="AX153" s="7" t="s">
        <v>96</v>
      </c>
      <c r="AY153" s="7">
        <v>1</v>
      </c>
      <c r="AZ153" s="7">
        <v>1</v>
      </c>
      <c r="BA153" s="7">
        <v>1</v>
      </c>
      <c r="BB153" s="7" t="s">
        <v>96</v>
      </c>
      <c r="BC153" s="7">
        <v>1</v>
      </c>
      <c r="BD153" s="7">
        <v>1</v>
      </c>
      <c r="BE153" s="7" t="s">
        <v>96</v>
      </c>
      <c r="BF153" s="7" t="s">
        <v>96</v>
      </c>
      <c r="BG153" s="7" t="s">
        <v>96</v>
      </c>
      <c r="BH153" s="7" t="s">
        <v>96</v>
      </c>
      <c r="BI153" s="7" t="s">
        <v>96</v>
      </c>
      <c r="BJ153" s="7" t="s">
        <v>96</v>
      </c>
      <c r="BK153" s="7" t="s">
        <v>239</v>
      </c>
      <c r="BL153" s="6" t="s">
        <v>248</v>
      </c>
      <c r="BM153" s="7" t="s">
        <v>20</v>
      </c>
      <c r="BN153" s="7" t="s">
        <v>77</v>
      </c>
      <c r="BO153" t="s">
        <v>512</v>
      </c>
      <c r="BP153" s="6">
        <v>1</v>
      </c>
      <c r="BQ153" t="s">
        <v>424</v>
      </c>
      <c r="BR153" t="s">
        <v>515</v>
      </c>
      <c r="BS153" s="6" t="s">
        <v>96</v>
      </c>
      <c r="BT153" s="6" t="s">
        <v>96</v>
      </c>
      <c r="BU153" s="6" t="s">
        <v>96</v>
      </c>
      <c r="BV153" s="6" t="s">
        <v>96</v>
      </c>
      <c r="BW153" s="6" t="s">
        <v>96</v>
      </c>
      <c r="BX153" s="6" t="s">
        <v>96</v>
      </c>
    </row>
    <row r="154" spans="1:76" x14ac:dyDescent="0.25">
      <c r="A154" s="6" t="s">
        <v>237</v>
      </c>
      <c r="B154" s="6" t="s">
        <v>268</v>
      </c>
      <c r="C154" s="6" t="s">
        <v>238</v>
      </c>
      <c r="D154" s="35" t="s">
        <v>123</v>
      </c>
      <c r="E154" s="7">
        <v>2016</v>
      </c>
      <c r="F154" s="15">
        <v>5</v>
      </c>
      <c r="G154" s="6" t="s">
        <v>249</v>
      </c>
      <c r="H154" s="6" t="s">
        <v>520</v>
      </c>
      <c r="I154" s="6" t="s">
        <v>250</v>
      </c>
      <c r="J154" s="7">
        <v>4.0999999999999996</v>
      </c>
      <c r="K154" s="7" t="s">
        <v>96</v>
      </c>
      <c r="L154" s="7">
        <v>1.2</v>
      </c>
      <c r="M154" s="7">
        <v>9</v>
      </c>
      <c r="N154" s="7" t="s">
        <v>96</v>
      </c>
      <c r="O154" s="7" t="s">
        <v>96</v>
      </c>
      <c r="P154" s="15" t="s">
        <v>96</v>
      </c>
      <c r="Q154" s="7" t="s">
        <v>96</v>
      </c>
      <c r="R154" s="7" t="s">
        <v>96</v>
      </c>
      <c r="S154" s="7" t="s">
        <v>96</v>
      </c>
      <c r="T154" s="7" t="s">
        <v>96</v>
      </c>
      <c r="U154" s="7" t="s">
        <v>96</v>
      </c>
      <c r="V154" s="16" t="s">
        <v>96</v>
      </c>
      <c r="W154" s="16" t="s">
        <v>96</v>
      </c>
      <c r="X154" s="16" t="s">
        <v>96</v>
      </c>
      <c r="Y154" s="16" t="s">
        <v>96</v>
      </c>
      <c r="Z154" s="78" t="s">
        <v>69</v>
      </c>
      <c r="AA154" s="7" t="s">
        <v>70</v>
      </c>
      <c r="AB154" s="7">
        <v>1972</v>
      </c>
      <c r="AC154" s="7">
        <v>2010</v>
      </c>
      <c r="AD154" s="7" t="s">
        <v>96</v>
      </c>
      <c r="AE154" s="7" t="s">
        <v>96</v>
      </c>
      <c r="AF154" s="7">
        <v>1</v>
      </c>
      <c r="AG154" s="7" t="s">
        <v>96</v>
      </c>
      <c r="AH154" s="7" t="s">
        <v>96</v>
      </c>
      <c r="AI154" s="7">
        <v>1</v>
      </c>
      <c r="AJ154" s="7">
        <v>0</v>
      </c>
      <c r="AK154" s="7">
        <v>0</v>
      </c>
      <c r="AL154" s="16" t="s">
        <v>73</v>
      </c>
      <c r="AM154" s="7">
        <v>24.1</v>
      </c>
      <c r="AN154" s="7" t="s">
        <v>96</v>
      </c>
      <c r="AO154" s="7">
        <v>1.8</v>
      </c>
      <c r="AP154" s="7">
        <v>1.4</v>
      </c>
      <c r="AQ154" s="7" t="s">
        <v>201</v>
      </c>
      <c r="AR154" s="7" t="s">
        <v>96</v>
      </c>
      <c r="AS154" s="7" t="s">
        <v>96</v>
      </c>
      <c r="AT154" s="7">
        <v>1</v>
      </c>
      <c r="AU154" s="7">
        <v>1</v>
      </c>
      <c r="AV154" s="7" t="s">
        <v>96</v>
      </c>
      <c r="AW154" s="7" t="s">
        <v>96</v>
      </c>
      <c r="AX154" s="7" t="s">
        <v>96</v>
      </c>
      <c r="AY154" s="7">
        <v>1</v>
      </c>
      <c r="AZ154" s="7">
        <v>1</v>
      </c>
      <c r="BA154" s="7">
        <v>1</v>
      </c>
      <c r="BB154" s="7" t="s">
        <v>96</v>
      </c>
      <c r="BC154" s="7">
        <v>1</v>
      </c>
      <c r="BD154" s="7">
        <v>1</v>
      </c>
      <c r="BE154" s="7" t="s">
        <v>96</v>
      </c>
      <c r="BF154" s="7" t="s">
        <v>96</v>
      </c>
      <c r="BG154" s="7" t="s">
        <v>96</v>
      </c>
      <c r="BH154" s="7" t="s">
        <v>96</v>
      </c>
      <c r="BI154" s="7" t="s">
        <v>96</v>
      </c>
      <c r="BJ154" s="7" t="s">
        <v>96</v>
      </c>
      <c r="BK154" s="7" t="s">
        <v>239</v>
      </c>
      <c r="BL154" s="6" t="s">
        <v>248</v>
      </c>
      <c r="BM154" s="7" t="s">
        <v>20</v>
      </c>
      <c r="BN154" s="7" t="s">
        <v>77</v>
      </c>
      <c r="BO154" t="s">
        <v>512</v>
      </c>
      <c r="BP154" s="6">
        <v>1</v>
      </c>
      <c r="BQ154" t="s">
        <v>424</v>
      </c>
      <c r="BR154" t="s">
        <v>515</v>
      </c>
      <c r="BS154" s="6" t="s">
        <v>96</v>
      </c>
      <c r="BT154" s="6" t="s">
        <v>96</v>
      </c>
      <c r="BU154" s="6" t="s">
        <v>96</v>
      </c>
      <c r="BV154" s="6" t="s">
        <v>96</v>
      </c>
      <c r="BW154" s="6" t="s">
        <v>96</v>
      </c>
      <c r="BX154" s="6" t="s">
        <v>96</v>
      </c>
    </row>
    <row r="155" spans="1:76" x14ac:dyDescent="0.25">
      <c r="A155" s="6" t="s">
        <v>237</v>
      </c>
      <c r="B155" s="6" t="s">
        <v>268</v>
      </c>
      <c r="C155" s="6" t="s">
        <v>238</v>
      </c>
      <c r="D155" s="35" t="s">
        <v>123</v>
      </c>
      <c r="E155" s="7">
        <v>2016</v>
      </c>
      <c r="F155" s="15">
        <v>9.1999999999999993</v>
      </c>
      <c r="G155" s="6" t="s">
        <v>249</v>
      </c>
      <c r="H155" s="6" t="s">
        <v>520</v>
      </c>
      <c r="I155" s="6" t="s">
        <v>250</v>
      </c>
      <c r="J155" s="7">
        <v>3.9</v>
      </c>
      <c r="K155" s="7" t="s">
        <v>96</v>
      </c>
      <c r="L155" s="7">
        <v>2.9</v>
      </c>
      <c r="M155" s="7">
        <v>16</v>
      </c>
      <c r="N155" s="7" t="s">
        <v>96</v>
      </c>
      <c r="O155" s="7" t="s">
        <v>96</v>
      </c>
      <c r="P155" s="15" t="s">
        <v>96</v>
      </c>
      <c r="Q155" s="7" t="s">
        <v>96</v>
      </c>
      <c r="R155" s="7" t="s">
        <v>96</v>
      </c>
      <c r="S155" s="7" t="s">
        <v>96</v>
      </c>
      <c r="T155" s="7" t="s">
        <v>96</v>
      </c>
      <c r="U155" s="7" t="s">
        <v>96</v>
      </c>
      <c r="V155" s="16" t="s">
        <v>96</v>
      </c>
      <c r="W155" s="16" t="s">
        <v>96</v>
      </c>
      <c r="X155" s="16" t="s">
        <v>96</v>
      </c>
      <c r="Y155" s="16" t="s">
        <v>96</v>
      </c>
      <c r="Z155" s="78" t="s">
        <v>69</v>
      </c>
      <c r="AA155" s="7" t="s">
        <v>70</v>
      </c>
      <c r="AB155" s="7">
        <v>1972</v>
      </c>
      <c r="AC155" s="7">
        <v>2010</v>
      </c>
      <c r="AD155" s="7" t="s">
        <v>96</v>
      </c>
      <c r="AE155" s="7" t="s">
        <v>96</v>
      </c>
      <c r="AF155" s="7">
        <v>1</v>
      </c>
      <c r="AG155" s="7" t="s">
        <v>96</v>
      </c>
      <c r="AH155" s="7" t="s">
        <v>96</v>
      </c>
      <c r="AI155" s="7">
        <v>1</v>
      </c>
      <c r="AJ155" s="7">
        <v>0</v>
      </c>
      <c r="AK155" s="7">
        <v>0</v>
      </c>
      <c r="AL155" s="16" t="s">
        <v>73</v>
      </c>
      <c r="AM155" s="7">
        <v>18.7</v>
      </c>
      <c r="AN155" s="7" t="s">
        <v>96</v>
      </c>
      <c r="AO155" s="7">
        <v>0.6</v>
      </c>
      <c r="AP155" s="7">
        <v>0.8</v>
      </c>
      <c r="AQ155" s="7" t="s">
        <v>201</v>
      </c>
      <c r="AR155" s="7" t="s">
        <v>96</v>
      </c>
      <c r="AS155" s="7" t="s">
        <v>96</v>
      </c>
      <c r="AT155" s="7">
        <v>1</v>
      </c>
      <c r="AU155" s="7">
        <v>1</v>
      </c>
      <c r="AV155" s="7" t="s">
        <v>96</v>
      </c>
      <c r="AW155" s="7" t="s">
        <v>96</v>
      </c>
      <c r="AX155" s="7" t="s">
        <v>96</v>
      </c>
      <c r="AY155" s="7">
        <v>1</v>
      </c>
      <c r="AZ155" s="7">
        <v>1</v>
      </c>
      <c r="BA155" s="7">
        <v>1</v>
      </c>
      <c r="BB155" s="7" t="s">
        <v>96</v>
      </c>
      <c r="BC155" s="7">
        <v>1</v>
      </c>
      <c r="BD155" s="7">
        <v>1</v>
      </c>
      <c r="BE155" s="7" t="s">
        <v>96</v>
      </c>
      <c r="BF155" s="7" t="s">
        <v>96</v>
      </c>
      <c r="BG155" s="7" t="s">
        <v>96</v>
      </c>
      <c r="BH155" s="7" t="s">
        <v>96</v>
      </c>
      <c r="BI155" s="7" t="s">
        <v>96</v>
      </c>
      <c r="BJ155" s="7" t="s">
        <v>96</v>
      </c>
      <c r="BK155" s="7" t="s">
        <v>239</v>
      </c>
      <c r="BL155" s="6" t="s">
        <v>248</v>
      </c>
      <c r="BM155" s="7" t="s">
        <v>20</v>
      </c>
      <c r="BN155" s="7" t="s">
        <v>77</v>
      </c>
      <c r="BO155" t="s">
        <v>512</v>
      </c>
      <c r="BP155" s="6">
        <v>1</v>
      </c>
      <c r="BQ155" t="s">
        <v>424</v>
      </c>
      <c r="BR155" t="s">
        <v>515</v>
      </c>
      <c r="BS155" s="6" t="s">
        <v>96</v>
      </c>
      <c r="BT155" s="6" t="s">
        <v>96</v>
      </c>
      <c r="BU155" s="6" t="s">
        <v>96</v>
      </c>
      <c r="BV155" s="6" t="s">
        <v>96</v>
      </c>
      <c r="BW155" s="6" t="s">
        <v>96</v>
      </c>
      <c r="BX155" s="6" t="s">
        <v>96</v>
      </c>
    </row>
    <row r="156" spans="1:76" x14ac:dyDescent="0.25">
      <c r="A156" s="6" t="s">
        <v>237</v>
      </c>
      <c r="B156" s="6" t="s">
        <v>268</v>
      </c>
      <c r="C156" s="6" t="s">
        <v>238</v>
      </c>
      <c r="D156" s="35" t="s">
        <v>123</v>
      </c>
      <c r="E156" s="7">
        <v>2016</v>
      </c>
      <c r="F156" s="15">
        <v>8.6</v>
      </c>
      <c r="G156" s="6" t="s">
        <v>249</v>
      </c>
      <c r="H156" s="6" t="s">
        <v>520</v>
      </c>
      <c r="I156" s="6" t="s">
        <v>250</v>
      </c>
      <c r="J156" s="7">
        <v>2.6</v>
      </c>
      <c r="K156" s="7" t="s">
        <v>96</v>
      </c>
      <c r="L156" s="7">
        <v>4</v>
      </c>
      <c r="M156" s="7">
        <v>13.3</v>
      </c>
      <c r="N156" s="7" t="s">
        <v>96</v>
      </c>
      <c r="O156" s="7" t="s">
        <v>96</v>
      </c>
      <c r="P156" s="15" t="s">
        <v>96</v>
      </c>
      <c r="Q156" s="7" t="s">
        <v>96</v>
      </c>
      <c r="R156" s="7" t="s">
        <v>96</v>
      </c>
      <c r="S156" s="7" t="s">
        <v>96</v>
      </c>
      <c r="T156" s="7" t="s">
        <v>96</v>
      </c>
      <c r="U156" s="7" t="s">
        <v>96</v>
      </c>
      <c r="V156" s="16" t="s">
        <v>96</v>
      </c>
      <c r="W156" s="16" t="s">
        <v>96</v>
      </c>
      <c r="X156" s="16" t="s">
        <v>96</v>
      </c>
      <c r="Y156" s="16" t="s">
        <v>96</v>
      </c>
      <c r="Z156" s="78" t="s">
        <v>69</v>
      </c>
      <c r="AA156" s="7" t="s">
        <v>70</v>
      </c>
      <c r="AB156" s="7">
        <v>1994</v>
      </c>
      <c r="AC156" s="7">
        <v>2007</v>
      </c>
      <c r="AD156" s="7" t="s">
        <v>96</v>
      </c>
      <c r="AE156" s="7" t="s">
        <v>96</v>
      </c>
      <c r="AF156" s="7">
        <v>1</v>
      </c>
      <c r="AG156" s="7" t="s">
        <v>96</v>
      </c>
      <c r="AH156" s="7" t="s">
        <v>96</v>
      </c>
      <c r="AI156" s="7">
        <v>1</v>
      </c>
      <c r="AJ156" s="7">
        <v>0</v>
      </c>
      <c r="AK156" s="7">
        <v>0</v>
      </c>
      <c r="AL156" s="16" t="s">
        <v>73</v>
      </c>
      <c r="AM156" s="7">
        <v>10.8</v>
      </c>
      <c r="AN156" s="7" t="s">
        <v>96</v>
      </c>
      <c r="AO156" s="7">
        <v>1.9</v>
      </c>
      <c r="AP156" s="7">
        <v>1.6</v>
      </c>
      <c r="AQ156" s="7" t="s">
        <v>201</v>
      </c>
      <c r="AR156" s="7" t="s">
        <v>96</v>
      </c>
      <c r="AS156" s="7" t="s">
        <v>96</v>
      </c>
      <c r="AT156" s="7">
        <v>1</v>
      </c>
      <c r="AU156" s="7">
        <v>1</v>
      </c>
      <c r="AV156" s="7" t="s">
        <v>96</v>
      </c>
      <c r="AW156" s="7" t="s">
        <v>96</v>
      </c>
      <c r="AX156" s="7" t="s">
        <v>96</v>
      </c>
      <c r="AY156" s="7">
        <v>1</v>
      </c>
      <c r="AZ156" s="7">
        <v>1</v>
      </c>
      <c r="BA156" s="7">
        <v>1</v>
      </c>
      <c r="BB156" s="7" t="s">
        <v>96</v>
      </c>
      <c r="BC156" s="7">
        <v>1</v>
      </c>
      <c r="BD156" s="7">
        <v>1</v>
      </c>
      <c r="BE156" s="7" t="s">
        <v>96</v>
      </c>
      <c r="BF156" s="7" t="s">
        <v>96</v>
      </c>
      <c r="BG156" s="7" t="s">
        <v>96</v>
      </c>
      <c r="BH156" s="7" t="s">
        <v>96</v>
      </c>
      <c r="BI156" s="7" t="s">
        <v>96</v>
      </c>
      <c r="BJ156" s="7" t="s">
        <v>96</v>
      </c>
      <c r="BK156" s="7" t="s">
        <v>240</v>
      </c>
      <c r="BL156" s="6" t="s">
        <v>248</v>
      </c>
      <c r="BM156" s="7" t="s">
        <v>20</v>
      </c>
      <c r="BN156" s="7" t="s">
        <v>77</v>
      </c>
      <c r="BO156" t="s">
        <v>513</v>
      </c>
      <c r="BP156" s="6">
        <v>1</v>
      </c>
      <c r="BQ156" t="s">
        <v>514</v>
      </c>
      <c r="BR156" t="s">
        <v>515</v>
      </c>
      <c r="BS156" s="6" t="s">
        <v>96</v>
      </c>
      <c r="BT156" s="6" t="s">
        <v>96</v>
      </c>
      <c r="BU156" s="6" t="s">
        <v>96</v>
      </c>
      <c r="BV156" s="6" t="s">
        <v>96</v>
      </c>
      <c r="BW156" s="6" t="s">
        <v>96</v>
      </c>
      <c r="BX156" s="6" t="s">
        <v>96</v>
      </c>
    </row>
    <row r="157" spans="1:76" x14ac:dyDescent="0.25">
      <c r="A157" s="6" t="s">
        <v>237</v>
      </c>
      <c r="B157" s="6" t="s">
        <v>268</v>
      </c>
      <c r="C157" s="6" t="s">
        <v>238</v>
      </c>
      <c r="D157" s="35" t="s">
        <v>123</v>
      </c>
      <c r="E157" s="7">
        <v>2016</v>
      </c>
      <c r="F157" s="15">
        <v>5.3</v>
      </c>
      <c r="G157" s="6" t="s">
        <v>249</v>
      </c>
      <c r="H157" s="6" t="s">
        <v>520</v>
      </c>
      <c r="I157" s="6" t="s">
        <v>250</v>
      </c>
      <c r="J157" s="7">
        <v>2.4</v>
      </c>
      <c r="K157" s="7" t="s">
        <v>96</v>
      </c>
      <c r="L157" s="7">
        <v>-1.9</v>
      </c>
      <c r="M157" s="7">
        <v>13.1</v>
      </c>
      <c r="N157" s="7" t="s">
        <v>96</v>
      </c>
      <c r="O157" s="7" t="s">
        <v>96</v>
      </c>
      <c r="P157" s="15" t="s">
        <v>96</v>
      </c>
      <c r="Q157" s="7" t="s">
        <v>96</v>
      </c>
      <c r="R157" s="7" t="s">
        <v>96</v>
      </c>
      <c r="S157" s="7" t="s">
        <v>96</v>
      </c>
      <c r="T157" s="7" t="s">
        <v>96</v>
      </c>
      <c r="U157" s="7" t="s">
        <v>96</v>
      </c>
      <c r="V157" s="16" t="s">
        <v>96</v>
      </c>
      <c r="W157" s="16" t="s">
        <v>96</v>
      </c>
      <c r="X157" s="16" t="s">
        <v>96</v>
      </c>
      <c r="Y157" s="16" t="s">
        <v>96</v>
      </c>
      <c r="Z157" s="78" t="s">
        <v>69</v>
      </c>
      <c r="AA157" s="7" t="s">
        <v>70</v>
      </c>
      <c r="AB157" s="7">
        <v>1994</v>
      </c>
      <c r="AC157" s="7">
        <v>2007</v>
      </c>
      <c r="AD157" s="7" t="s">
        <v>96</v>
      </c>
      <c r="AE157" s="7" t="s">
        <v>96</v>
      </c>
      <c r="AF157" s="7">
        <v>1</v>
      </c>
      <c r="AG157" s="7" t="s">
        <v>96</v>
      </c>
      <c r="AH157" s="7" t="s">
        <v>96</v>
      </c>
      <c r="AI157" s="7">
        <v>1</v>
      </c>
      <c r="AJ157" s="7">
        <v>0</v>
      </c>
      <c r="AK157" s="7">
        <v>0</v>
      </c>
      <c r="AL157" s="16" t="s">
        <v>73</v>
      </c>
      <c r="AM157" s="7">
        <v>9.6999999999999993</v>
      </c>
      <c r="AN157" s="7" t="s">
        <v>96</v>
      </c>
      <c r="AO157" s="7">
        <v>0.7</v>
      </c>
      <c r="AP157" s="7">
        <v>0.8</v>
      </c>
      <c r="AQ157" s="7" t="s">
        <v>201</v>
      </c>
      <c r="AR157" s="7" t="s">
        <v>96</v>
      </c>
      <c r="AS157" s="7" t="s">
        <v>96</v>
      </c>
      <c r="AT157" s="7">
        <v>1</v>
      </c>
      <c r="AU157" s="7">
        <v>1</v>
      </c>
      <c r="AV157" s="7" t="s">
        <v>96</v>
      </c>
      <c r="AW157" s="7" t="s">
        <v>96</v>
      </c>
      <c r="AX157" s="7" t="s">
        <v>96</v>
      </c>
      <c r="AY157" s="7">
        <v>1</v>
      </c>
      <c r="AZ157" s="7">
        <v>1</v>
      </c>
      <c r="BA157" s="7">
        <v>1</v>
      </c>
      <c r="BB157" s="7" t="s">
        <v>96</v>
      </c>
      <c r="BC157" s="7">
        <v>1</v>
      </c>
      <c r="BD157" s="7">
        <v>1</v>
      </c>
      <c r="BE157" s="7" t="s">
        <v>96</v>
      </c>
      <c r="BF157" s="7" t="s">
        <v>96</v>
      </c>
      <c r="BG157" s="7" t="s">
        <v>96</v>
      </c>
      <c r="BH157" s="7" t="s">
        <v>96</v>
      </c>
      <c r="BI157" s="7" t="s">
        <v>96</v>
      </c>
      <c r="BJ157" s="7" t="s">
        <v>96</v>
      </c>
      <c r="BK157" s="7" t="s">
        <v>240</v>
      </c>
      <c r="BL157" s="6" t="s">
        <v>248</v>
      </c>
      <c r="BM157" s="7" t="s">
        <v>20</v>
      </c>
      <c r="BN157" s="7" t="s">
        <v>77</v>
      </c>
      <c r="BO157" t="s">
        <v>513</v>
      </c>
      <c r="BP157" s="6">
        <v>1</v>
      </c>
      <c r="BQ157" t="s">
        <v>514</v>
      </c>
      <c r="BR157" t="s">
        <v>515</v>
      </c>
      <c r="BS157" s="6" t="s">
        <v>96</v>
      </c>
      <c r="BT157" s="6" t="s">
        <v>96</v>
      </c>
      <c r="BU157" s="6" t="s">
        <v>96</v>
      </c>
      <c r="BV157" s="6" t="s">
        <v>96</v>
      </c>
      <c r="BW157" s="6" t="s">
        <v>96</v>
      </c>
      <c r="BX157" s="6" t="s">
        <v>96</v>
      </c>
    </row>
    <row r="158" spans="1:76" x14ac:dyDescent="0.25">
      <c r="A158" s="6" t="s">
        <v>237</v>
      </c>
      <c r="B158" s="6" t="s">
        <v>268</v>
      </c>
      <c r="C158" s="6" t="s">
        <v>238</v>
      </c>
      <c r="D158" s="35" t="s">
        <v>123</v>
      </c>
      <c r="E158" s="7">
        <v>2016</v>
      </c>
      <c r="F158" s="15">
        <v>8.1999999999999993</v>
      </c>
      <c r="G158" s="6" t="s">
        <v>249</v>
      </c>
      <c r="H158" s="6" t="s">
        <v>520</v>
      </c>
      <c r="I158" s="6" t="s">
        <v>250</v>
      </c>
      <c r="J158" s="7">
        <v>1.9</v>
      </c>
      <c r="K158" s="7" t="s">
        <v>96</v>
      </c>
      <c r="L158" s="7">
        <v>2.2000000000000002</v>
      </c>
      <c r="M158" s="7">
        <v>14.5</v>
      </c>
      <c r="N158" s="7" t="s">
        <v>96</v>
      </c>
      <c r="O158" s="7" t="s">
        <v>96</v>
      </c>
      <c r="P158" s="15" t="s">
        <v>96</v>
      </c>
      <c r="Q158" s="7" t="s">
        <v>96</v>
      </c>
      <c r="R158" s="7" t="s">
        <v>96</v>
      </c>
      <c r="S158" s="7" t="s">
        <v>96</v>
      </c>
      <c r="T158" s="7" t="s">
        <v>96</v>
      </c>
      <c r="U158" s="7" t="s">
        <v>96</v>
      </c>
      <c r="V158" s="16" t="s">
        <v>96</v>
      </c>
      <c r="W158" s="16" t="s">
        <v>96</v>
      </c>
      <c r="X158" s="16" t="s">
        <v>96</v>
      </c>
      <c r="Y158" s="16" t="s">
        <v>96</v>
      </c>
      <c r="Z158" s="78" t="s">
        <v>69</v>
      </c>
      <c r="AA158" s="7" t="s">
        <v>70</v>
      </c>
      <c r="AB158" s="7">
        <v>1994</v>
      </c>
      <c r="AC158" s="7">
        <v>2007</v>
      </c>
      <c r="AD158" s="7" t="s">
        <v>96</v>
      </c>
      <c r="AE158" s="7" t="s">
        <v>96</v>
      </c>
      <c r="AF158" s="7">
        <v>1</v>
      </c>
      <c r="AG158" s="7" t="s">
        <v>96</v>
      </c>
      <c r="AH158" s="7" t="s">
        <v>96</v>
      </c>
      <c r="AI158" s="7">
        <v>1</v>
      </c>
      <c r="AJ158" s="7">
        <v>0</v>
      </c>
      <c r="AK158" s="7">
        <v>0</v>
      </c>
      <c r="AL158" s="16" t="s">
        <v>73</v>
      </c>
      <c r="AM158" s="7">
        <v>13.2</v>
      </c>
      <c r="AN158" s="7" t="s">
        <v>96</v>
      </c>
      <c r="AO158" s="7">
        <v>1</v>
      </c>
      <c r="AP158" s="7">
        <v>1.1000000000000001</v>
      </c>
      <c r="AQ158" s="7" t="s">
        <v>201</v>
      </c>
      <c r="AR158" s="7" t="s">
        <v>96</v>
      </c>
      <c r="AS158" s="7" t="s">
        <v>96</v>
      </c>
      <c r="AT158" s="7">
        <v>1</v>
      </c>
      <c r="AU158" s="7">
        <v>1</v>
      </c>
      <c r="AV158" s="7" t="s">
        <v>96</v>
      </c>
      <c r="AW158" s="7" t="s">
        <v>96</v>
      </c>
      <c r="AX158" s="7" t="s">
        <v>96</v>
      </c>
      <c r="AY158" s="7">
        <v>1</v>
      </c>
      <c r="AZ158" s="7">
        <v>1</v>
      </c>
      <c r="BA158" s="7">
        <v>1</v>
      </c>
      <c r="BB158" s="7" t="s">
        <v>96</v>
      </c>
      <c r="BC158" s="7">
        <v>1</v>
      </c>
      <c r="BD158" s="7">
        <v>1</v>
      </c>
      <c r="BE158" s="7" t="s">
        <v>96</v>
      </c>
      <c r="BF158" s="7" t="s">
        <v>96</v>
      </c>
      <c r="BG158" s="7" t="s">
        <v>96</v>
      </c>
      <c r="BH158" s="7" t="s">
        <v>96</v>
      </c>
      <c r="BI158" s="7" t="s">
        <v>96</v>
      </c>
      <c r="BJ158" s="7" t="s">
        <v>96</v>
      </c>
      <c r="BK158" s="7" t="s">
        <v>240</v>
      </c>
      <c r="BL158" s="6" t="s">
        <v>248</v>
      </c>
      <c r="BM158" s="7" t="s">
        <v>20</v>
      </c>
      <c r="BN158" s="7" t="s">
        <v>77</v>
      </c>
      <c r="BO158" t="s">
        <v>513</v>
      </c>
      <c r="BP158" s="6">
        <v>1</v>
      </c>
      <c r="BQ158" t="s">
        <v>514</v>
      </c>
      <c r="BR158" t="s">
        <v>515</v>
      </c>
      <c r="BS158" s="6" t="s">
        <v>96</v>
      </c>
      <c r="BT158" s="6" t="s">
        <v>96</v>
      </c>
      <c r="BU158" s="6" t="s">
        <v>96</v>
      </c>
      <c r="BV158" s="6" t="s">
        <v>96</v>
      </c>
      <c r="BW158" s="6" t="s">
        <v>96</v>
      </c>
      <c r="BX158" s="6" t="s">
        <v>96</v>
      </c>
    </row>
    <row r="159" spans="1:76" x14ac:dyDescent="0.25">
      <c r="D159" s="35"/>
      <c r="E159" s="7"/>
      <c r="F159" s="15"/>
      <c r="J159" s="7"/>
      <c r="K159" s="7"/>
      <c r="L159" s="7"/>
      <c r="M159" s="7"/>
      <c r="N159" s="7"/>
      <c r="O159" s="7"/>
      <c r="P159" s="15"/>
      <c r="Q159" s="7"/>
      <c r="R159" s="7"/>
      <c r="S159" s="9"/>
      <c r="T159" s="7"/>
      <c r="U159" s="7"/>
      <c r="V159" s="7"/>
      <c r="W159" s="7"/>
      <c r="X159" s="7"/>
      <c r="Y159" s="7"/>
      <c r="Z159" s="78" t="s">
        <v>69</v>
      </c>
      <c r="AA159" s="7"/>
      <c r="AB159" s="7"/>
      <c r="AC159" s="7"/>
      <c r="AD159" s="7"/>
      <c r="AE159" s="7"/>
      <c r="AF159" s="7"/>
      <c r="AG159" s="7"/>
      <c r="AH159" s="7"/>
      <c r="AI159" s="7"/>
      <c r="AJ159" s="7"/>
      <c r="AK159" s="7"/>
      <c r="AL159" s="16" t="s">
        <v>73</v>
      </c>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M159" s="7"/>
      <c r="BN159" s="7"/>
      <c r="BX159" s="6" t="s">
        <v>96</v>
      </c>
    </row>
    <row r="160" spans="1:76" x14ac:dyDescent="0.25">
      <c r="A160" s="6" t="s">
        <v>237</v>
      </c>
      <c r="B160" s="6" t="s">
        <v>268</v>
      </c>
      <c r="C160" s="21" t="s">
        <v>238</v>
      </c>
      <c r="D160" s="35" t="s">
        <v>123</v>
      </c>
      <c r="E160" s="7">
        <v>2016</v>
      </c>
      <c r="F160" s="15">
        <v>3.5</v>
      </c>
      <c r="G160" s="6" t="s">
        <v>249</v>
      </c>
      <c r="H160" s="6" t="s">
        <v>520</v>
      </c>
      <c r="I160" s="6" t="s">
        <v>250</v>
      </c>
      <c r="J160" s="6">
        <v>5.0999999999999996</v>
      </c>
      <c r="K160" s="7" t="s">
        <v>96</v>
      </c>
      <c r="L160" s="7">
        <v>-1.3</v>
      </c>
      <c r="M160" s="7">
        <v>8.5</v>
      </c>
      <c r="N160" s="7" t="s">
        <v>96</v>
      </c>
      <c r="O160" s="7" t="s">
        <v>96</v>
      </c>
      <c r="P160" s="15" t="s">
        <v>96</v>
      </c>
      <c r="Q160" s="7" t="s">
        <v>96</v>
      </c>
      <c r="R160" s="7" t="s">
        <v>96</v>
      </c>
      <c r="S160" s="7" t="s">
        <v>96</v>
      </c>
      <c r="T160" s="7" t="s">
        <v>96</v>
      </c>
      <c r="U160" s="7" t="s">
        <v>96</v>
      </c>
      <c r="V160" s="16" t="s">
        <v>96</v>
      </c>
      <c r="W160" s="16" t="s">
        <v>96</v>
      </c>
      <c r="X160" s="16" t="s">
        <v>96</v>
      </c>
      <c r="Y160" s="16" t="s">
        <v>96</v>
      </c>
      <c r="Z160" s="78" t="s">
        <v>69</v>
      </c>
      <c r="AA160" s="7" t="s">
        <v>70</v>
      </c>
      <c r="AB160" s="7">
        <v>1992</v>
      </c>
      <c r="AC160" s="7">
        <v>2010</v>
      </c>
      <c r="AD160" s="7" t="s">
        <v>96</v>
      </c>
      <c r="AE160" s="7">
        <v>1</v>
      </c>
      <c r="AF160" s="7" t="s">
        <v>96</v>
      </c>
      <c r="AG160" s="7" t="s">
        <v>96</v>
      </c>
      <c r="AH160" s="7" t="s">
        <v>96</v>
      </c>
      <c r="AI160" s="7">
        <v>1</v>
      </c>
      <c r="AJ160" s="7">
        <v>0</v>
      </c>
      <c r="AK160" s="7">
        <v>0</v>
      </c>
      <c r="AL160" s="16" t="s">
        <v>73</v>
      </c>
      <c r="AM160" s="9" t="s">
        <v>96</v>
      </c>
      <c r="AN160" s="7" t="s">
        <v>96</v>
      </c>
      <c r="AO160" s="9" t="s">
        <v>96</v>
      </c>
      <c r="AP160" s="9" t="s">
        <v>96</v>
      </c>
      <c r="AQ160" s="7" t="s">
        <v>201</v>
      </c>
      <c r="AR160" s="7" t="s">
        <v>96</v>
      </c>
      <c r="AS160" s="7" t="s">
        <v>96</v>
      </c>
      <c r="AT160" s="7">
        <v>1</v>
      </c>
      <c r="AU160" s="7">
        <v>1</v>
      </c>
      <c r="AV160" s="7" t="s">
        <v>96</v>
      </c>
      <c r="AW160" s="7" t="s">
        <v>96</v>
      </c>
      <c r="AX160" s="7" t="s">
        <v>96</v>
      </c>
      <c r="AY160" s="7">
        <v>1</v>
      </c>
      <c r="AZ160" s="7">
        <v>1</v>
      </c>
      <c r="BA160" s="7">
        <v>1</v>
      </c>
      <c r="BB160" s="7" t="s">
        <v>96</v>
      </c>
      <c r="BC160" s="7">
        <v>1</v>
      </c>
      <c r="BD160" s="7">
        <v>1</v>
      </c>
      <c r="BE160" s="7" t="s">
        <v>96</v>
      </c>
      <c r="BF160" s="7" t="s">
        <v>96</v>
      </c>
      <c r="BG160" s="7" t="s">
        <v>96</v>
      </c>
      <c r="BH160" s="7" t="s">
        <v>96</v>
      </c>
      <c r="BI160" s="7" t="s">
        <v>96</v>
      </c>
      <c r="BJ160" s="7" t="s">
        <v>96</v>
      </c>
      <c r="BK160" s="7" t="s">
        <v>241</v>
      </c>
      <c r="BL160" s="6" t="s">
        <v>248</v>
      </c>
      <c r="BM160" s="7" t="s">
        <v>524</v>
      </c>
      <c r="BN160" s="7" t="s">
        <v>77</v>
      </c>
      <c r="BO160" t="s">
        <v>425</v>
      </c>
      <c r="BP160" s="6">
        <v>1</v>
      </c>
      <c r="BQ160" t="s">
        <v>426</v>
      </c>
      <c r="BR160" t="s">
        <v>515</v>
      </c>
      <c r="BS160" t="s">
        <v>516</v>
      </c>
      <c r="BT160" s="6" t="s">
        <v>96</v>
      </c>
      <c r="BU160" t="s">
        <v>517</v>
      </c>
      <c r="BV160" t="s">
        <v>518</v>
      </c>
      <c r="BW160" s="6" t="s">
        <v>96</v>
      </c>
      <c r="BX160" s="6" t="s">
        <v>96</v>
      </c>
    </row>
    <row r="161" spans="1:76" x14ac:dyDescent="0.25">
      <c r="A161" s="6" t="s">
        <v>237</v>
      </c>
      <c r="B161" s="6" t="s">
        <v>268</v>
      </c>
      <c r="C161" s="6" t="s">
        <v>238</v>
      </c>
      <c r="D161" s="35" t="s">
        <v>123</v>
      </c>
      <c r="E161" s="7">
        <v>2016</v>
      </c>
      <c r="F161" s="15">
        <v>11.6</v>
      </c>
      <c r="G161" s="6" t="s">
        <v>249</v>
      </c>
      <c r="H161" s="6" t="s">
        <v>520</v>
      </c>
      <c r="I161" s="6" t="s">
        <v>250</v>
      </c>
      <c r="J161" s="7">
        <v>4</v>
      </c>
      <c r="K161" s="7" t="s">
        <v>96</v>
      </c>
      <c r="L161" s="7">
        <v>3.5</v>
      </c>
      <c r="M161" s="7">
        <v>20.3</v>
      </c>
      <c r="N161" s="7" t="s">
        <v>96</v>
      </c>
      <c r="O161" s="7" t="s">
        <v>96</v>
      </c>
      <c r="P161" s="15" t="s">
        <v>96</v>
      </c>
      <c r="Q161" s="7" t="s">
        <v>96</v>
      </c>
      <c r="R161" s="7" t="s">
        <v>96</v>
      </c>
      <c r="S161" s="7" t="s">
        <v>96</v>
      </c>
      <c r="T161" s="7" t="s">
        <v>96</v>
      </c>
      <c r="U161" s="7" t="s">
        <v>96</v>
      </c>
      <c r="V161" s="16" t="s">
        <v>96</v>
      </c>
      <c r="W161" s="16" t="s">
        <v>96</v>
      </c>
      <c r="X161" s="16" t="s">
        <v>96</v>
      </c>
      <c r="Y161" s="16" t="s">
        <v>96</v>
      </c>
      <c r="Z161" s="78" t="s">
        <v>69</v>
      </c>
      <c r="AA161" s="7" t="s">
        <v>70</v>
      </c>
      <c r="AB161" s="7">
        <v>1992</v>
      </c>
      <c r="AC161" s="7">
        <v>2010</v>
      </c>
      <c r="AD161" s="7" t="s">
        <v>96</v>
      </c>
      <c r="AE161" s="7">
        <v>1</v>
      </c>
      <c r="AF161" s="7" t="s">
        <v>96</v>
      </c>
      <c r="AG161" s="7" t="s">
        <v>96</v>
      </c>
      <c r="AH161" s="7" t="s">
        <v>96</v>
      </c>
      <c r="AI161" s="7">
        <v>1</v>
      </c>
      <c r="AJ161" s="7">
        <v>0</v>
      </c>
      <c r="AK161" s="7">
        <v>0</v>
      </c>
      <c r="AL161" s="16" t="s">
        <v>73</v>
      </c>
      <c r="AM161" s="9" t="s">
        <v>96</v>
      </c>
      <c r="AN161" s="7" t="s">
        <v>96</v>
      </c>
      <c r="AO161" s="9" t="s">
        <v>96</v>
      </c>
      <c r="AP161" s="9" t="s">
        <v>96</v>
      </c>
      <c r="AQ161" s="7" t="s">
        <v>201</v>
      </c>
      <c r="AR161" s="7" t="s">
        <v>96</v>
      </c>
      <c r="AS161" s="7" t="s">
        <v>96</v>
      </c>
      <c r="AT161" s="7">
        <v>1</v>
      </c>
      <c r="AU161" s="7">
        <v>1</v>
      </c>
      <c r="AV161" s="7" t="s">
        <v>96</v>
      </c>
      <c r="AW161" s="7" t="s">
        <v>96</v>
      </c>
      <c r="AX161" s="7" t="s">
        <v>96</v>
      </c>
      <c r="AY161" s="7">
        <v>1</v>
      </c>
      <c r="AZ161" s="7">
        <v>1</v>
      </c>
      <c r="BA161" s="7">
        <v>1</v>
      </c>
      <c r="BB161" s="7" t="s">
        <v>96</v>
      </c>
      <c r="BC161" s="7">
        <v>1</v>
      </c>
      <c r="BD161" s="7">
        <v>1</v>
      </c>
      <c r="BE161" s="7" t="s">
        <v>96</v>
      </c>
      <c r="BF161" s="7" t="s">
        <v>96</v>
      </c>
      <c r="BG161" s="7" t="s">
        <v>96</v>
      </c>
      <c r="BH161" s="7" t="s">
        <v>96</v>
      </c>
      <c r="BI161" s="7" t="s">
        <v>96</v>
      </c>
      <c r="BJ161" s="7" t="s">
        <v>96</v>
      </c>
      <c r="BK161" s="7" t="s">
        <v>242</v>
      </c>
      <c r="BL161" s="6" t="s">
        <v>248</v>
      </c>
      <c r="BM161" s="7" t="s">
        <v>524</v>
      </c>
      <c r="BN161" s="7" t="s">
        <v>77</v>
      </c>
      <c r="BO161" t="s">
        <v>425</v>
      </c>
      <c r="BP161" s="6">
        <v>1</v>
      </c>
      <c r="BQ161" t="s">
        <v>426</v>
      </c>
      <c r="BR161" t="s">
        <v>515</v>
      </c>
      <c r="BS161" s="6" t="s">
        <v>96</v>
      </c>
      <c r="BT161" s="6" t="s">
        <v>96</v>
      </c>
      <c r="BU161" s="6" t="s">
        <v>96</v>
      </c>
      <c r="BV161" s="6" t="s">
        <v>96</v>
      </c>
      <c r="BW161" s="6" t="s">
        <v>96</v>
      </c>
      <c r="BX161" s="6" t="s">
        <v>96</v>
      </c>
    </row>
    <row r="162" spans="1:76" x14ac:dyDescent="0.25">
      <c r="A162" s="6" t="s">
        <v>237</v>
      </c>
      <c r="B162" s="6" t="s">
        <v>268</v>
      </c>
      <c r="C162" s="6" t="s">
        <v>238</v>
      </c>
      <c r="D162" s="35" t="s">
        <v>123</v>
      </c>
      <c r="E162" s="7">
        <v>2016</v>
      </c>
      <c r="F162" s="15">
        <v>3.4</v>
      </c>
      <c r="G162" s="6" t="s">
        <v>249</v>
      </c>
      <c r="H162" s="6" t="s">
        <v>520</v>
      </c>
      <c r="I162" s="6" t="s">
        <v>250</v>
      </c>
      <c r="J162" s="7">
        <v>4.8</v>
      </c>
      <c r="K162" s="7" t="s">
        <v>96</v>
      </c>
      <c r="L162" s="7">
        <v>-6</v>
      </c>
      <c r="M162" s="7">
        <v>13.7</v>
      </c>
      <c r="N162" s="7" t="s">
        <v>96</v>
      </c>
      <c r="O162" s="7" t="s">
        <v>96</v>
      </c>
      <c r="P162" s="15" t="s">
        <v>96</v>
      </c>
      <c r="Q162" s="7" t="s">
        <v>96</v>
      </c>
      <c r="R162" s="7" t="s">
        <v>96</v>
      </c>
      <c r="S162" s="7" t="s">
        <v>96</v>
      </c>
      <c r="T162" s="7" t="s">
        <v>96</v>
      </c>
      <c r="U162" s="7" t="s">
        <v>96</v>
      </c>
      <c r="V162" s="16" t="s">
        <v>96</v>
      </c>
      <c r="W162" s="16" t="s">
        <v>96</v>
      </c>
      <c r="X162" s="16" t="s">
        <v>96</v>
      </c>
      <c r="Y162" s="16" t="s">
        <v>96</v>
      </c>
      <c r="Z162" s="78" t="s">
        <v>69</v>
      </c>
      <c r="AA162" s="7" t="s">
        <v>70</v>
      </c>
      <c r="AB162" s="7">
        <v>1992</v>
      </c>
      <c r="AC162" s="7">
        <v>2010</v>
      </c>
      <c r="AD162" s="7" t="s">
        <v>96</v>
      </c>
      <c r="AE162" s="7">
        <v>1</v>
      </c>
      <c r="AF162" s="7" t="s">
        <v>96</v>
      </c>
      <c r="AG162" s="7" t="s">
        <v>96</v>
      </c>
      <c r="AH162" s="7" t="s">
        <v>96</v>
      </c>
      <c r="AI162" s="7">
        <v>1</v>
      </c>
      <c r="AJ162" s="7">
        <v>0</v>
      </c>
      <c r="AK162" s="7">
        <v>0</v>
      </c>
      <c r="AL162" s="16" t="s">
        <v>73</v>
      </c>
      <c r="AM162" s="9" t="s">
        <v>96</v>
      </c>
      <c r="AN162" s="7" t="s">
        <v>96</v>
      </c>
      <c r="AO162" s="9" t="s">
        <v>96</v>
      </c>
      <c r="AP162" s="9" t="s">
        <v>96</v>
      </c>
      <c r="AQ162" s="7" t="s">
        <v>201</v>
      </c>
      <c r="AR162" s="7" t="s">
        <v>96</v>
      </c>
      <c r="AS162" s="7" t="s">
        <v>96</v>
      </c>
      <c r="AT162" s="7">
        <v>1</v>
      </c>
      <c r="AU162" s="7">
        <v>1</v>
      </c>
      <c r="AV162" s="7" t="s">
        <v>96</v>
      </c>
      <c r="AW162" s="7" t="s">
        <v>96</v>
      </c>
      <c r="AX162" s="7" t="s">
        <v>96</v>
      </c>
      <c r="AY162" s="7">
        <v>1</v>
      </c>
      <c r="AZ162" s="7">
        <v>1</v>
      </c>
      <c r="BA162" s="7">
        <v>1</v>
      </c>
      <c r="BB162" s="7" t="s">
        <v>96</v>
      </c>
      <c r="BC162" s="7">
        <v>1</v>
      </c>
      <c r="BD162" s="7">
        <v>1</v>
      </c>
      <c r="BE162" s="7" t="s">
        <v>96</v>
      </c>
      <c r="BF162" s="7" t="s">
        <v>96</v>
      </c>
      <c r="BG162" s="7" t="s">
        <v>96</v>
      </c>
      <c r="BH162" s="7" t="s">
        <v>96</v>
      </c>
      <c r="BI162" s="7" t="s">
        <v>96</v>
      </c>
      <c r="BJ162" s="7" t="s">
        <v>96</v>
      </c>
      <c r="BK162" s="7" t="s">
        <v>243</v>
      </c>
      <c r="BL162" s="6" t="s">
        <v>248</v>
      </c>
      <c r="BM162" s="7" t="s">
        <v>524</v>
      </c>
      <c r="BN162" s="7" t="s">
        <v>77</v>
      </c>
      <c r="BO162" t="s">
        <v>425</v>
      </c>
      <c r="BP162" s="6">
        <v>1</v>
      </c>
      <c r="BQ162" t="s">
        <v>426</v>
      </c>
      <c r="BR162" t="s">
        <v>515</v>
      </c>
      <c r="BS162" s="6" t="s">
        <v>96</v>
      </c>
      <c r="BT162" s="6" t="s">
        <v>96</v>
      </c>
      <c r="BU162" s="6" t="s">
        <v>96</v>
      </c>
      <c r="BV162" s="6" t="s">
        <v>96</v>
      </c>
      <c r="BW162" s="6" t="s">
        <v>96</v>
      </c>
      <c r="BX162" s="6" t="s">
        <v>96</v>
      </c>
    </row>
    <row r="163" spans="1:76" x14ac:dyDescent="0.25">
      <c r="A163" s="6" t="s">
        <v>237</v>
      </c>
      <c r="B163" s="6" t="s">
        <v>268</v>
      </c>
      <c r="C163" s="6" t="s">
        <v>238</v>
      </c>
      <c r="D163" s="35" t="s">
        <v>123</v>
      </c>
      <c r="E163" s="7">
        <v>2016</v>
      </c>
      <c r="F163" s="15">
        <v>6.1</v>
      </c>
      <c r="G163" s="6" t="s">
        <v>249</v>
      </c>
      <c r="H163" s="6" t="s">
        <v>520</v>
      </c>
      <c r="I163" s="6" t="s">
        <v>250</v>
      </c>
      <c r="J163" s="7">
        <v>4.7</v>
      </c>
      <c r="K163" s="7" t="s">
        <v>96</v>
      </c>
      <c r="L163" s="7">
        <v>-3.4</v>
      </c>
      <c r="M163" s="7">
        <v>16.5</v>
      </c>
      <c r="N163" s="7" t="s">
        <v>96</v>
      </c>
      <c r="O163" s="7" t="s">
        <v>96</v>
      </c>
      <c r="P163" s="15" t="s">
        <v>96</v>
      </c>
      <c r="Q163" s="7" t="s">
        <v>96</v>
      </c>
      <c r="R163" s="7" t="s">
        <v>96</v>
      </c>
      <c r="S163" s="7" t="s">
        <v>96</v>
      </c>
      <c r="T163" s="7" t="s">
        <v>96</v>
      </c>
      <c r="U163" s="7" t="s">
        <v>96</v>
      </c>
      <c r="V163" s="16" t="s">
        <v>96</v>
      </c>
      <c r="W163" s="16" t="s">
        <v>96</v>
      </c>
      <c r="X163" s="16" t="s">
        <v>96</v>
      </c>
      <c r="Y163" s="16" t="s">
        <v>96</v>
      </c>
      <c r="Z163" s="78" t="s">
        <v>69</v>
      </c>
      <c r="AA163" s="7" t="s">
        <v>70</v>
      </c>
      <c r="AB163" s="7">
        <v>1992</v>
      </c>
      <c r="AC163" s="7">
        <v>2010</v>
      </c>
      <c r="AD163" s="7" t="s">
        <v>96</v>
      </c>
      <c r="AE163" s="7">
        <v>1</v>
      </c>
      <c r="AF163" s="7" t="s">
        <v>96</v>
      </c>
      <c r="AG163" s="7" t="s">
        <v>96</v>
      </c>
      <c r="AH163" s="7" t="s">
        <v>96</v>
      </c>
      <c r="AI163" s="7">
        <v>1</v>
      </c>
      <c r="AJ163" s="7">
        <v>0</v>
      </c>
      <c r="AK163" s="7">
        <v>0</v>
      </c>
      <c r="AL163" s="16" t="s">
        <v>73</v>
      </c>
      <c r="AM163" s="9" t="s">
        <v>96</v>
      </c>
      <c r="AN163" s="7" t="s">
        <v>96</v>
      </c>
      <c r="AO163" s="9" t="s">
        <v>96</v>
      </c>
      <c r="AP163" s="9" t="s">
        <v>96</v>
      </c>
      <c r="AQ163" s="7" t="s">
        <v>201</v>
      </c>
      <c r="AR163" s="7" t="s">
        <v>96</v>
      </c>
      <c r="AS163" s="7" t="s">
        <v>96</v>
      </c>
      <c r="AT163" s="7">
        <v>1</v>
      </c>
      <c r="AU163" s="7">
        <v>1</v>
      </c>
      <c r="AV163" s="7" t="s">
        <v>96</v>
      </c>
      <c r="AW163" s="7" t="s">
        <v>96</v>
      </c>
      <c r="AX163" s="7" t="s">
        <v>96</v>
      </c>
      <c r="AY163" s="7">
        <v>1</v>
      </c>
      <c r="AZ163" s="7">
        <v>1</v>
      </c>
      <c r="BA163" s="7">
        <v>1</v>
      </c>
      <c r="BB163" s="7" t="s">
        <v>96</v>
      </c>
      <c r="BC163" s="7">
        <v>1</v>
      </c>
      <c r="BD163" s="7">
        <v>1</v>
      </c>
      <c r="BE163" s="7" t="s">
        <v>96</v>
      </c>
      <c r="BF163" s="7" t="s">
        <v>96</v>
      </c>
      <c r="BG163" s="7" t="s">
        <v>96</v>
      </c>
      <c r="BH163" s="7" t="s">
        <v>96</v>
      </c>
      <c r="BI163" s="7" t="s">
        <v>96</v>
      </c>
      <c r="BJ163" s="7" t="s">
        <v>96</v>
      </c>
      <c r="BK163" s="7" t="s">
        <v>244</v>
      </c>
      <c r="BL163" s="6" t="s">
        <v>248</v>
      </c>
      <c r="BM163" s="7" t="s">
        <v>524</v>
      </c>
      <c r="BN163" s="7" t="s">
        <v>77</v>
      </c>
      <c r="BO163" t="s">
        <v>425</v>
      </c>
      <c r="BP163" s="6">
        <v>1</v>
      </c>
      <c r="BQ163" t="s">
        <v>426</v>
      </c>
      <c r="BR163" t="s">
        <v>515</v>
      </c>
      <c r="BS163" s="6" t="s">
        <v>96</v>
      </c>
      <c r="BT163" s="6" t="s">
        <v>96</v>
      </c>
      <c r="BU163" s="6" t="s">
        <v>96</v>
      </c>
      <c r="BV163" s="6" t="s">
        <v>96</v>
      </c>
      <c r="BW163" s="6" t="s">
        <v>96</v>
      </c>
      <c r="BX163" s="6" t="s">
        <v>96</v>
      </c>
    </row>
    <row r="164" spans="1:76" x14ac:dyDescent="0.25">
      <c r="A164" s="6" t="s">
        <v>237</v>
      </c>
      <c r="B164" s="6" t="s">
        <v>268</v>
      </c>
      <c r="C164" s="6" t="s">
        <v>238</v>
      </c>
      <c r="D164" s="35" t="s">
        <v>123</v>
      </c>
      <c r="E164" s="7">
        <v>2016</v>
      </c>
      <c r="F164" s="15">
        <v>15.7</v>
      </c>
      <c r="G164" s="6" t="s">
        <v>249</v>
      </c>
      <c r="H164" s="6" t="s">
        <v>520</v>
      </c>
      <c r="I164" s="6" t="s">
        <v>250</v>
      </c>
      <c r="J164" s="7">
        <v>4.9000000000000004</v>
      </c>
      <c r="K164" s="7" t="s">
        <v>96</v>
      </c>
      <c r="L164" s="7">
        <v>2.1</v>
      </c>
      <c r="M164" s="7">
        <v>31</v>
      </c>
      <c r="N164" s="7" t="s">
        <v>96</v>
      </c>
      <c r="O164" s="7" t="s">
        <v>96</v>
      </c>
      <c r="P164" s="15" t="s">
        <v>96</v>
      </c>
      <c r="Q164" s="7" t="s">
        <v>96</v>
      </c>
      <c r="R164" s="7" t="s">
        <v>96</v>
      </c>
      <c r="S164" s="7" t="s">
        <v>96</v>
      </c>
      <c r="T164" s="7" t="s">
        <v>96</v>
      </c>
      <c r="U164" s="7" t="s">
        <v>96</v>
      </c>
      <c r="V164" s="16" t="s">
        <v>96</v>
      </c>
      <c r="W164" s="16" t="s">
        <v>96</v>
      </c>
      <c r="X164" s="16" t="s">
        <v>96</v>
      </c>
      <c r="Y164" s="16" t="s">
        <v>96</v>
      </c>
      <c r="Z164" s="78" t="s">
        <v>69</v>
      </c>
      <c r="AA164" s="7" t="s">
        <v>70</v>
      </c>
      <c r="AB164" s="7">
        <v>1992</v>
      </c>
      <c r="AC164" s="7">
        <v>2010</v>
      </c>
      <c r="AD164" s="7" t="s">
        <v>96</v>
      </c>
      <c r="AE164" s="7">
        <v>1</v>
      </c>
      <c r="AF164" s="7" t="s">
        <v>96</v>
      </c>
      <c r="AG164" s="7" t="s">
        <v>96</v>
      </c>
      <c r="AH164" s="7" t="s">
        <v>96</v>
      </c>
      <c r="AI164" s="7">
        <v>1</v>
      </c>
      <c r="AJ164" s="7">
        <v>0</v>
      </c>
      <c r="AK164" s="7">
        <v>0</v>
      </c>
      <c r="AL164" s="16" t="s">
        <v>73</v>
      </c>
      <c r="AM164" s="9" t="s">
        <v>96</v>
      </c>
      <c r="AN164" s="7" t="s">
        <v>96</v>
      </c>
      <c r="AO164" s="9" t="s">
        <v>96</v>
      </c>
      <c r="AP164" s="9" t="s">
        <v>96</v>
      </c>
      <c r="AQ164" s="7" t="s">
        <v>201</v>
      </c>
      <c r="AR164" s="7" t="s">
        <v>96</v>
      </c>
      <c r="AS164" s="7" t="s">
        <v>96</v>
      </c>
      <c r="AT164" s="7">
        <v>1</v>
      </c>
      <c r="AU164" s="7">
        <v>1</v>
      </c>
      <c r="AV164" s="7" t="s">
        <v>96</v>
      </c>
      <c r="AW164" s="7" t="s">
        <v>96</v>
      </c>
      <c r="AX164" s="7" t="s">
        <v>96</v>
      </c>
      <c r="AY164" s="7">
        <v>1</v>
      </c>
      <c r="AZ164" s="7">
        <v>1</v>
      </c>
      <c r="BA164" s="7">
        <v>1</v>
      </c>
      <c r="BB164" s="7" t="s">
        <v>96</v>
      </c>
      <c r="BC164" s="7">
        <v>1</v>
      </c>
      <c r="BD164" s="7">
        <v>1</v>
      </c>
      <c r="BE164" s="7" t="s">
        <v>96</v>
      </c>
      <c r="BF164" s="7" t="s">
        <v>96</v>
      </c>
      <c r="BG164" s="7" t="s">
        <v>96</v>
      </c>
      <c r="BH164" s="7" t="s">
        <v>96</v>
      </c>
      <c r="BI164" s="7" t="s">
        <v>96</v>
      </c>
      <c r="BJ164" s="7" t="s">
        <v>96</v>
      </c>
      <c r="BK164" s="7" t="s">
        <v>245</v>
      </c>
      <c r="BL164" s="6" t="s">
        <v>248</v>
      </c>
      <c r="BM164" s="7" t="s">
        <v>524</v>
      </c>
      <c r="BN164" s="7" t="s">
        <v>77</v>
      </c>
      <c r="BO164" t="s">
        <v>425</v>
      </c>
      <c r="BP164" s="6">
        <v>1</v>
      </c>
      <c r="BQ164" t="s">
        <v>426</v>
      </c>
      <c r="BR164" t="s">
        <v>515</v>
      </c>
      <c r="BS164" s="6" t="s">
        <v>96</v>
      </c>
      <c r="BT164" s="6" t="s">
        <v>96</v>
      </c>
      <c r="BU164" s="6" t="s">
        <v>96</v>
      </c>
      <c r="BV164" s="6" t="s">
        <v>96</v>
      </c>
      <c r="BW164" s="6" t="s">
        <v>96</v>
      </c>
      <c r="BX164" s="6" t="s">
        <v>96</v>
      </c>
    </row>
    <row r="165" spans="1:76" x14ac:dyDescent="0.25">
      <c r="A165" s="6" t="s">
        <v>237</v>
      </c>
      <c r="B165" s="6" t="s">
        <v>268</v>
      </c>
      <c r="C165" s="6" t="s">
        <v>238</v>
      </c>
      <c r="D165" s="35" t="s">
        <v>123</v>
      </c>
      <c r="E165" s="7">
        <v>2016</v>
      </c>
      <c r="F165" s="15">
        <v>12</v>
      </c>
      <c r="G165" s="6" t="s">
        <v>249</v>
      </c>
      <c r="H165" s="6" t="s">
        <v>520</v>
      </c>
      <c r="I165" s="6" t="s">
        <v>250</v>
      </c>
      <c r="J165" s="7">
        <v>4.5999999999999996</v>
      </c>
      <c r="K165" s="7" t="s">
        <v>96</v>
      </c>
      <c r="L165" s="7">
        <v>-0.8</v>
      </c>
      <c r="M165" s="7">
        <v>26.4</v>
      </c>
      <c r="N165" s="7" t="s">
        <v>96</v>
      </c>
      <c r="O165" s="7" t="s">
        <v>96</v>
      </c>
      <c r="P165" s="15" t="s">
        <v>96</v>
      </c>
      <c r="Q165" s="7" t="s">
        <v>96</v>
      </c>
      <c r="R165" s="7" t="s">
        <v>96</v>
      </c>
      <c r="S165" s="7" t="s">
        <v>96</v>
      </c>
      <c r="T165" s="7" t="s">
        <v>96</v>
      </c>
      <c r="U165" s="7" t="s">
        <v>96</v>
      </c>
      <c r="V165" s="16" t="s">
        <v>96</v>
      </c>
      <c r="W165" s="16" t="s">
        <v>96</v>
      </c>
      <c r="X165" s="16" t="s">
        <v>96</v>
      </c>
      <c r="Y165" s="16" t="s">
        <v>96</v>
      </c>
      <c r="Z165" s="78" t="s">
        <v>69</v>
      </c>
      <c r="AA165" s="7" t="s">
        <v>70</v>
      </c>
      <c r="AB165" s="7">
        <v>1992</v>
      </c>
      <c r="AC165" s="7">
        <v>2010</v>
      </c>
      <c r="AD165" s="7" t="s">
        <v>96</v>
      </c>
      <c r="AE165" s="7">
        <v>1</v>
      </c>
      <c r="AF165" s="7" t="s">
        <v>96</v>
      </c>
      <c r="AG165" s="7" t="s">
        <v>96</v>
      </c>
      <c r="AH165" s="7" t="s">
        <v>96</v>
      </c>
      <c r="AI165" s="7">
        <v>1</v>
      </c>
      <c r="AJ165" s="7">
        <v>0</v>
      </c>
      <c r="AK165" s="7">
        <v>0</v>
      </c>
      <c r="AL165" s="16" t="s">
        <v>73</v>
      </c>
      <c r="AM165" s="9" t="s">
        <v>96</v>
      </c>
      <c r="AN165" s="7" t="s">
        <v>96</v>
      </c>
      <c r="AO165" s="9" t="s">
        <v>96</v>
      </c>
      <c r="AP165" s="9" t="s">
        <v>96</v>
      </c>
      <c r="AQ165" s="7" t="s">
        <v>201</v>
      </c>
      <c r="AR165" s="7" t="s">
        <v>96</v>
      </c>
      <c r="AS165" s="7" t="s">
        <v>96</v>
      </c>
      <c r="AT165" s="7">
        <v>1</v>
      </c>
      <c r="AU165" s="7">
        <v>1</v>
      </c>
      <c r="AV165" s="7" t="s">
        <v>96</v>
      </c>
      <c r="AW165" s="7" t="s">
        <v>96</v>
      </c>
      <c r="AX165" s="7" t="s">
        <v>96</v>
      </c>
      <c r="AY165" s="7">
        <v>1</v>
      </c>
      <c r="AZ165" s="7">
        <v>1</v>
      </c>
      <c r="BA165" s="7">
        <v>1</v>
      </c>
      <c r="BB165" s="7" t="s">
        <v>96</v>
      </c>
      <c r="BC165" s="7">
        <v>1</v>
      </c>
      <c r="BD165" s="7">
        <v>1</v>
      </c>
      <c r="BE165" s="7" t="s">
        <v>96</v>
      </c>
      <c r="BF165" s="7" t="s">
        <v>96</v>
      </c>
      <c r="BG165" s="7" t="s">
        <v>96</v>
      </c>
      <c r="BH165" s="7" t="s">
        <v>96</v>
      </c>
      <c r="BI165" s="7" t="s">
        <v>96</v>
      </c>
      <c r="BJ165" s="7" t="s">
        <v>96</v>
      </c>
      <c r="BK165" s="7" t="s">
        <v>246</v>
      </c>
      <c r="BL165" s="6" t="s">
        <v>248</v>
      </c>
      <c r="BM165" s="7" t="s">
        <v>524</v>
      </c>
      <c r="BN165" s="7" t="s">
        <v>77</v>
      </c>
      <c r="BO165" t="s">
        <v>425</v>
      </c>
      <c r="BP165" s="6">
        <v>1</v>
      </c>
      <c r="BQ165" t="s">
        <v>426</v>
      </c>
      <c r="BR165" t="s">
        <v>515</v>
      </c>
      <c r="BS165" s="6" t="s">
        <v>96</v>
      </c>
      <c r="BT165" s="6" t="s">
        <v>96</v>
      </c>
      <c r="BU165" s="6" t="s">
        <v>96</v>
      </c>
      <c r="BV165" s="6" t="s">
        <v>96</v>
      </c>
      <c r="BW165" s="6" t="s">
        <v>96</v>
      </c>
      <c r="BX165" s="6" t="s">
        <v>96</v>
      </c>
    </row>
    <row r="166" spans="1:76" x14ac:dyDescent="0.25">
      <c r="A166" s="6" t="s">
        <v>237</v>
      </c>
      <c r="B166" s="6" t="s">
        <v>268</v>
      </c>
      <c r="C166" s="6" t="s">
        <v>238</v>
      </c>
      <c r="D166" s="35" t="s">
        <v>123</v>
      </c>
      <c r="E166" s="7">
        <v>2016</v>
      </c>
      <c r="F166" s="15">
        <v>1.7</v>
      </c>
      <c r="G166" s="6" t="s">
        <v>249</v>
      </c>
      <c r="H166" s="6" t="s">
        <v>520</v>
      </c>
      <c r="I166" s="6" t="s">
        <v>250</v>
      </c>
      <c r="J166" s="7">
        <v>4.8</v>
      </c>
      <c r="K166" s="7" t="s">
        <v>96</v>
      </c>
      <c r="L166" s="7">
        <v>-6.8</v>
      </c>
      <c r="M166" s="7">
        <v>11</v>
      </c>
      <c r="N166" s="7" t="s">
        <v>96</v>
      </c>
      <c r="O166" s="7" t="s">
        <v>96</v>
      </c>
      <c r="P166" s="15" t="s">
        <v>96</v>
      </c>
      <c r="Q166" s="7" t="s">
        <v>96</v>
      </c>
      <c r="R166" s="7" t="s">
        <v>96</v>
      </c>
      <c r="S166" s="7" t="s">
        <v>96</v>
      </c>
      <c r="T166" s="7" t="s">
        <v>96</v>
      </c>
      <c r="U166" s="7" t="s">
        <v>96</v>
      </c>
      <c r="V166" s="16" t="s">
        <v>96</v>
      </c>
      <c r="W166" s="16" t="s">
        <v>96</v>
      </c>
      <c r="X166" s="16" t="s">
        <v>96</v>
      </c>
      <c r="Y166" s="16" t="s">
        <v>96</v>
      </c>
      <c r="Z166" s="78" t="s">
        <v>69</v>
      </c>
      <c r="AA166" s="7" t="s">
        <v>70</v>
      </c>
      <c r="AB166" s="7">
        <v>1972</v>
      </c>
      <c r="AC166" s="7">
        <v>2010</v>
      </c>
      <c r="AD166" s="7" t="s">
        <v>96</v>
      </c>
      <c r="AE166" s="7">
        <v>1</v>
      </c>
      <c r="AF166" s="7" t="s">
        <v>96</v>
      </c>
      <c r="AG166" s="7" t="s">
        <v>96</v>
      </c>
      <c r="AH166" s="7" t="s">
        <v>96</v>
      </c>
      <c r="AI166" s="7">
        <v>1</v>
      </c>
      <c r="AJ166" s="7">
        <v>0</v>
      </c>
      <c r="AK166" s="7">
        <v>0</v>
      </c>
      <c r="AL166" s="16" t="s">
        <v>73</v>
      </c>
      <c r="AM166" s="9" t="s">
        <v>96</v>
      </c>
      <c r="AN166" s="7" t="s">
        <v>96</v>
      </c>
      <c r="AO166" s="9" t="s">
        <v>96</v>
      </c>
      <c r="AP166" s="9" t="s">
        <v>96</v>
      </c>
      <c r="AQ166" s="7" t="s">
        <v>201</v>
      </c>
      <c r="AR166" s="7" t="s">
        <v>96</v>
      </c>
      <c r="AS166" s="7" t="s">
        <v>96</v>
      </c>
      <c r="AT166" s="7">
        <v>1</v>
      </c>
      <c r="AU166" s="7">
        <v>1</v>
      </c>
      <c r="AV166" s="7" t="s">
        <v>96</v>
      </c>
      <c r="AW166" s="7" t="s">
        <v>96</v>
      </c>
      <c r="AX166" s="7" t="s">
        <v>96</v>
      </c>
      <c r="AY166" s="7">
        <v>1</v>
      </c>
      <c r="AZ166" s="7">
        <v>1</v>
      </c>
      <c r="BA166" s="7">
        <v>1</v>
      </c>
      <c r="BB166" s="7" t="s">
        <v>96</v>
      </c>
      <c r="BC166" s="7">
        <v>1</v>
      </c>
      <c r="BD166" s="7">
        <v>1</v>
      </c>
      <c r="BE166" s="7" t="s">
        <v>96</v>
      </c>
      <c r="BF166" s="7" t="s">
        <v>96</v>
      </c>
      <c r="BG166" s="7" t="s">
        <v>96</v>
      </c>
      <c r="BH166" s="7" t="s">
        <v>96</v>
      </c>
      <c r="BI166" s="7" t="s">
        <v>96</v>
      </c>
      <c r="BJ166" s="7" t="s">
        <v>96</v>
      </c>
      <c r="BK166" s="7" t="s">
        <v>239</v>
      </c>
      <c r="BL166" s="6" t="s">
        <v>248</v>
      </c>
      <c r="BM166" s="7" t="s">
        <v>524</v>
      </c>
      <c r="BN166" s="7" t="s">
        <v>77</v>
      </c>
      <c r="BO166" t="s">
        <v>512</v>
      </c>
      <c r="BP166" s="6">
        <v>1</v>
      </c>
      <c r="BQ166" t="s">
        <v>424</v>
      </c>
      <c r="BR166" t="s">
        <v>515</v>
      </c>
      <c r="BS166" s="6" t="s">
        <v>96</v>
      </c>
      <c r="BT166" s="6" t="s">
        <v>96</v>
      </c>
      <c r="BU166" s="6" t="s">
        <v>96</v>
      </c>
      <c r="BV166" s="6" t="s">
        <v>96</v>
      </c>
      <c r="BW166" s="6" t="s">
        <v>96</v>
      </c>
      <c r="BX166" s="6" t="s">
        <v>96</v>
      </c>
    </row>
    <row r="167" spans="1:76" x14ac:dyDescent="0.25">
      <c r="A167" s="6" t="s">
        <v>237</v>
      </c>
      <c r="B167" s="6" t="s">
        <v>268</v>
      </c>
      <c r="C167" s="6" t="s">
        <v>238</v>
      </c>
      <c r="D167" s="35" t="s">
        <v>123</v>
      </c>
      <c r="E167" s="7">
        <v>2016</v>
      </c>
      <c r="F167" s="15">
        <v>5.9</v>
      </c>
      <c r="G167" s="6" t="s">
        <v>249</v>
      </c>
      <c r="H167" s="6" t="s">
        <v>520</v>
      </c>
      <c r="I167" s="6" t="s">
        <v>250</v>
      </c>
      <c r="J167" s="7">
        <v>4.0999999999999996</v>
      </c>
      <c r="K167" s="7" t="s">
        <v>96</v>
      </c>
      <c r="L167" s="7">
        <v>-5.8</v>
      </c>
      <c r="M167" s="7">
        <v>19.100000000000001</v>
      </c>
      <c r="N167" s="7" t="s">
        <v>96</v>
      </c>
      <c r="O167" s="7" t="s">
        <v>96</v>
      </c>
      <c r="P167" s="15" t="s">
        <v>96</v>
      </c>
      <c r="Q167" s="7" t="s">
        <v>96</v>
      </c>
      <c r="R167" s="7" t="s">
        <v>96</v>
      </c>
      <c r="S167" s="7" t="s">
        <v>96</v>
      </c>
      <c r="T167" s="7" t="s">
        <v>96</v>
      </c>
      <c r="U167" s="7" t="s">
        <v>96</v>
      </c>
      <c r="V167" s="16" t="s">
        <v>96</v>
      </c>
      <c r="W167" s="16" t="s">
        <v>96</v>
      </c>
      <c r="X167" s="16" t="s">
        <v>96</v>
      </c>
      <c r="Y167" s="16" t="s">
        <v>96</v>
      </c>
      <c r="Z167" s="78" t="s">
        <v>69</v>
      </c>
      <c r="AA167" s="7" t="s">
        <v>70</v>
      </c>
      <c r="AB167" s="7">
        <v>1972</v>
      </c>
      <c r="AC167" s="7">
        <v>2010</v>
      </c>
      <c r="AD167" s="7" t="s">
        <v>96</v>
      </c>
      <c r="AE167" s="7">
        <v>1</v>
      </c>
      <c r="AF167" s="7" t="s">
        <v>96</v>
      </c>
      <c r="AG167" s="7" t="s">
        <v>96</v>
      </c>
      <c r="AH167" s="7" t="s">
        <v>96</v>
      </c>
      <c r="AI167" s="7">
        <v>1</v>
      </c>
      <c r="AJ167" s="7">
        <v>0</v>
      </c>
      <c r="AK167" s="7">
        <v>0</v>
      </c>
      <c r="AL167" s="16" t="s">
        <v>73</v>
      </c>
      <c r="AM167" s="9" t="s">
        <v>96</v>
      </c>
      <c r="AN167" s="7" t="s">
        <v>96</v>
      </c>
      <c r="AO167" s="9" t="s">
        <v>96</v>
      </c>
      <c r="AP167" s="9" t="s">
        <v>96</v>
      </c>
      <c r="AQ167" s="7" t="s">
        <v>201</v>
      </c>
      <c r="AR167" s="7" t="s">
        <v>96</v>
      </c>
      <c r="AS167" s="7" t="s">
        <v>96</v>
      </c>
      <c r="AT167" s="7">
        <v>1</v>
      </c>
      <c r="AU167" s="7">
        <v>1</v>
      </c>
      <c r="AV167" s="7" t="s">
        <v>96</v>
      </c>
      <c r="AW167" s="7" t="s">
        <v>96</v>
      </c>
      <c r="AX167" s="7" t="s">
        <v>96</v>
      </c>
      <c r="AY167" s="7">
        <v>1</v>
      </c>
      <c r="AZ167" s="7">
        <v>1</v>
      </c>
      <c r="BA167" s="7">
        <v>1</v>
      </c>
      <c r="BB167" s="7" t="s">
        <v>96</v>
      </c>
      <c r="BC167" s="7">
        <v>1</v>
      </c>
      <c r="BD167" s="7">
        <v>1</v>
      </c>
      <c r="BE167" s="7" t="s">
        <v>96</v>
      </c>
      <c r="BF167" s="7" t="s">
        <v>96</v>
      </c>
      <c r="BG167" s="7" t="s">
        <v>96</v>
      </c>
      <c r="BH167" s="7" t="s">
        <v>96</v>
      </c>
      <c r="BI167" s="7" t="s">
        <v>96</v>
      </c>
      <c r="BJ167" s="7" t="s">
        <v>96</v>
      </c>
      <c r="BK167" s="7" t="s">
        <v>239</v>
      </c>
      <c r="BL167" s="6" t="s">
        <v>248</v>
      </c>
      <c r="BM167" s="7" t="s">
        <v>524</v>
      </c>
      <c r="BN167" s="7" t="s">
        <v>77</v>
      </c>
      <c r="BO167" t="s">
        <v>512</v>
      </c>
      <c r="BP167" s="6">
        <v>1</v>
      </c>
      <c r="BQ167" t="s">
        <v>424</v>
      </c>
      <c r="BR167" t="s">
        <v>515</v>
      </c>
      <c r="BS167" s="6" t="s">
        <v>96</v>
      </c>
      <c r="BT167" s="6" t="s">
        <v>96</v>
      </c>
      <c r="BU167" s="6" t="s">
        <v>96</v>
      </c>
      <c r="BV167" s="6" t="s">
        <v>96</v>
      </c>
      <c r="BW167" s="6" t="s">
        <v>96</v>
      </c>
      <c r="BX167" s="6" t="s">
        <v>96</v>
      </c>
    </row>
    <row r="168" spans="1:76" x14ac:dyDescent="0.25">
      <c r="A168" s="6" t="s">
        <v>237</v>
      </c>
      <c r="B168" s="6" t="s">
        <v>268</v>
      </c>
      <c r="C168" s="6" t="s">
        <v>238</v>
      </c>
      <c r="D168" s="35" t="s">
        <v>123</v>
      </c>
      <c r="E168" s="7">
        <v>2016</v>
      </c>
      <c r="F168" s="15">
        <v>4.5</v>
      </c>
      <c r="G168" s="6" t="s">
        <v>249</v>
      </c>
      <c r="H168" s="6" t="s">
        <v>520</v>
      </c>
      <c r="I168" s="6" t="s">
        <v>250</v>
      </c>
      <c r="J168" s="7">
        <v>3.9</v>
      </c>
      <c r="K168" s="7" t="s">
        <v>96</v>
      </c>
      <c r="L168" s="7">
        <v>0.4</v>
      </c>
      <c r="M168" s="7">
        <v>8.6999999999999993</v>
      </c>
      <c r="N168" s="7" t="s">
        <v>96</v>
      </c>
      <c r="O168" s="7" t="s">
        <v>96</v>
      </c>
      <c r="P168" s="15" t="s">
        <v>96</v>
      </c>
      <c r="Q168" s="7" t="s">
        <v>96</v>
      </c>
      <c r="R168" s="7" t="s">
        <v>96</v>
      </c>
      <c r="S168" s="7" t="s">
        <v>96</v>
      </c>
      <c r="T168" s="7" t="s">
        <v>96</v>
      </c>
      <c r="U168" s="7" t="s">
        <v>96</v>
      </c>
      <c r="V168" s="16" t="s">
        <v>96</v>
      </c>
      <c r="W168" s="16" t="s">
        <v>96</v>
      </c>
      <c r="X168" s="16" t="s">
        <v>96</v>
      </c>
      <c r="Y168" s="16" t="s">
        <v>96</v>
      </c>
      <c r="Z168" s="78" t="s">
        <v>69</v>
      </c>
      <c r="AA168" s="7" t="s">
        <v>70</v>
      </c>
      <c r="AB168" s="7">
        <v>1972</v>
      </c>
      <c r="AC168" s="7">
        <v>2010</v>
      </c>
      <c r="AD168" s="7" t="s">
        <v>96</v>
      </c>
      <c r="AE168" s="7">
        <v>1</v>
      </c>
      <c r="AF168" s="7" t="s">
        <v>96</v>
      </c>
      <c r="AG168" s="7" t="s">
        <v>96</v>
      </c>
      <c r="AH168" s="7" t="s">
        <v>96</v>
      </c>
      <c r="AI168" s="7">
        <v>1</v>
      </c>
      <c r="AJ168" s="7">
        <v>0</v>
      </c>
      <c r="AK168" s="7">
        <v>0</v>
      </c>
      <c r="AL168" s="16" t="s">
        <v>73</v>
      </c>
      <c r="AM168" s="9" t="s">
        <v>96</v>
      </c>
      <c r="AN168" s="7" t="s">
        <v>96</v>
      </c>
      <c r="AO168" s="9" t="s">
        <v>96</v>
      </c>
      <c r="AP168" s="9" t="s">
        <v>96</v>
      </c>
      <c r="AQ168" s="7" t="s">
        <v>201</v>
      </c>
      <c r="AR168" s="7" t="s">
        <v>96</v>
      </c>
      <c r="AS168" s="7" t="s">
        <v>96</v>
      </c>
      <c r="AT168" s="7">
        <v>1</v>
      </c>
      <c r="AU168" s="7">
        <v>1</v>
      </c>
      <c r="AV168" s="7" t="s">
        <v>96</v>
      </c>
      <c r="AW168" s="7" t="s">
        <v>96</v>
      </c>
      <c r="AX168" s="7" t="s">
        <v>96</v>
      </c>
      <c r="AY168" s="7">
        <v>1</v>
      </c>
      <c r="AZ168" s="7">
        <v>1</v>
      </c>
      <c r="BA168" s="7">
        <v>1</v>
      </c>
      <c r="BB168" s="7" t="s">
        <v>96</v>
      </c>
      <c r="BC168" s="7">
        <v>1</v>
      </c>
      <c r="BD168" s="7">
        <v>1</v>
      </c>
      <c r="BE168" s="7" t="s">
        <v>96</v>
      </c>
      <c r="BF168" s="7" t="s">
        <v>96</v>
      </c>
      <c r="BG168" s="7" t="s">
        <v>96</v>
      </c>
      <c r="BH168" s="7" t="s">
        <v>96</v>
      </c>
      <c r="BI168" s="7" t="s">
        <v>96</v>
      </c>
      <c r="BJ168" s="7" t="s">
        <v>96</v>
      </c>
      <c r="BK168" s="7" t="s">
        <v>239</v>
      </c>
      <c r="BL168" s="6" t="s">
        <v>248</v>
      </c>
      <c r="BM168" s="7" t="s">
        <v>524</v>
      </c>
      <c r="BN168" s="7" t="s">
        <v>77</v>
      </c>
      <c r="BO168" t="s">
        <v>512</v>
      </c>
      <c r="BP168" s="6">
        <v>1</v>
      </c>
      <c r="BQ168" t="s">
        <v>424</v>
      </c>
      <c r="BR168" t="s">
        <v>515</v>
      </c>
      <c r="BS168" s="6" t="s">
        <v>96</v>
      </c>
      <c r="BT168" s="6" t="s">
        <v>96</v>
      </c>
      <c r="BU168" s="6" t="s">
        <v>96</v>
      </c>
      <c r="BV168" s="6" t="s">
        <v>96</v>
      </c>
      <c r="BW168" s="6" t="s">
        <v>96</v>
      </c>
      <c r="BX168" s="6" t="s">
        <v>96</v>
      </c>
    </row>
    <row r="169" spans="1:76" x14ac:dyDescent="0.25">
      <c r="A169" s="6" t="s">
        <v>237</v>
      </c>
      <c r="B169" s="6" t="s">
        <v>268</v>
      </c>
      <c r="C169" s="6" t="s">
        <v>238</v>
      </c>
      <c r="D169" s="35" t="s">
        <v>123</v>
      </c>
      <c r="E169" s="7">
        <v>2016</v>
      </c>
      <c r="F169" s="15">
        <v>4.0999999999999996</v>
      </c>
      <c r="G169" s="6" t="s">
        <v>249</v>
      </c>
      <c r="H169" s="6" t="s">
        <v>520</v>
      </c>
      <c r="I169" s="6" t="s">
        <v>250</v>
      </c>
      <c r="J169" s="7">
        <v>4.2</v>
      </c>
      <c r="K169" s="7" t="s">
        <v>96</v>
      </c>
      <c r="L169" s="7">
        <v>-4.2</v>
      </c>
      <c r="M169" s="7">
        <v>13.1</v>
      </c>
      <c r="N169" s="7" t="s">
        <v>96</v>
      </c>
      <c r="O169" s="7" t="s">
        <v>96</v>
      </c>
      <c r="P169" s="15" t="s">
        <v>96</v>
      </c>
      <c r="Q169" s="7" t="s">
        <v>96</v>
      </c>
      <c r="R169" s="7" t="s">
        <v>96</v>
      </c>
      <c r="S169" s="7" t="s">
        <v>96</v>
      </c>
      <c r="T169" s="7" t="s">
        <v>96</v>
      </c>
      <c r="U169" s="7" t="s">
        <v>96</v>
      </c>
      <c r="V169" s="16" t="s">
        <v>96</v>
      </c>
      <c r="W169" s="16" t="s">
        <v>96</v>
      </c>
      <c r="X169" s="16" t="s">
        <v>96</v>
      </c>
      <c r="Y169" s="16" t="s">
        <v>96</v>
      </c>
      <c r="Z169" s="78" t="s">
        <v>69</v>
      </c>
      <c r="AA169" s="7" t="s">
        <v>70</v>
      </c>
      <c r="AB169" s="7">
        <v>1972</v>
      </c>
      <c r="AC169" s="7">
        <v>2010</v>
      </c>
      <c r="AD169" s="7" t="s">
        <v>96</v>
      </c>
      <c r="AE169" s="7">
        <v>1</v>
      </c>
      <c r="AF169" s="7" t="s">
        <v>96</v>
      </c>
      <c r="AG169" s="7" t="s">
        <v>96</v>
      </c>
      <c r="AH169" s="7" t="s">
        <v>96</v>
      </c>
      <c r="AI169" s="7">
        <v>1</v>
      </c>
      <c r="AJ169" s="7">
        <v>0</v>
      </c>
      <c r="AK169" s="7">
        <v>0</v>
      </c>
      <c r="AL169" s="16" t="s">
        <v>73</v>
      </c>
      <c r="AM169" s="9" t="s">
        <v>96</v>
      </c>
      <c r="AN169" s="7" t="s">
        <v>96</v>
      </c>
      <c r="AO169" s="9" t="s">
        <v>96</v>
      </c>
      <c r="AP169" s="9" t="s">
        <v>96</v>
      </c>
      <c r="AQ169" s="7" t="s">
        <v>201</v>
      </c>
      <c r="AR169" s="7" t="s">
        <v>96</v>
      </c>
      <c r="AS169" s="7" t="s">
        <v>96</v>
      </c>
      <c r="AT169" s="7">
        <v>1</v>
      </c>
      <c r="AU169" s="7">
        <v>1</v>
      </c>
      <c r="AV169" s="7" t="s">
        <v>96</v>
      </c>
      <c r="AW169" s="7" t="s">
        <v>96</v>
      </c>
      <c r="AX169" s="7" t="s">
        <v>96</v>
      </c>
      <c r="AY169" s="7">
        <v>1</v>
      </c>
      <c r="AZ169" s="7">
        <v>1</v>
      </c>
      <c r="BA169" s="7">
        <v>1</v>
      </c>
      <c r="BB169" s="7" t="s">
        <v>96</v>
      </c>
      <c r="BC169" s="7">
        <v>1</v>
      </c>
      <c r="BD169" s="7">
        <v>1</v>
      </c>
      <c r="BE169" s="7" t="s">
        <v>96</v>
      </c>
      <c r="BF169" s="7" t="s">
        <v>96</v>
      </c>
      <c r="BG169" s="7" t="s">
        <v>96</v>
      </c>
      <c r="BH169" s="7" t="s">
        <v>96</v>
      </c>
      <c r="BI169" s="7" t="s">
        <v>96</v>
      </c>
      <c r="BJ169" s="7" t="s">
        <v>96</v>
      </c>
      <c r="BK169" s="7" t="s">
        <v>239</v>
      </c>
      <c r="BL169" s="6" t="s">
        <v>248</v>
      </c>
      <c r="BM169" s="7" t="s">
        <v>524</v>
      </c>
      <c r="BN169" s="7" t="s">
        <v>77</v>
      </c>
      <c r="BO169" t="s">
        <v>512</v>
      </c>
      <c r="BP169" s="6">
        <v>1</v>
      </c>
      <c r="BQ169" t="s">
        <v>424</v>
      </c>
      <c r="BR169" t="s">
        <v>515</v>
      </c>
      <c r="BS169" s="6" t="s">
        <v>96</v>
      </c>
      <c r="BT169" s="6" t="s">
        <v>96</v>
      </c>
      <c r="BU169" s="6" t="s">
        <v>96</v>
      </c>
      <c r="BV169" s="6" t="s">
        <v>96</v>
      </c>
      <c r="BW169" s="6" t="s">
        <v>96</v>
      </c>
      <c r="BX169" s="6" t="s">
        <v>96</v>
      </c>
    </row>
    <row r="170" spans="1:76" x14ac:dyDescent="0.25">
      <c r="A170" s="6" t="s">
        <v>237</v>
      </c>
      <c r="B170" s="6" t="s">
        <v>268</v>
      </c>
      <c r="C170" s="6" t="s">
        <v>238</v>
      </c>
      <c r="D170" s="35" t="s">
        <v>123</v>
      </c>
      <c r="E170" s="7">
        <v>2016</v>
      </c>
      <c r="F170" s="15">
        <v>6.4</v>
      </c>
      <c r="G170" s="6" t="s">
        <v>249</v>
      </c>
      <c r="H170" s="6" t="s">
        <v>520</v>
      </c>
      <c r="I170" s="6" t="s">
        <v>250</v>
      </c>
      <c r="J170" s="7">
        <v>4.0999999999999996</v>
      </c>
      <c r="K170" s="7" t="s">
        <v>96</v>
      </c>
      <c r="L170" s="7">
        <v>-0.6</v>
      </c>
      <c r="M170" s="7">
        <v>13.9</v>
      </c>
      <c r="N170" s="7" t="s">
        <v>96</v>
      </c>
      <c r="O170" s="7" t="s">
        <v>96</v>
      </c>
      <c r="P170" s="15" t="s">
        <v>96</v>
      </c>
      <c r="Q170" s="7" t="s">
        <v>96</v>
      </c>
      <c r="R170" s="7" t="s">
        <v>96</v>
      </c>
      <c r="S170" s="7" t="s">
        <v>96</v>
      </c>
      <c r="T170" s="7" t="s">
        <v>96</v>
      </c>
      <c r="U170" s="7" t="s">
        <v>96</v>
      </c>
      <c r="V170" s="16" t="s">
        <v>96</v>
      </c>
      <c r="W170" s="16" t="s">
        <v>96</v>
      </c>
      <c r="X170" s="16" t="s">
        <v>96</v>
      </c>
      <c r="Y170" s="16" t="s">
        <v>96</v>
      </c>
      <c r="Z170" s="78" t="s">
        <v>69</v>
      </c>
      <c r="AA170" s="7" t="s">
        <v>70</v>
      </c>
      <c r="AB170" s="7">
        <v>1972</v>
      </c>
      <c r="AC170" s="7">
        <v>2010</v>
      </c>
      <c r="AD170" s="7" t="s">
        <v>96</v>
      </c>
      <c r="AE170" s="7">
        <v>1</v>
      </c>
      <c r="AF170" s="7" t="s">
        <v>96</v>
      </c>
      <c r="AG170" s="7" t="s">
        <v>96</v>
      </c>
      <c r="AH170" s="7" t="s">
        <v>96</v>
      </c>
      <c r="AI170" s="7">
        <v>1</v>
      </c>
      <c r="AJ170" s="7">
        <v>0</v>
      </c>
      <c r="AK170" s="7">
        <v>0</v>
      </c>
      <c r="AL170" s="16" t="s">
        <v>73</v>
      </c>
      <c r="AM170" s="9" t="s">
        <v>96</v>
      </c>
      <c r="AN170" s="7" t="s">
        <v>96</v>
      </c>
      <c r="AO170" s="9" t="s">
        <v>96</v>
      </c>
      <c r="AP170" s="9" t="s">
        <v>96</v>
      </c>
      <c r="AQ170" s="7" t="s">
        <v>201</v>
      </c>
      <c r="AR170" s="7" t="s">
        <v>96</v>
      </c>
      <c r="AS170" s="7" t="s">
        <v>96</v>
      </c>
      <c r="AT170" s="7">
        <v>1</v>
      </c>
      <c r="AU170" s="7">
        <v>1</v>
      </c>
      <c r="AV170" s="7" t="s">
        <v>96</v>
      </c>
      <c r="AW170" s="7" t="s">
        <v>96</v>
      </c>
      <c r="AX170" s="7" t="s">
        <v>96</v>
      </c>
      <c r="AY170" s="7">
        <v>1</v>
      </c>
      <c r="AZ170" s="7">
        <v>1</v>
      </c>
      <c r="BA170" s="7">
        <v>1</v>
      </c>
      <c r="BB170" s="7" t="s">
        <v>96</v>
      </c>
      <c r="BC170" s="7">
        <v>1</v>
      </c>
      <c r="BD170" s="7">
        <v>1</v>
      </c>
      <c r="BE170" s="7" t="s">
        <v>96</v>
      </c>
      <c r="BF170" s="7" t="s">
        <v>96</v>
      </c>
      <c r="BG170" s="7" t="s">
        <v>96</v>
      </c>
      <c r="BH170" s="7" t="s">
        <v>96</v>
      </c>
      <c r="BI170" s="7" t="s">
        <v>96</v>
      </c>
      <c r="BJ170" s="7" t="s">
        <v>96</v>
      </c>
      <c r="BK170" s="7" t="s">
        <v>239</v>
      </c>
      <c r="BL170" s="6" t="s">
        <v>248</v>
      </c>
      <c r="BM170" s="7" t="s">
        <v>524</v>
      </c>
      <c r="BN170" s="7" t="s">
        <v>77</v>
      </c>
      <c r="BO170" t="s">
        <v>512</v>
      </c>
      <c r="BP170" s="6">
        <v>1</v>
      </c>
      <c r="BQ170" t="s">
        <v>424</v>
      </c>
      <c r="BR170" t="s">
        <v>515</v>
      </c>
      <c r="BS170" s="6" t="s">
        <v>96</v>
      </c>
      <c r="BT170" s="6" t="s">
        <v>96</v>
      </c>
      <c r="BU170" s="6" t="s">
        <v>96</v>
      </c>
      <c r="BV170" s="6" t="s">
        <v>96</v>
      </c>
      <c r="BW170" s="6" t="s">
        <v>96</v>
      </c>
      <c r="BX170" s="6" t="s">
        <v>96</v>
      </c>
    </row>
    <row r="171" spans="1:76" x14ac:dyDescent="0.25">
      <c r="A171" s="6" t="s">
        <v>237</v>
      </c>
      <c r="B171" s="6" t="s">
        <v>268</v>
      </c>
      <c r="C171" s="6" t="s">
        <v>238</v>
      </c>
      <c r="D171" s="35" t="s">
        <v>123</v>
      </c>
      <c r="E171" s="7">
        <v>2016</v>
      </c>
      <c r="F171" s="15">
        <v>13.2</v>
      </c>
      <c r="G171" s="6" t="s">
        <v>249</v>
      </c>
      <c r="H171" s="6" t="s">
        <v>520</v>
      </c>
      <c r="I171" s="6" t="s">
        <v>250</v>
      </c>
      <c r="J171" s="7">
        <v>3.9</v>
      </c>
      <c r="K171" s="7" t="s">
        <v>96</v>
      </c>
      <c r="L171" s="7">
        <v>2.2000000000000002</v>
      </c>
      <c r="M171" s="7">
        <v>25.4</v>
      </c>
      <c r="N171" s="7" t="s">
        <v>96</v>
      </c>
      <c r="O171" s="7" t="s">
        <v>96</v>
      </c>
      <c r="P171" s="15" t="s">
        <v>96</v>
      </c>
      <c r="Q171" s="7" t="s">
        <v>96</v>
      </c>
      <c r="R171" s="7" t="s">
        <v>96</v>
      </c>
      <c r="S171" s="7" t="s">
        <v>96</v>
      </c>
      <c r="T171" s="7" t="s">
        <v>96</v>
      </c>
      <c r="U171" s="7" t="s">
        <v>96</v>
      </c>
      <c r="V171" s="16" t="s">
        <v>96</v>
      </c>
      <c r="W171" s="16" t="s">
        <v>96</v>
      </c>
      <c r="X171" s="16" t="s">
        <v>96</v>
      </c>
      <c r="Y171" s="16" t="s">
        <v>96</v>
      </c>
      <c r="Z171" s="78" t="s">
        <v>69</v>
      </c>
      <c r="AA171" s="7" t="s">
        <v>70</v>
      </c>
      <c r="AB171" s="7">
        <v>1972</v>
      </c>
      <c r="AC171" s="7">
        <v>2010</v>
      </c>
      <c r="AD171" s="7" t="s">
        <v>96</v>
      </c>
      <c r="AE171" s="7">
        <v>1</v>
      </c>
      <c r="AF171" s="7" t="s">
        <v>96</v>
      </c>
      <c r="AG171" s="7" t="s">
        <v>96</v>
      </c>
      <c r="AH171" s="7" t="s">
        <v>96</v>
      </c>
      <c r="AI171" s="7">
        <v>1</v>
      </c>
      <c r="AJ171" s="7">
        <v>0</v>
      </c>
      <c r="AK171" s="7">
        <v>0</v>
      </c>
      <c r="AL171" s="16" t="s">
        <v>73</v>
      </c>
      <c r="AM171" s="9" t="s">
        <v>96</v>
      </c>
      <c r="AN171" s="7" t="s">
        <v>96</v>
      </c>
      <c r="AO171" s="9" t="s">
        <v>96</v>
      </c>
      <c r="AP171" s="9" t="s">
        <v>96</v>
      </c>
      <c r="AQ171" s="7" t="s">
        <v>201</v>
      </c>
      <c r="AR171" s="7" t="s">
        <v>96</v>
      </c>
      <c r="AS171" s="7" t="s">
        <v>96</v>
      </c>
      <c r="AT171" s="7">
        <v>1</v>
      </c>
      <c r="AU171" s="7">
        <v>1</v>
      </c>
      <c r="AV171" s="7" t="s">
        <v>96</v>
      </c>
      <c r="AW171" s="7" t="s">
        <v>96</v>
      </c>
      <c r="AX171" s="7" t="s">
        <v>96</v>
      </c>
      <c r="AY171" s="7">
        <v>1</v>
      </c>
      <c r="AZ171" s="7">
        <v>1</v>
      </c>
      <c r="BA171" s="7">
        <v>1</v>
      </c>
      <c r="BB171" s="7" t="s">
        <v>96</v>
      </c>
      <c r="BC171" s="7">
        <v>1</v>
      </c>
      <c r="BD171" s="7">
        <v>1</v>
      </c>
      <c r="BE171" s="7" t="s">
        <v>96</v>
      </c>
      <c r="BF171" s="7" t="s">
        <v>96</v>
      </c>
      <c r="BG171" s="7" t="s">
        <v>96</v>
      </c>
      <c r="BH171" s="7" t="s">
        <v>96</v>
      </c>
      <c r="BI171" s="7" t="s">
        <v>96</v>
      </c>
      <c r="BJ171" s="7" t="s">
        <v>96</v>
      </c>
      <c r="BK171" s="7" t="s">
        <v>239</v>
      </c>
      <c r="BL171" s="6" t="s">
        <v>248</v>
      </c>
      <c r="BM171" s="7" t="s">
        <v>524</v>
      </c>
      <c r="BN171" s="7" t="s">
        <v>77</v>
      </c>
      <c r="BO171" t="s">
        <v>512</v>
      </c>
      <c r="BP171" s="6">
        <v>1</v>
      </c>
      <c r="BQ171" t="s">
        <v>424</v>
      </c>
      <c r="BR171" t="s">
        <v>515</v>
      </c>
      <c r="BS171" s="6" t="s">
        <v>96</v>
      </c>
      <c r="BT171" s="6" t="s">
        <v>96</v>
      </c>
      <c r="BU171" s="6" t="s">
        <v>96</v>
      </c>
      <c r="BV171" s="6" t="s">
        <v>96</v>
      </c>
      <c r="BW171" s="6" t="s">
        <v>96</v>
      </c>
      <c r="BX171" s="6" t="s">
        <v>96</v>
      </c>
    </row>
    <row r="172" spans="1:76" x14ac:dyDescent="0.25">
      <c r="A172" s="6" t="s">
        <v>237</v>
      </c>
      <c r="B172" s="6" t="s">
        <v>268</v>
      </c>
      <c r="C172" s="6" t="s">
        <v>238</v>
      </c>
      <c r="D172" s="35" t="s">
        <v>123</v>
      </c>
      <c r="E172" s="7">
        <v>2016</v>
      </c>
      <c r="F172" s="15">
        <v>5</v>
      </c>
      <c r="G172" s="6" t="s">
        <v>249</v>
      </c>
      <c r="H172" s="6" t="s">
        <v>520</v>
      </c>
      <c r="I172" s="6" t="s">
        <v>250</v>
      </c>
      <c r="J172" s="7">
        <v>2.6</v>
      </c>
      <c r="K172" s="7" t="s">
        <v>96</v>
      </c>
      <c r="L172" s="7">
        <v>-3.1</v>
      </c>
      <c r="M172" s="7">
        <v>13.8</v>
      </c>
      <c r="N172" s="7" t="s">
        <v>96</v>
      </c>
      <c r="O172" s="7" t="s">
        <v>96</v>
      </c>
      <c r="P172" s="15" t="s">
        <v>96</v>
      </c>
      <c r="Q172" s="7" t="s">
        <v>96</v>
      </c>
      <c r="R172" s="7" t="s">
        <v>96</v>
      </c>
      <c r="S172" s="7" t="s">
        <v>96</v>
      </c>
      <c r="T172" s="7" t="s">
        <v>96</v>
      </c>
      <c r="U172" s="7" t="s">
        <v>96</v>
      </c>
      <c r="V172" s="16" t="s">
        <v>96</v>
      </c>
      <c r="W172" s="16" t="s">
        <v>96</v>
      </c>
      <c r="X172" s="16" t="s">
        <v>96</v>
      </c>
      <c r="Y172" s="16" t="s">
        <v>96</v>
      </c>
      <c r="Z172" s="78" t="s">
        <v>69</v>
      </c>
      <c r="AA172" s="7" t="s">
        <v>70</v>
      </c>
      <c r="AB172" s="7">
        <v>1994</v>
      </c>
      <c r="AC172" s="7">
        <v>2007</v>
      </c>
      <c r="AD172" s="7" t="s">
        <v>96</v>
      </c>
      <c r="AE172" s="7">
        <v>1</v>
      </c>
      <c r="AF172" s="7" t="s">
        <v>96</v>
      </c>
      <c r="AG172" s="7" t="s">
        <v>96</v>
      </c>
      <c r="AH172" s="7" t="s">
        <v>96</v>
      </c>
      <c r="AI172" s="7">
        <v>1</v>
      </c>
      <c r="AJ172" s="7">
        <v>0</v>
      </c>
      <c r="AK172" s="7">
        <v>0</v>
      </c>
      <c r="AL172" s="16" t="s">
        <v>73</v>
      </c>
      <c r="AM172" s="9" t="s">
        <v>96</v>
      </c>
      <c r="AN172" s="7" t="s">
        <v>96</v>
      </c>
      <c r="AO172" s="9" t="s">
        <v>96</v>
      </c>
      <c r="AP172" s="9" t="s">
        <v>96</v>
      </c>
      <c r="AQ172" s="7" t="s">
        <v>201</v>
      </c>
      <c r="AR172" s="7" t="s">
        <v>96</v>
      </c>
      <c r="AS172" s="7" t="s">
        <v>96</v>
      </c>
      <c r="AT172" s="7">
        <v>1</v>
      </c>
      <c r="AU172" s="7">
        <v>1</v>
      </c>
      <c r="AV172" s="7" t="s">
        <v>96</v>
      </c>
      <c r="AW172" s="7" t="s">
        <v>96</v>
      </c>
      <c r="AX172" s="7" t="s">
        <v>96</v>
      </c>
      <c r="AY172" s="7">
        <v>1</v>
      </c>
      <c r="AZ172" s="7">
        <v>1</v>
      </c>
      <c r="BA172" s="7">
        <v>1</v>
      </c>
      <c r="BB172" s="7" t="s">
        <v>96</v>
      </c>
      <c r="BC172" s="7">
        <v>1</v>
      </c>
      <c r="BD172" s="7">
        <v>1</v>
      </c>
      <c r="BE172" s="7" t="s">
        <v>96</v>
      </c>
      <c r="BF172" s="7" t="s">
        <v>96</v>
      </c>
      <c r="BG172" s="7" t="s">
        <v>96</v>
      </c>
      <c r="BH172" s="7" t="s">
        <v>96</v>
      </c>
      <c r="BI172" s="7" t="s">
        <v>96</v>
      </c>
      <c r="BJ172" s="7" t="s">
        <v>96</v>
      </c>
      <c r="BK172" s="7" t="s">
        <v>240</v>
      </c>
      <c r="BL172" s="6" t="s">
        <v>248</v>
      </c>
      <c r="BM172" s="7" t="s">
        <v>524</v>
      </c>
      <c r="BN172" s="7" t="s">
        <v>77</v>
      </c>
      <c r="BO172" t="s">
        <v>513</v>
      </c>
      <c r="BP172" s="6">
        <v>1</v>
      </c>
      <c r="BQ172" t="s">
        <v>514</v>
      </c>
      <c r="BR172" t="s">
        <v>515</v>
      </c>
      <c r="BS172" s="6" t="s">
        <v>96</v>
      </c>
      <c r="BT172" s="6" t="s">
        <v>96</v>
      </c>
      <c r="BU172" s="6" t="s">
        <v>96</v>
      </c>
      <c r="BV172" s="6" t="s">
        <v>96</v>
      </c>
      <c r="BW172" s="6" t="s">
        <v>96</v>
      </c>
      <c r="BX172" s="6" t="s">
        <v>96</v>
      </c>
    </row>
    <row r="173" spans="1:76" x14ac:dyDescent="0.25">
      <c r="A173" s="6" t="s">
        <v>237</v>
      </c>
      <c r="B173" s="6" t="s">
        <v>268</v>
      </c>
      <c r="C173" s="6" t="s">
        <v>238</v>
      </c>
      <c r="D173" s="35" t="s">
        <v>123</v>
      </c>
      <c r="E173" s="7">
        <v>2016</v>
      </c>
      <c r="F173" s="15">
        <v>4.5999999999999996</v>
      </c>
      <c r="G173" s="6" t="s">
        <v>249</v>
      </c>
      <c r="H173" s="6" t="s">
        <v>520</v>
      </c>
      <c r="I173" s="6" t="s">
        <v>250</v>
      </c>
      <c r="J173" s="7">
        <v>2.4</v>
      </c>
      <c r="K173" s="7" t="s">
        <v>96</v>
      </c>
      <c r="L173" s="7">
        <v>-8.6999999999999993</v>
      </c>
      <c r="M173" s="7">
        <v>19.899999999999999</v>
      </c>
      <c r="N173" s="7" t="s">
        <v>96</v>
      </c>
      <c r="O173" s="7" t="s">
        <v>96</v>
      </c>
      <c r="P173" s="15" t="s">
        <v>96</v>
      </c>
      <c r="Q173" s="7" t="s">
        <v>96</v>
      </c>
      <c r="R173" s="7" t="s">
        <v>96</v>
      </c>
      <c r="S173" s="7" t="s">
        <v>96</v>
      </c>
      <c r="T173" s="7" t="s">
        <v>96</v>
      </c>
      <c r="U173" s="7" t="s">
        <v>96</v>
      </c>
      <c r="V173" s="16" t="s">
        <v>96</v>
      </c>
      <c r="W173" s="16" t="s">
        <v>96</v>
      </c>
      <c r="X173" s="16" t="s">
        <v>96</v>
      </c>
      <c r="Y173" s="16" t="s">
        <v>96</v>
      </c>
      <c r="Z173" s="78" t="s">
        <v>69</v>
      </c>
      <c r="AA173" s="7" t="s">
        <v>70</v>
      </c>
      <c r="AB173" s="7">
        <v>1994</v>
      </c>
      <c r="AC173" s="7">
        <v>2007</v>
      </c>
      <c r="AD173" s="7" t="s">
        <v>96</v>
      </c>
      <c r="AE173" s="7">
        <v>1</v>
      </c>
      <c r="AF173" s="7" t="s">
        <v>96</v>
      </c>
      <c r="AG173" s="7" t="s">
        <v>96</v>
      </c>
      <c r="AH173" s="7" t="s">
        <v>96</v>
      </c>
      <c r="AI173" s="7">
        <v>1</v>
      </c>
      <c r="AJ173" s="7">
        <v>0</v>
      </c>
      <c r="AK173" s="7">
        <v>0</v>
      </c>
      <c r="AL173" s="16" t="s">
        <v>73</v>
      </c>
      <c r="AM173" s="9" t="s">
        <v>96</v>
      </c>
      <c r="AN173" s="7" t="s">
        <v>96</v>
      </c>
      <c r="AO173" s="9" t="s">
        <v>96</v>
      </c>
      <c r="AP173" s="9" t="s">
        <v>96</v>
      </c>
      <c r="AQ173" s="7" t="s">
        <v>201</v>
      </c>
      <c r="AR173" s="7" t="s">
        <v>96</v>
      </c>
      <c r="AS173" s="7" t="s">
        <v>96</v>
      </c>
      <c r="AT173" s="7">
        <v>1</v>
      </c>
      <c r="AU173" s="7">
        <v>1</v>
      </c>
      <c r="AV173" s="7" t="s">
        <v>96</v>
      </c>
      <c r="AW173" s="7" t="s">
        <v>96</v>
      </c>
      <c r="AX173" s="7" t="s">
        <v>96</v>
      </c>
      <c r="AY173" s="7">
        <v>1</v>
      </c>
      <c r="AZ173" s="7">
        <v>1</v>
      </c>
      <c r="BA173" s="7">
        <v>1</v>
      </c>
      <c r="BB173" s="7" t="s">
        <v>96</v>
      </c>
      <c r="BC173" s="7">
        <v>1</v>
      </c>
      <c r="BD173" s="7">
        <v>1</v>
      </c>
      <c r="BE173" s="7" t="s">
        <v>96</v>
      </c>
      <c r="BF173" s="7" t="s">
        <v>96</v>
      </c>
      <c r="BG173" s="7" t="s">
        <v>96</v>
      </c>
      <c r="BH173" s="7" t="s">
        <v>96</v>
      </c>
      <c r="BI173" s="7" t="s">
        <v>96</v>
      </c>
      <c r="BJ173" s="7" t="s">
        <v>96</v>
      </c>
      <c r="BK173" s="7" t="s">
        <v>240</v>
      </c>
      <c r="BL173" s="6" t="s">
        <v>248</v>
      </c>
      <c r="BM173" s="7" t="s">
        <v>524</v>
      </c>
      <c r="BN173" s="7" t="s">
        <v>77</v>
      </c>
      <c r="BO173" t="s">
        <v>513</v>
      </c>
      <c r="BP173" s="6">
        <v>1</v>
      </c>
      <c r="BQ173" t="s">
        <v>514</v>
      </c>
      <c r="BR173" t="s">
        <v>515</v>
      </c>
      <c r="BS173" s="6" t="s">
        <v>96</v>
      </c>
      <c r="BT173" s="6" t="s">
        <v>96</v>
      </c>
      <c r="BU173" s="6" t="s">
        <v>96</v>
      </c>
      <c r="BV173" s="6" t="s">
        <v>96</v>
      </c>
      <c r="BW173" s="6" t="s">
        <v>96</v>
      </c>
      <c r="BX173" s="6" t="s">
        <v>96</v>
      </c>
    </row>
    <row r="174" spans="1:76" x14ac:dyDescent="0.25">
      <c r="A174" s="6" t="s">
        <v>237</v>
      </c>
      <c r="B174" s="6" t="s">
        <v>268</v>
      </c>
      <c r="C174" s="6" t="s">
        <v>238</v>
      </c>
      <c r="D174" s="35" t="s">
        <v>123</v>
      </c>
      <c r="E174" s="7">
        <v>2016</v>
      </c>
      <c r="F174" s="15">
        <v>6.1</v>
      </c>
      <c r="G174" s="6" t="s">
        <v>249</v>
      </c>
      <c r="H174" s="6" t="s">
        <v>520</v>
      </c>
      <c r="I174" s="6" t="s">
        <v>250</v>
      </c>
      <c r="J174" s="7">
        <v>1.9</v>
      </c>
      <c r="K174" s="7" t="s">
        <v>96</v>
      </c>
      <c r="L174" s="7">
        <v>-0.5</v>
      </c>
      <c r="M174" s="7">
        <v>18.5</v>
      </c>
      <c r="N174" s="7" t="s">
        <v>96</v>
      </c>
      <c r="O174" s="7" t="s">
        <v>96</v>
      </c>
      <c r="P174" s="15" t="s">
        <v>96</v>
      </c>
      <c r="Q174" s="7" t="s">
        <v>96</v>
      </c>
      <c r="R174" s="7" t="s">
        <v>96</v>
      </c>
      <c r="S174" s="7" t="s">
        <v>96</v>
      </c>
      <c r="T174" s="7" t="s">
        <v>96</v>
      </c>
      <c r="U174" s="7" t="s">
        <v>96</v>
      </c>
      <c r="V174" s="16" t="s">
        <v>96</v>
      </c>
      <c r="W174" s="16" t="s">
        <v>96</v>
      </c>
      <c r="X174" s="16" t="s">
        <v>96</v>
      </c>
      <c r="Y174" s="16" t="s">
        <v>96</v>
      </c>
      <c r="Z174" s="78" t="s">
        <v>69</v>
      </c>
      <c r="AA174" s="7" t="s">
        <v>70</v>
      </c>
      <c r="AB174" s="7">
        <v>1994</v>
      </c>
      <c r="AC174" s="7">
        <v>2007</v>
      </c>
      <c r="AD174" s="7" t="s">
        <v>96</v>
      </c>
      <c r="AE174" s="7">
        <v>1</v>
      </c>
      <c r="AF174" s="7" t="s">
        <v>96</v>
      </c>
      <c r="AG174" s="7" t="s">
        <v>96</v>
      </c>
      <c r="AH174" s="7" t="s">
        <v>96</v>
      </c>
      <c r="AI174" s="7">
        <v>1</v>
      </c>
      <c r="AJ174" s="7">
        <v>0</v>
      </c>
      <c r="AK174" s="7">
        <v>0</v>
      </c>
      <c r="AL174" s="16" t="s">
        <v>73</v>
      </c>
      <c r="AM174" s="9" t="s">
        <v>96</v>
      </c>
      <c r="AN174" s="7" t="s">
        <v>96</v>
      </c>
      <c r="AO174" s="9" t="s">
        <v>96</v>
      </c>
      <c r="AP174" s="9" t="s">
        <v>96</v>
      </c>
      <c r="AQ174" s="7" t="s">
        <v>201</v>
      </c>
      <c r="AR174" s="7" t="s">
        <v>96</v>
      </c>
      <c r="AS174" s="7" t="s">
        <v>96</v>
      </c>
      <c r="AT174" s="7">
        <v>1</v>
      </c>
      <c r="AU174" s="7">
        <v>1</v>
      </c>
      <c r="AV174" s="7" t="s">
        <v>96</v>
      </c>
      <c r="AW174" s="7" t="s">
        <v>96</v>
      </c>
      <c r="AX174" s="7" t="s">
        <v>96</v>
      </c>
      <c r="AY174" s="7">
        <v>1</v>
      </c>
      <c r="AZ174" s="7">
        <v>1</v>
      </c>
      <c r="BA174" s="7">
        <v>1</v>
      </c>
      <c r="BB174" s="7" t="s">
        <v>96</v>
      </c>
      <c r="BC174" s="7">
        <v>1</v>
      </c>
      <c r="BD174" s="7">
        <v>1</v>
      </c>
      <c r="BE174" s="7" t="s">
        <v>96</v>
      </c>
      <c r="BF174" s="7" t="s">
        <v>96</v>
      </c>
      <c r="BG174" s="7" t="s">
        <v>96</v>
      </c>
      <c r="BH174" s="7" t="s">
        <v>96</v>
      </c>
      <c r="BI174" s="7" t="s">
        <v>96</v>
      </c>
      <c r="BJ174" s="7" t="s">
        <v>96</v>
      </c>
      <c r="BK174" s="7" t="s">
        <v>240</v>
      </c>
      <c r="BL174" s="6" t="s">
        <v>248</v>
      </c>
      <c r="BM174" s="7" t="s">
        <v>524</v>
      </c>
      <c r="BN174" s="7" t="s">
        <v>77</v>
      </c>
      <c r="BO174" t="s">
        <v>513</v>
      </c>
      <c r="BP174" s="6">
        <v>1</v>
      </c>
      <c r="BQ174" t="s">
        <v>514</v>
      </c>
      <c r="BR174" t="s">
        <v>515</v>
      </c>
      <c r="BS174" s="6" t="s">
        <v>96</v>
      </c>
      <c r="BT174" s="6" t="s">
        <v>96</v>
      </c>
      <c r="BU174" s="6" t="s">
        <v>96</v>
      </c>
      <c r="BV174" s="6" t="s">
        <v>96</v>
      </c>
      <c r="BW174" s="6" t="s">
        <v>96</v>
      </c>
      <c r="BX174" s="6" t="s">
        <v>96</v>
      </c>
    </row>
    <row r="175" spans="1:76" x14ac:dyDescent="0.25">
      <c r="D175" s="35"/>
      <c r="E175" s="7"/>
      <c r="F175" s="15"/>
      <c r="J175" s="7"/>
      <c r="K175" s="7"/>
      <c r="L175" s="7"/>
      <c r="M175" s="7"/>
      <c r="N175" s="7"/>
      <c r="O175" s="7"/>
      <c r="P175" s="15"/>
      <c r="Q175" s="7"/>
      <c r="R175" s="7"/>
      <c r="S175" s="9"/>
      <c r="T175" s="7"/>
      <c r="U175" s="7"/>
      <c r="V175" s="7"/>
      <c r="W175" s="7"/>
      <c r="X175" s="7"/>
      <c r="Y175" s="7"/>
      <c r="Z175" s="78" t="s">
        <v>69</v>
      </c>
      <c r="AA175" s="7"/>
      <c r="AB175" s="7"/>
      <c r="AC175" s="7"/>
      <c r="AD175" s="7"/>
      <c r="AE175" s="7"/>
      <c r="AF175" s="7"/>
      <c r="AG175" s="7"/>
      <c r="AH175" s="7"/>
      <c r="AI175" s="7"/>
      <c r="AJ175" s="7"/>
      <c r="AK175" s="7"/>
      <c r="AL175" s="16" t="s">
        <v>73</v>
      </c>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M175" s="7"/>
      <c r="BN175" s="7"/>
      <c r="BO175" s="7"/>
      <c r="BQ175" s="7"/>
      <c r="BR175" s="7"/>
      <c r="BX175" s="6" t="s">
        <v>96</v>
      </c>
    </row>
    <row r="176" spans="1:76" x14ac:dyDescent="0.25">
      <c r="A176" s="6" t="s">
        <v>237</v>
      </c>
      <c r="B176" s="6" t="s">
        <v>268</v>
      </c>
      <c r="C176" s="21" t="s">
        <v>238</v>
      </c>
      <c r="D176" s="35" t="s">
        <v>123</v>
      </c>
      <c r="E176" s="7">
        <v>2016</v>
      </c>
      <c r="F176" s="56">
        <v>6.5</v>
      </c>
      <c r="G176" s="6" t="s">
        <v>249</v>
      </c>
      <c r="H176" s="6" t="s">
        <v>520</v>
      </c>
      <c r="I176" s="6" t="s">
        <v>250</v>
      </c>
      <c r="J176" s="6">
        <v>5.0999999999999996</v>
      </c>
      <c r="K176" s="7" t="s">
        <v>96</v>
      </c>
      <c r="L176" s="7">
        <v>4.2</v>
      </c>
      <c r="M176" s="7">
        <v>8.9</v>
      </c>
      <c r="N176" s="7" t="s">
        <v>96</v>
      </c>
      <c r="O176" s="7" t="s">
        <v>96</v>
      </c>
      <c r="P176" s="15" t="s">
        <v>96</v>
      </c>
      <c r="Q176" s="7" t="s">
        <v>96</v>
      </c>
      <c r="R176" s="7" t="s">
        <v>96</v>
      </c>
      <c r="S176" s="7" t="s">
        <v>96</v>
      </c>
      <c r="T176" s="7" t="s">
        <v>96</v>
      </c>
      <c r="U176" s="7" t="s">
        <v>96</v>
      </c>
      <c r="V176" s="16" t="s">
        <v>96</v>
      </c>
      <c r="W176" s="16" t="s">
        <v>96</v>
      </c>
      <c r="X176" s="16" t="s">
        <v>96</v>
      </c>
      <c r="Y176" s="16" t="s">
        <v>96</v>
      </c>
      <c r="Z176" s="78" t="s">
        <v>69</v>
      </c>
      <c r="AA176" s="7" t="s">
        <v>70</v>
      </c>
      <c r="AB176" s="7">
        <v>1992</v>
      </c>
      <c r="AC176" s="7">
        <v>2010</v>
      </c>
      <c r="AD176" s="7" t="s">
        <v>96</v>
      </c>
      <c r="AE176" s="7">
        <v>1</v>
      </c>
      <c r="AF176" s="7" t="s">
        <v>96</v>
      </c>
      <c r="AG176" s="7" t="s">
        <v>96</v>
      </c>
      <c r="AH176" s="7" t="s">
        <v>96</v>
      </c>
      <c r="AI176" s="7">
        <v>1</v>
      </c>
      <c r="AJ176" s="7">
        <v>0</v>
      </c>
      <c r="AK176" s="7">
        <v>0</v>
      </c>
      <c r="AL176" s="16" t="s">
        <v>73</v>
      </c>
      <c r="AM176" s="9" t="s">
        <v>96</v>
      </c>
      <c r="AN176" s="7" t="s">
        <v>96</v>
      </c>
      <c r="AO176" s="9" t="s">
        <v>96</v>
      </c>
      <c r="AP176" s="9" t="s">
        <v>96</v>
      </c>
      <c r="AQ176" s="7" t="s">
        <v>201</v>
      </c>
      <c r="AR176" s="7" t="s">
        <v>96</v>
      </c>
      <c r="AS176" s="7" t="s">
        <v>96</v>
      </c>
      <c r="AT176" s="7">
        <v>1</v>
      </c>
      <c r="AU176" s="7">
        <v>1</v>
      </c>
      <c r="AV176" s="7" t="s">
        <v>96</v>
      </c>
      <c r="AW176" s="7" t="s">
        <v>96</v>
      </c>
      <c r="AX176" s="7" t="s">
        <v>96</v>
      </c>
      <c r="AY176" s="7">
        <v>1</v>
      </c>
      <c r="AZ176" s="7">
        <v>1</v>
      </c>
      <c r="BA176" s="7">
        <v>1</v>
      </c>
      <c r="BB176" s="7" t="s">
        <v>96</v>
      </c>
      <c r="BC176" s="7">
        <v>1</v>
      </c>
      <c r="BD176" s="7">
        <v>1</v>
      </c>
      <c r="BE176" s="7" t="s">
        <v>96</v>
      </c>
      <c r="BF176" s="7" t="s">
        <v>96</v>
      </c>
      <c r="BG176" s="7" t="s">
        <v>96</v>
      </c>
      <c r="BH176" s="7" t="s">
        <v>96</v>
      </c>
      <c r="BI176" s="7" t="s">
        <v>96</v>
      </c>
      <c r="BJ176" s="7" t="s">
        <v>96</v>
      </c>
      <c r="BK176" s="7" t="s">
        <v>241</v>
      </c>
      <c r="BL176" s="6" t="s">
        <v>248</v>
      </c>
      <c r="BM176" s="7" t="s">
        <v>525</v>
      </c>
      <c r="BN176" s="7" t="s">
        <v>77</v>
      </c>
      <c r="BO176" t="s">
        <v>425</v>
      </c>
      <c r="BP176" s="6">
        <v>1</v>
      </c>
      <c r="BQ176" t="s">
        <v>426</v>
      </c>
      <c r="BR176" t="s">
        <v>515</v>
      </c>
      <c r="BS176" t="s">
        <v>516</v>
      </c>
      <c r="BT176" s="6" t="s">
        <v>96</v>
      </c>
      <c r="BU176" t="s">
        <v>517</v>
      </c>
      <c r="BV176" t="s">
        <v>518</v>
      </c>
      <c r="BW176" s="6" t="s">
        <v>96</v>
      </c>
      <c r="BX176" s="6" t="s">
        <v>96</v>
      </c>
    </row>
    <row r="177" spans="1:76" x14ac:dyDescent="0.25">
      <c r="A177" s="6" t="s">
        <v>237</v>
      </c>
      <c r="B177" s="6" t="s">
        <v>268</v>
      </c>
      <c r="C177" s="6" t="s">
        <v>238</v>
      </c>
      <c r="D177" s="35" t="s">
        <v>123</v>
      </c>
      <c r="E177" s="7">
        <v>2016</v>
      </c>
      <c r="F177" s="56">
        <v>5.7</v>
      </c>
      <c r="G177" s="6" t="s">
        <v>249</v>
      </c>
      <c r="H177" s="6" t="s">
        <v>520</v>
      </c>
      <c r="I177" s="6" t="s">
        <v>250</v>
      </c>
      <c r="J177" s="7">
        <v>4</v>
      </c>
      <c r="K177" s="7" t="s">
        <v>96</v>
      </c>
      <c r="L177" s="7">
        <v>2.4</v>
      </c>
      <c r="M177" s="7">
        <v>9.1999999999999993</v>
      </c>
      <c r="N177" s="7" t="s">
        <v>96</v>
      </c>
      <c r="O177" s="7" t="s">
        <v>96</v>
      </c>
      <c r="P177" s="15" t="s">
        <v>96</v>
      </c>
      <c r="Q177" s="7" t="s">
        <v>96</v>
      </c>
      <c r="R177" s="7" t="s">
        <v>96</v>
      </c>
      <c r="S177" s="7" t="s">
        <v>96</v>
      </c>
      <c r="T177" s="7" t="s">
        <v>96</v>
      </c>
      <c r="U177" s="7" t="s">
        <v>96</v>
      </c>
      <c r="V177" s="16" t="s">
        <v>96</v>
      </c>
      <c r="W177" s="16" t="s">
        <v>96</v>
      </c>
      <c r="X177" s="16" t="s">
        <v>96</v>
      </c>
      <c r="Y177" s="16" t="s">
        <v>96</v>
      </c>
      <c r="Z177" s="78" t="s">
        <v>69</v>
      </c>
      <c r="AA177" s="7" t="s">
        <v>70</v>
      </c>
      <c r="AB177" s="7">
        <v>1992</v>
      </c>
      <c r="AC177" s="7">
        <v>2010</v>
      </c>
      <c r="AD177" s="7" t="s">
        <v>96</v>
      </c>
      <c r="AE177" s="7">
        <v>1</v>
      </c>
      <c r="AF177" s="7" t="s">
        <v>96</v>
      </c>
      <c r="AG177" s="7" t="s">
        <v>96</v>
      </c>
      <c r="AH177" s="7" t="s">
        <v>96</v>
      </c>
      <c r="AI177" s="7">
        <v>1</v>
      </c>
      <c r="AJ177" s="7">
        <v>0</v>
      </c>
      <c r="AK177" s="7">
        <v>0</v>
      </c>
      <c r="AL177" s="16" t="s">
        <v>73</v>
      </c>
      <c r="AM177" s="9" t="s">
        <v>96</v>
      </c>
      <c r="AN177" s="7" t="s">
        <v>96</v>
      </c>
      <c r="AO177" s="9" t="s">
        <v>96</v>
      </c>
      <c r="AP177" s="9" t="s">
        <v>96</v>
      </c>
      <c r="AQ177" s="7" t="s">
        <v>201</v>
      </c>
      <c r="AR177" s="7" t="s">
        <v>96</v>
      </c>
      <c r="AS177" s="7" t="s">
        <v>96</v>
      </c>
      <c r="AT177" s="7">
        <v>1</v>
      </c>
      <c r="AU177" s="7">
        <v>1</v>
      </c>
      <c r="AV177" s="7" t="s">
        <v>96</v>
      </c>
      <c r="AW177" s="7" t="s">
        <v>96</v>
      </c>
      <c r="AX177" s="7" t="s">
        <v>96</v>
      </c>
      <c r="AY177" s="7">
        <v>1</v>
      </c>
      <c r="AZ177" s="7">
        <v>1</v>
      </c>
      <c r="BA177" s="7">
        <v>1</v>
      </c>
      <c r="BB177" s="7" t="s">
        <v>96</v>
      </c>
      <c r="BC177" s="7">
        <v>1</v>
      </c>
      <c r="BD177" s="7">
        <v>1</v>
      </c>
      <c r="BE177" s="7" t="s">
        <v>96</v>
      </c>
      <c r="BF177" s="7" t="s">
        <v>96</v>
      </c>
      <c r="BG177" s="7" t="s">
        <v>96</v>
      </c>
      <c r="BH177" s="7" t="s">
        <v>96</v>
      </c>
      <c r="BI177" s="7" t="s">
        <v>96</v>
      </c>
      <c r="BJ177" s="7" t="s">
        <v>96</v>
      </c>
      <c r="BK177" s="7" t="s">
        <v>242</v>
      </c>
      <c r="BL177" s="6" t="s">
        <v>248</v>
      </c>
      <c r="BM177" s="7" t="s">
        <v>525</v>
      </c>
      <c r="BN177" s="7" t="s">
        <v>77</v>
      </c>
      <c r="BO177" t="s">
        <v>425</v>
      </c>
      <c r="BP177" s="6">
        <v>1</v>
      </c>
      <c r="BQ177" t="s">
        <v>426</v>
      </c>
      <c r="BR177" t="s">
        <v>515</v>
      </c>
      <c r="BS177" s="6" t="s">
        <v>96</v>
      </c>
      <c r="BT177" s="6" t="s">
        <v>96</v>
      </c>
      <c r="BU177" s="6" t="s">
        <v>96</v>
      </c>
      <c r="BV177" s="6" t="s">
        <v>96</v>
      </c>
      <c r="BW177" s="6" t="s">
        <v>96</v>
      </c>
      <c r="BX177" s="6" t="s">
        <v>96</v>
      </c>
    </row>
    <row r="178" spans="1:76" x14ac:dyDescent="0.25">
      <c r="A178" s="6" t="s">
        <v>237</v>
      </c>
      <c r="B178" s="6" t="s">
        <v>268</v>
      </c>
      <c r="C178" s="6" t="s">
        <v>238</v>
      </c>
      <c r="D178" s="35" t="s">
        <v>123</v>
      </c>
      <c r="E178" s="7">
        <v>2016</v>
      </c>
      <c r="F178" s="56">
        <v>5.8</v>
      </c>
      <c r="G178" s="6" t="s">
        <v>249</v>
      </c>
      <c r="H178" s="6" t="s">
        <v>520</v>
      </c>
      <c r="I178" s="6" t="s">
        <v>250</v>
      </c>
      <c r="J178" s="7">
        <v>4.8</v>
      </c>
      <c r="K178" s="7" t="s">
        <v>96</v>
      </c>
      <c r="L178" s="7">
        <v>1.4</v>
      </c>
      <c r="M178" s="7">
        <v>10.3</v>
      </c>
      <c r="N178" s="7" t="s">
        <v>96</v>
      </c>
      <c r="O178" s="7" t="s">
        <v>96</v>
      </c>
      <c r="P178" s="15" t="s">
        <v>96</v>
      </c>
      <c r="Q178" s="7" t="s">
        <v>96</v>
      </c>
      <c r="R178" s="7" t="s">
        <v>96</v>
      </c>
      <c r="S178" s="7" t="s">
        <v>96</v>
      </c>
      <c r="T178" s="7" t="s">
        <v>96</v>
      </c>
      <c r="U178" s="7" t="s">
        <v>96</v>
      </c>
      <c r="V178" s="16" t="s">
        <v>96</v>
      </c>
      <c r="W178" s="16" t="s">
        <v>96</v>
      </c>
      <c r="X178" s="16" t="s">
        <v>96</v>
      </c>
      <c r="Y178" s="16" t="s">
        <v>96</v>
      </c>
      <c r="Z178" s="78" t="s">
        <v>69</v>
      </c>
      <c r="AA178" s="7" t="s">
        <v>70</v>
      </c>
      <c r="AB178" s="7">
        <v>1992</v>
      </c>
      <c r="AC178" s="7">
        <v>2010</v>
      </c>
      <c r="AD178" s="7" t="s">
        <v>96</v>
      </c>
      <c r="AE178" s="7">
        <v>1</v>
      </c>
      <c r="AF178" s="7" t="s">
        <v>96</v>
      </c>
      <c r="AG178" s="7" t="s">
        <v>96</v>
      </c>
      <c r="AH178" s="7" t="s">
        <v>96</v>
      </c>
      <c r="AI178" s="7">
        <v>1</v>
      </c>
      <c r="AJ178" s="7">
        <v>0</v>
      </c>
      <c r="AK178" s="7">
        <v>0</v>
      </c>
      <c r="AL178" s="16" t="s">
        <v>73</v>
      </c>
      <c r="AM178" s="9" t="s">
        <v>96</v>
      </c>
      <c r="AN178" s="7" t="s">
        <v>96</v>
      </c>
      <c r="AO178" s="9" t="s">
        <v>96</v>
      </c>
      <c r="AP178" s="9" t="s">
        <v>96</v>
      </c>
      <c r="AQ178" s="7" t="s">
        <v>201</v>
      </c>
      <c r="AR178" s="7" t="s">
        <v>96</v>
      </c>
      <c r="AS178" s="7" t="s">
        <v>96</v>
      </c>
      <c r="AT178" s="7">
        <v>1</v>
      </c>
      <c r="AU178" s="7">
        <v>1</v>
      </c>
      <c r="AV178" s="7" t="s">
        <v>96</v>
      </c>
      <c r="AW178" s="7" t="s">
        <v>96</v>
      </c>
      <c r="AX178" s="7" t="s">
        <v>96</v>
      </c>
      <c r="AY178" s="7">
        <v>1</v>
      </c>
      <c r="AZ178" s="7">
        <v>1</v>
      </c>
      <c r="BA178" s="7">
        <v>1</v>
      </c>
      <c r="BB178" s="7" t="s">
        <v>96</v>
      </c>
      <c r="BC178" s="7">
        <v>1</v>
      </c>
      <c r="BD178" s="7">
        <v>1</v>
      </c>
      <c r="BE178" s="7" t="s">
        <v>96</v>
      </c>
      <c r="BF178" s="7" t="s">
        <v>96</v>
      </c>
      <c r="BG178" s="7" t="s">
        <v>96</v>
      </c>
      <c r="BH178" s="7" t="s">
        <v>96</v>
      </c>
      <c r="BI178" s="7" t="s">
        <v>96</v>
      </c>
      <c r="BJ178" s="7" t="s">
        <v>96</v>
      </c>
      <c r="BK178" s="7" t="s">
        <v>243</v>
      </c>
      <c r="BL178" s="6" t="s">
        <v>248</v>
      </c>
      <c r="BM178" s="7" t="s">
        <v>525</v>
      </c>
      <c r="BN178" s="7" t="s">
        <v>77</v>
      </c>
      <c r="BO178" t="s">
        <v>425</v>
      </c>
      <c r="BP178" s="6">
        <v>1</v>
      </c>
      <c r="BQ178" t="s">
        <v>426</v>
      </c>
      <c r="BR178" t="s">
        <v>515</v>
      </c>
      <c r="BS178" s="6" t="s">
        <v>96</v>
      </c>
      <c r="BT178" s="6" t="s">
        <v>96</v>
      </c>
      <c r="BU178" s="6" t="s">
        <v>96</v>
      </c>
      <c r="BV178" s="6" t="s">
        <v>96</v>
      </c>
      <c r="BW178" s="6" t="s">
        <v>96</v>
      </c>
      <c r="BX178" s="6" t="s">
        <v>96</v>
      </c>
    </row>
    <row r="179" spans="1:76" x14ac:dyDescent="0.25">
      <c r="A179" s="6" t="s">
        <v>237</v>
      </c>
      <c r="B179" s="6" t="s">
        <v>268</v>
      </c>
      <c r="C179" s="6" t="s">
        <v>238</v>
      </c>
      <c r="D179" s="35" t="s">
        <v>123</v>
      </c>
      <c r="E179" s="7">
        <v>2016</v>
      </c>
      <c r="F179" s="56">
        <v>4.4000000000000004</v>
      </c>
      <c r="G179" s="6" t="s">
        <v>249</v>
      </c>
      <c r="H179" s="6" t="s">
        <v>520</v>
      </c>
      <c r="I179" s="6" t="s">
        <v>250</v>
      </c>
      <c r="J179" s="7">
        <v>4.7</v>
      </c>
      <c r="K179" s="7" t="s">
        <v>96</v>
      </c>
      <c r="L179" s="7">
        <v>0</v>
      </c>
      <c r="M179" s="7">
        <v>9</v>
      </c>
      <c r="N179" s="7" t="s">
        <v>96</v>
      </c>
      <c r="O179" s="7" t="s">
        <v>96</v>
      </c>
      <c r="P179" s="15" t="s">
        <v>96</v>
      </c>
      <c r="Q179" s="7" t="s">
        <v>96</v>
      </c>
      <c r="R179" s="7" t="s">
        <v>96</v>
      </c>
      <c r="S179" s="7" t="s">
        <v>96</v>
      </c>
      <c r="T179" s="7" t="s">
        <v>96</v>
      </c>
      <c r="U179" s="7" t="s">
        <v>96</v>
      </c>
      <c r="V179" s="16" t="s">
        <v>96</v>
      </c>
      <c r="W179" s="16" t="s">
        <v>96</v>
      </c>
      <c r="X179" s="16" t="s">
        <v>96</v>
      </c>
      <c r="Y179" s="16" t="s">
        <v>96</v>
      </c>
      <c r="Z179" s="78" t="s">
        <v>69</v>
      </c>
      <c r="AA179" s="7" t="s">
        <v>70</v>
      </c>
      <c r="AB179" s="7">
        <v>1992</v>
      </c>
      <c r="AC179" s="7">
        <v>2010</v>
      </c>
      <c r="AD179" s="7" t="s">
        <v>96</v>
      </c>
      <c r="AE179" s="7">
        <v>1</v>
      </c>
      <c r="AF179" s="7" t="s">
        <v>96</v>
      </c>
      <c r="AG179" s="7" t="s">
        <v>96</v>
      </c>
      <c r="AH179" s="7" t="s">
        <v>96</v>
      </c>
      <c r="AI179" s="7">
        <v>1</v>
      </c>
      <c r="AJ179" s="7">
        <v>0</v>
      </c>
      <c r="AK179" s="7">
        <v>0</v>
      </c>
      <c r="AL179" s="16" t="s">
        <v>73</v>
      </c>
      <c r="AM179" s="9" t="s">
        <v>96</v>
      </c>
      <c r="AN179" s="7" t="s">
        <v>96</v>
      </c>
      <c r="AO179" s="9" t="s">
        <v>96</v>
      </c>
      <c r="AP179" s="9" t="s">
        <v>96</v>
      </c>
      <c r="AQ179" s="7" t="s">
        <v>201</v>
      </c>
      <c r="AR179" s="7" t="s">
        <v>96</v>
      </c>
      <c r="AS179" s="7" t="s">
        <v>96</v>
      </c>
      <c r="AT179" s="7">
        <v>1</v>
      </c>
      <c r="AU179" s="7">
        <v>1</v>
      </c>
      <c r="AV179" s="7" t="s">
        <v>96</v>
      </c>
      <c r="AW179" s="7" t="s">
        <v>96</v>
      </c>
      <c r="AX179" s="7" t="s">
        <v>96</v>
      </c>
      <c r="AY179" s="7">
        <v>1</v>
      </c>
      <c r="AZ179" s="7">
        <v>1</v>
      </c>
      <c r="BA179" s="7">
        <v>1</v>
      </c>
      <c r="BB179" s="7" t="s">
        <v>96</v>
      </c>
      <c r="BC179" s="7">
        <v>1</v>
      </c>
      <c r="BD179" s="7">
        <v>1</v>
      </c>
      <c r="BE179" s="7" t="s">
        <v>96</v>
      </c>
      <c r="BF179" s="7" t="s">
        <v>96</v>
      </c>
      <c r="BG179" s="7" t="s">
        <v>96</v>
      </c>
      <c r="BH179" s="7" t="s">
        <v>96</v>
      </c>
      <c r="BI179" s="7" t="s">
        <v>96</v>
      </c>
      <c r="BJ179" s="7" t="s">
        <v>96</v>
      </c>
      <c r="BK179" s="7" t="s">
        <v>244</v>
      </c>
      <c r="BL179" s="6" t="s">
        <v>248</v>
      </c>
      <c r="BM179" s="7" t="s">
        <v>525</v>
      </c>
      <c r="BN179" s="7" t="s">
        <v>77</v>
      </c>
      <c r="BO179" t="s">
        <v>425</v>
      </c>
      <c r="BP179" s="6">
        <v>1</v>
      </c>
      <c r="BQ179" t="s">
        <v>426</v>
      </c>
      <c r="BR179" t="s">
        <v>515</v>
      </c>
      <c r="BS179" s="6" t="s">
        <v>96</v>
      </c>
      <c r="BT179" s="6" t="s">
        <v>96</v>
      </c>
      <c r="BU179" s="6" t="s">
        <v>96</v>
      </c>
      <c r="BV179" s="6" t="s">
        <v>96</v>
      </c>
      <c r="BW179" s="6" t="s">
        <v>96</v>
      </c>
      <c r="BX179" s="6" t="s">
        <v>96</v>
      </c>
    </row>
    <row r="180" spans="1:76" x14ac:dyDescent="0.25">
      <c r="A180" s="6" t="s">
        <v>237</v>
      </c>
      <c r="B180" s="6" t="s">
        <v>268</v>
      </c>
      <c r="C180" s="6" t="s">
        <v>238</v>
      </c>
      <c r="D180" s="35" t="s">
        <v>123</v>
      </c>
      <c r="E180" s="7">
        <v>2016</v>
      </c>
      <c r="F180" s="56">
        <v>7.1</v>
      </c>
      <c r="G180" s="6" t="s">
        <v>249</v>
      </c>
      <c r="H180" s="6" t="s">
        <v>520</v>
      </c>
      <c r="I180" s="6" t="s">
        <v>250</v>
      </c>
      <c r="J180" s="7">
        <v>4.9000000000000004</v>
      </c>
      <c r="K180" s="7" t="s">
        <v>96</v>
      </c>
      <c r="L180" s="7">
        <v>1</v>
      </c>
      <c r="M180" s="7">
        <v>13.6</v>
      </c>
      <c r="N180" s="7" t="s">
        <v>96</v>
      </c>
      <c r="O180" s="7" t="s">
        <v>96</v>
      </c>
      <c r="P180" s="15" t="s">
        <v>96</v>
      </c>
      <c r="Q180" s="7" t="s">
        <v>96</v>
      </c>
      <c r="R180" s="7" t="s">
        <v>96</v>
      </c>
      <c r="S180" s="7" t="s">
        <v>96</v>
      </c>
      <c r="T180" s="7" t="s">
        <v>96</v>
      </c>
      <c r="U180" s="7" t="s">
        <v>96</v>
      </c>
      <c r="V180" s="16" t="s">
        <v>96</v>
      </c>
      <c r="W180" s="16" t="s">
        <v>96</v>
      </c>
      <c r="X180" s="16" t="s">
        <v>96</v>
      </c>
      <c r="Y180" s="16" t="s">
        <v>96</v>
      </c>
      <c r="Z180" s="78" t="s">
        <v>69</v>
      </c>
      <c r="AA180" s="7" t="s">
        <v>70</v>
      </c>
      <c r="AB180" s="7">
        <v>1992</v>
      </c>
      <c r="AC180" s="7">
        <v>2010</v>
      </c>
      <c r="AD180" s="7" t="s">
        <v>96</v>
      </c>
      <c r="AE180" s="7">
        <v>1</v>
      </c>
      <c r="AF180" s="7" t="s">
        <v>96</v>
      </c>
      <c r="AG180" s="7" t="s">
        <v>96</v>
      </c>
      <c r="AH180" s="7" t="s">
        <v>96</v>
      </c>
      <c r="AI180" s="7">
        <v>1</v>
      </c>
      <c r="AJ180" s="7">
        <v>0</v>
      </c>
      <c r="AK180" s="7">
        <v>0</v>
      </c>
      <c r="AL180" s="16" t="s">
        <v>73</v>
      </c>
      <c r="AM180" s="9" t="s">
        <v>96</v>
      </c>
      <c r="AN180" s="7" t="s">
        <v>96</v>
      </c>
      <c r="AO180" s="9" t="s">
        <v>96</v>
      </c>
      <c r="AP180" s="9" t="s">
        <v>96</v>
      </c>
      <c r="AQ180" s="7" t="s">
        <v>201</v>
      </c>
      <c r="AR180" s="7" t="s">
        <v>96</v>
      </c>
      <c r="AS180" s="7" t="s">
        <v>96</v>
      </c>
      <c r="AT180" s="7">
        <v>1</v>
      </c>
      <c r="AU180" s="7">
        <v>1</v>
      </c>
      <c r="AV180" s="7" t="s">
        <v>96</v>
      </c>
      <c r="AW180" s="7" t="s">
        <v>96</v>
      </c>
      <c r="AX180" s="7" t="s">
        <v>96</v>
      </c>
      <c r="AY180" s="7">
        <v>1</v>
      </c>
      <c r="AZ180" s="7">
        <v>1</v>
      </c>
      <c r="BA180" s="7">
        <v>1</v>
      </c>
      <c r="BB180" s="7" t="s">
        <v>96</v>
      </c>
      <c r="BC180" s="7">
        <v>1</v>
      </c>
      <c r="BD180" s="7">
        <v>1</v>
      </c>
      <c r="BE180" s="7" t="s">
        <v>96</v>
      </c>
      <c r="BF180" s="7" t="s">
        <v>96</v>
      </c>
      <c r="BG180" s="7" t="s">
        <v>96</v>
      </c>
      <c r="BH180" s="7" t="s">
        <v>96</v>
      </c>
      <c r="BI180" s="7" t="s">
        <v>96</v>
      </c>
      <c r="BJ180" s="7" t="s">
        <v>96</v>
      </c>
      <c r="BK180" s="7" t="s">
        <v>245</v>
      </c>
      <c r="BL180" s="6" t="s">
        <v>248</v>
      </c>
      <c r="BM180" s="7" t="s">
        <v>525</v>
      </c>
      <c r="BN180" s="7" t="s">
        <v>77</v>
      </c>
      <c r="BO180" t="s">
        <v>425</v>
      </c>
      <c r="BP180" s="6">
        <v>1</v>
      </c>
      <c r="BQ180" t="s">
        <v>426</v>
      </c>
      <c r="BR180" t="s">
        <v>515</v>
      </c>
      <c r="BS180" s="6" t="s">
        <v>96</v>
      </c>
      <c r="BT180" s="6" t="s">
        <v>96</v>
      </c>
      <c r="BU180" s="6" t="s">
        <v>96</v>
      </c>
      <c r="BV180" s="6" t="s">
        <v>96</v>
      </c>
      <c r="BW180" s="6" t="s">
        <v>96</v>
      </c>
      <c r="BX180" s="6" t="s">
        <v>96</v>
      </c>
    </row>
    <row r="181" spans="1:76" x14ac:dyDescent="0.25">
      <c r="A181" s="6" t="s">
        <v>237</v>
      </c>
      <c r="B181" s="6" t="s">
        <v>268</v>
      </c>
      <c r="C181" s="6" t="s">
        <v>238</v>
      </c>
      <c r="D181" s="35" t="s">
        <v>123</v>
      </c>
      <c r="E181" s="7">
        <v>2016</v>
      </c>
      <c r="F181" s="56">
        <v>2.1</v>
      </c>
      <c r="G181" s="6" t="s">
        <v>249</v>
      </c>
      <c r="H181" s="6" t="s">
        <v>520</v>
      </c>
      <c r="I181" s="6" t="s">
        <v>250</v>
      </c>
      <c r="J181" s="7">
        <v>4.5999999999999996</v>
      </c>
      <c r="K181" s="7" t="s">
        <v>96</v>
      </c>
      <c r="L181" s="7">
        <v>-4.0999999999999996</v>
      </c>
      <c r="M181" s="7">
        <v>8.6999999999999993</v>
      </c>
      <c r="N181" s="7" t="s">
        <v>96</v>
      </c>
      <c r="O181" s="7" t="s">
        <v>96</v>
      </c>
      <c r="P181" s="15" t="s">
        <v>96</v>
      </c>
      <c r="Q181" s="7" t="s">
        <v>96</v>
      </c>
      <c r="R181" s="7" t="s">
        <v>96</v>
      </c>
      <c r="S181" s="7" t="s">
        <v>96</v>
      </c>
      <c r="T181" s="7" t="s">
        <v>96</v>
      </c>
      <c r="U181" s="7" t="s">
        <v>96</v>
      </c>
      <c r="V181" s="16" t="s">
        <v>96</v>
      </c>
      <c r="W181" s="16" t="s">
        <v>96</v>
      </c>
      <c r="X181" s="16" t="s">
        <v>96</v>
      </c>
      <c r="Y181" s="16" t="s">
        <v>96</v>
      </c>
      <c r="Z181" s="78" t="s">
        <v>69</v>
      </c>
      <c r="AA181" s="7" t="s">
        <v>70</v>
      </c>
      <c r="AB181" s="7">
        <v>1992</v>
      </c>
      <c r="AC181" s="7">
        <v>2010</v>
      </c>
      <c r="AD181" s="7" t="s">
        <v>96</v>
      </c>
      <c r="AE181" s="7">
        <v>1</v>
      </c>
      <c r="AF181" s="7" t="s">
        <v>96</v>
      </c>
      <c r="AG181" s="7" t="s">
        <v>96</v>
      </c>
      <c r="AH181" s="7" t="s">
        <v>96</v>
      </c>
      <c r="AI181" s="7">
        <v>1</v>
      </c>
      <c r="AJ181" s="7">
        <v>0</v>
      </c>
      <c r="AK181" s="7">
        <v>0</v>
      </c>
      <c r="AL181" s="16" t="s">
        <v>73</v>
      </c>
      <c r="AM181" s="9" t="s">
        <v>96</v>
      </c>
      <c r="AN181" s="7" t="s">
        <v>96</v>
      </c>
      <c r="AO181" s="9" t="s">
        <v>96</v>
      </c>
      <c r="AP181" s="9" t="s">
        <v>96</v>
      </c>
      <c r="AQ181" s="7" t="s">
        <v>201</v>
      </c>
      <c r="AR181" s="7" t="s">
        <v>96</v>
      </c>
      <c r="AS181" s="7" t="s">
        <v>96</v>
      </c>
      <c r="AT181" s="7">
        <v>1</v>
      </c>
      <c r="AU181" s="7">
        <v>1</v>
      </c>
      <c r="AV181" s="7" t="s">
        <v>96</v>
      </c>
      <c r="AW181" s="7" t="s">
        <v>96</v>
      </c>
      <c r="AX181" s="7" t="s">
        <v>96</v>
      </c>
      <c r="AY181" s="7">
        <v>1</v>
      </c>
      <c r="AZ181" s="7">
        <v>1</v>
      </c>
      <c r="BA181" s="7">
        <v>1</v>
      </c>
      <c r="BB181" s="7" t="s">
        <v>96</v>
      </c>
      <c r="BC181" s="7">
        <v>1</v>
      </c>
      <c r="BD181" s="7">
        <v>1</v>
      </c>
      <c r="BE181" s="7" t="s">
        <v>96</v>
      </c>
      <c r="BF181" s="7" t="s">
        <v>96</v>
      </c>
      <c r="BG181" s="7" t="s">
        <v>96</v>
      </c>
      <c r="BH181" s="7" t="s">
        <v>96</v>
      </c>
      <c r="BI181" s="7" t="s">
        <v>96</v>
      </c>
      <c r="BJ181" s="7" t="s">
        <v>96</v>
      </c>
      <c r="BK181" s="7" t="s">
        <v>246</v>
      </c>
      <c r="BL181" s="6" t="s">
        <v>248</v>
      </c>
      <c r="BM181" s="7" t="s">
        <v>525</v>
      </c>
      <c r="BN181" s="7" t="s">
        <v>77</v>
      </c>
      <c r="BO181" t="s">
        <v>425</v>
      </c>
      <c r="BP181" s="6">
        <v>1</v>
      </c>
      <c r="BQ181" t="s">
        <v>426</v>
      </c>
      <c r="BR181" t="s">
        <v>515</v>
      </c>
      <c r="BS181" s="6" t="s">
        <v>96</v>
      </c>
      <c r="BT181" s="6" t="s">
        <v>96</v>
      </c>
      <c r="BU181" s="6" t="s">
        <v>96</v>
      </c>
      <c r="BV181" s="6" t="s">
        <v>96</v>
      </c>
      <c r="BW181" s="6" t="s">
        <v>96</v>
      </c>
      <c r="BX181" s="6" t="s">
        <v>96</v>
      </c>
    </row>
    <row r="182" spans="1:76" x14ac:dyDescent="0.25">
      <c r="A182" s="6" t="s">
        <v>237</v>
      </c>
      <c r="B182" s="6" t="s">
        <v>268</v>
      </c>
      <c r="C182" s="6" t="s">
        <v>238</v>
      </c>
      <c r="D182" s="35" t="s">
        <v>123</v>
      </c>
      <c r="E182" s="7">
        <v>2016</v>
      </c>
      <c r="F182" s="56">
        <v>3.3</v>
      </c>
      <c r="G182" s="6" t="s">
        <v>249</v>
      </c>
      <c r="H182" s="6" t="s">
        <v>520</v>
      </c>
      <c r="I182" s="6" t="s">
        <v>250</v>
      </c>
      <c r="J182" s="7">
        <v>4.8</v>
      </c>
      <c r="K182" s="7" t="s">
        <v>96</v>
      </c>
      <c r="L182" s="7">
        <v>-0.6</v>
      </c>
      <c r="M182" s="7">
        <v>7.4</v>
      </c>
      <c r="N182" s="7" t="s">
        <v>96</v>
      </c>
      <c r="O182" s="7" t="s">
        <v>96</v>
      </c>
      <c r="P182" s="15" t="s">
        <v>96</v>
      </c>
      <c r="Q182" s="7" t="s">
        <v>96</v>
      </c>
      <c r="R182" s="7" t="s">
        <v>96</v>
      </c>
      <c r="S182" s="7" t="s">
        <v>96</v>
      </c>
      <c r="T182" s="7" t="s">
        <v>96</v>
      </c>
      <c r="U182" s="7" t="s">
        <v>96</v>
      </c>
      <c r="V182" s="16" t="s">
        <v>96</v>
      </c>
      <c r="W182" s="16" t="s">
        <v>96</v>
      </c>
      <c r="X182" s="16" t="s">
        <v>96</v>
      </c>
      <c r="Y182" s="16" t="s">
        <v>96</v>
      </c>
      <c r="Z182" s="78" t="s">
        <v>69</v>
      </c>
      <c r="AA182" s="7" t="s">
        <v>70</v>
      </c>
      <c r="AB182" s="7">
        <v>1972</v>
      </c>
      <c r="AC182" s="7">
        <v>2010</v>
      </c>
      <c r="AD182" s="7" t="s">
        <v>96</v>
      </c>
      <c r="AE182" s="7">
        <v>1</v>
      </c>
      <c r="AF182" s="7" t="s">
        <v>96</v>
      </c>
      <c r="AG182" s="7" t="s">
        <v>96</v>
      </c>
      <c r="AH182" s="7" t="s">
        <v>96</v>
      </c>
      <c r="AI182" s="7">
        <v>1</v>
      </c>
      <c r="AJ182" s="7">
        <v>0</v>
      </c>
      <c r="AK182" s="7">
        <v>0</v>
      </c>
      <c r="AL182" s="16" t="s">
        <v>73</v>
      </c>
      <c r="AM182" s="9" t="s">
        <v>96</v>
      </c>
      <c r="AN182" s="7" t="s">
        <v>96</v>
      </c>
      <c r="AO182" s="9" t="s">
        <v>96</v>
      </c>
      <c r="AP182" s="9" t="s">
        <v>96</v>
      </c>
      <c r="AQ182" s="7" t="s">
        <v>201</v>
      </c>
      <c r="AR182" s="7" t="s">
        <v>96</v>
      </c>
      <c r="AS182" s="7" t="s">
        <v>96</v>
      </c>
      <c r="AT182" s="7">
        <v>1</v>
      </c>
      <c r="AU182" s="7">
        <v>1</v>
      </c>
      <c r="AV182" s="7" t="s">
        <v>96</v>
      </c>
      <c r="AW182" s="7" t="s">
        <v>96</v>
      </c>
      <c r="AX182" s="7" t="s">
        <v>96</v>
      </c>
      <c r="AY182" s="7">
        <v>1</v>
      </c>
      <c r="AZ182" s="7">
        <v>1</v>
      </c>
      <c r="BA182" s="7">
        <v>1</v>
      </c>
      <c r="BB182" s="7" t="s">
        <v>96</v>
      </c>
      <c r="BC182" s="7">
        <v>1</v>
      </c>
      <c r="BD182" s="7">
        <v>1</v>
      </c>
      <c r="BE182" s="7" t="s">
        <v>96</v>
      </c>
      <c r="BF182" s="7" t="s">
        <v>96</v>
      </c>
      <c r="BG182" s="7" t="s">
        <v>96</v>
      </c>
      <c r="BH182" s="7" t="s">
        <v>96</v>
      </c>
      <c r="BI182" s="7" t="s">
        <v>96</v>
      </c>
      <c r="BJ182" s="7" t="s">
        <v>96</v>
      </c>
      <c r="BK182" s="7" t="s">
        <v>239</v>
      </c>
      <c r="BL182" s="6" t="s">
        <v>248</v>
      </c>
      <c r="BM182" s="7" t="s">
        <v>525</v>
      </c>
      <c r="BN182" s="7" t="s">
        <v>77</v>
      </c>
      <c r="BO182" t="s">
        <v>512</v>
      </c>
      <c r="BP182" s="6">
        <v>1</v>
      </c>
      <c r="BQ182" t="s">
        <v>424</v>
      </c>
      <c r="BR182" t="s">
        <v>515</v>
      </c>
      <c r="BS182" s="6" t="s">
        <v>96</v>
      </c>
      <c r="BT182" s="6" t="s">
        <v>96</v>
      </c>
      <c r="BU182" s="6" t="s">
        <v>96</v>
      </c>
      <c r="BV182" s="6" t="s">
        <v>96</v>
      </c>
      <c r="BW182" s="6" t="s">
        <v>96</v>
      </c>
      <c r="BX182" s="6" t="s">
        <v>96</v>
      </c>
    </row>
    <row r="183" spans="1:76" x14ac:dyDescent="0.25">
      <c r="A183" s="6" t="s">
        <v>237</v>
      </c>
      <c r="B183" s="6" t="s">
        <v>268</v>
      </c>
      <c r="C183" s="6" t="s">
        <v>238</v>
      </c>
      <c r="D183" s="35" t="s">
        <v>123</v>
      </c>
      <c r="E183" s="7">
        <v>2016</v>
      </c>
      <c r="F183" s="56">
        <v>5.6</v>
      </c>
      <c r="G183" s="6" t="s">
        <v>249</v>
      </c>
      <c r="H183" s="6" t="s">
        <v>520</v>
      </c>
      <c r="I183" s="6" t="s">
        <v>250</v>
      </c>
      <c r="J183" s="7">
        <v>4.0999999999999996</v>
      </c>
      <c r="K183" s="7" t="s">
        <v>96</v>
      </c>
      <c r="L183" s="7">
        <v>-0.3</v>
      </c>
      <c r="M183" s="7">
        <v>11.8</v>
      </c>
      <c r="N183" s="7" t="s">
        <v>96</v>
      </c>
      <c r="O183" s="7" t="s">
        <v>96</v>
      </c>
      <c r="P183" s="15" t="s">
        <v>96</v>
      </c>
      <c r="Q183" s="7" t="s">
        <v>96</v>
      </c>
      <c r="R183" s="7" t="s">
        <v>96</v>
      </c>
      <c r="S183" s="7" t="s">
        <v>96</v>
      </c>
      <c r="T183" s="7" t="s">
        <v>96</v>
      </c>
      <c r="U183" s="7" t="s">
        <v>96</v>
      </c>
      <c r="V183" s="16" t="s">
        <v>96</v>
      </c>
      <c r="W183" s="16" t="s">
        <v>96</v>
      </c>
      <c r="X183" s="16" t="s">
        <v>96</v>
      </c>
      <c r="Y183" s="16" t="s">
        <v>96</v>
      </c>
      <c r="Z183" s="78" t="s">
        <v>69</v>
      </c>
      <c r="AA183" s="7" t="s">
        <v>70</v>
      </c>
      <c r="AB183" s="7">
        <v>1972</v>
      </c>
      <c r="AC183" s="7">
        <v>2010</v>
      </c>
      <c r="AD183" s="7" t="s">
        <v>96</v>
      </c>
      <c r="AE183" s="7">
        <v>1</v>
      </c>
      <c r="AF183" s="7" t="s">
        <v>96</v>
      </c>
      <c r="AG183" s="7" t="s">
        <v>96</v>
      </c>
      <c r="AH183" s="7" t="s">
        <v>96</v>
      </c>
      <c r="AI183" s="7">
        <v>1</v>
      </c>
      <c r="AJ183" s="7">
        <v>0</v>
      </c>
      <c r="AK183" s="7">
        <v>0</v>
      </c>
      <c r="AL183" s="16" t="s">
        <v>73</v>
      </c>
      <c r="AM183" s="9" t="s">
        <v>96</v>
      </c>
      <c r="AN183" s="7" t="s">
        <v>96</v>
      </c>
      <c r="AO183" s="9" t="s">
        <v>96</v>
      </c>
      <c r="AP183" s="9" t="s">
        <v>96</v>
      </c>
      <c r="AQ183" s="7" t="s">
        <v>201</v>
      </c>
      <c r="AR183" s="7" t="s">
        <v>96</v>
      </c>
      <c r="AS183" s="7" t="s">
        <v>96</v>
      </c>
      <c r="AT183" s="7">
        <v>1</v>
      </c>
      <c r="AU183" s="7">
        <v>1</v>
      </c>
      <c r="AV183" s="7" t="s">
        <v>96</v>
      </c>
      <c r="AW183" s="7" t="s">
        <v>96</v>
      </c>
      <c r="AX183" s="7" t="s">
        <v>96</v>
      </c>
      <c r="AY183" s="7">
        <v>1</v>
      </c>
      <c r="AZ183" s="7">
        <v>1</v>
      </c>
      <c r="BA183" s="7">
        <v>1</v>
      </c>
      <c r="BB183" s="7" t="s">
        <v>96</v>
      </c>
      <c r="BC183" s="7">
        <v>1</v>
      </c>
      <c r="BD183" s="7">
        <v>1</v>
      </c>
      <c r="BE183" s="7" t="s">
        <v>96</v>
      </c>
      <c r="BF183" s="7" t="s">
        <v>96</v>
      </c>
      <c r="BG183" s="7" t="s">
        <v>96</v>
      </c>
      <c r="BH183" s="7" t="s">
        <v>96</v>
      </c>
      <c r="BI183" s="7" t="s">
        <v>96</v>
      </c>
      <c r="BJ183" s="7" t="s">
        <v>96</v>
      </c>
      <c r="BK183" s="7" t="s">
        <v>239</v>
      </c>
      <c r="BL183" s="6" t="s">
        <v>248</v>
      </c>
      <c r="BM183" s="7" t="s">
        <v>525</v>
      </c>
      <c r="BN183" s="7" t="s">
        <v>77</v>
      </c>
      <c r="BO183" t="s">
        <v>512</v>
      </c>
      <c r="BP183" s="6">
        <v>1</v>
      </c>
      <c r="BQ183" t="s">
        <v>424</v>
      </c>
      <c r="BR183" t="s">
        <v>515</v>
      </c>
      <c r="BS183" s="6" t="s">
        <v>96</v>
      </c>
      <c r="BT183" s="6" t="s">
        <v>96</v>
      </c>
      <c r="BU183" s="6" t="s">
        <v>96</v>
      </c>
      <c r="BV183" s="6" t="s">
        <v>96</v>
      </c>
      <c r="BW183" s="6" t="s">
        <v>96</v>
      </c>
      <c r="BX183" s="6" t="s">
        <v>96</v>
      </c>
    </row>
    <row r="184" spans="1:76" x14ac:dyDescent="0.25">
      <c r="A184" s="6" t="s">
        <v>237</v>
      </c>
      <c r="B184" s="6" t="s">
        <v>268</v>
      </c>
      <c r="C184" s="6" t="s">
        <v>238</v>
      </c>
      <c r="D184" s="35" t="s">
        <v>123</v>
      </c>
      <c r="E184" s="7">
        <v>2016</v>
      </c>
      <c r="F184" s="56">
        <v>3.9</v>
      </c>
      <c r="G184" s="6" t="s">
        <v>249</v>
      </c>
      <c r="H184" s="6" t="s">
        <v>520</v>
      </c>
      <c r="I184" s="6" t="s">
        <v>250</v>
      </c>
      <c r="J184" s="7">
        <v>3.9</v>
      </c>
      <c r="K184" s="7" t="s">
        <v>96</v>
      </c>
      <c r="L184" s="7">
        <v>2</v>
      </c>
      <c r="M184" s="7">
        <v>5.9</v>
      </c>
      <c r="N184" s="7" t="s">
        <v>96</v>
      </c>
      <c r="O184" s="7" t="s">
        <v>96</v>
      </c>
      <c r="P184" s="15" t="s">
        <v>96</v>
      </c>
      <c r="Q184" s="7" t="s">
        <v>96</v>
      </c>
      <c r="R184" s="7" t="s">
        <v>96</v>
      </c>
      <c r="S184" s="7" t="s">
        <v>96</v>
      </c>
      <c r="T184" s="7" t="s">
        <v>96</v>
      </c>
      <c r="U184" s="7" t="s">
        <v>96</v>
      </c>
      <c r="V184" s="16" t="s">
        <v>96</v>
      </c>
      <c r="W184" s="16" t="s">
        <v>96</v>
      </c>
      <c r="X184" s="16" t="s">
        <v>96</v>
      </c>
      <c r="Y184" s="16" t="s">
        <v>96</v>
      </c>
      <c r="Z184" s="78" t="s">
        <v>69</v>
      </c>
      <c r="AA184" s="7" t="s">
        <v>70</v>
      </c>
      <c r="AB184" s="7">
        <v>1972</v>
      </c>
      <c r="AC184" s="7">
        <v>2010</v>
      </c>
      <c r="AD184" s="7" t="s">
        <v>96</v>
      </c>
      <c r="AE184" s="7">
        <v>1</v>
      </c>
      <c r="AF184" s="7" t="s">
        <v>96</v>
      </c>
      <c r="AG184" s="7" t="s">
        <v>96</v>
      </c>
      <c r="AH184" s="7" t="s">
        <v>96</v>
      </c>
      <c r="AI184" s="7">
        <v>1</v>
      </c>
      <c r="AJ184" s="7">
        <v>0</v>
      </c>
      <c r="AK184" s="7">
        <v>0</v>
      </c>
      <c r="AL184" s="16" t="s">
        <v>73</v>
      </c>
      <c r="AM184" s="9" t="s">
        <v>96</v>
      </c>
      <c r="AN184" s="7" t="s">
        <v>96</v>
      </c>
      <c r="AO184" s="9" t="s">
        <v>96</v>
      </c>
      <c r="AP184" s="9" t="s">
        <v>96</v>
      </c>
      <c r="AQ184" s="7" t="s">
        <v>201</v>
      </c>
      <c r="AR184" s="7" t="s">
        <v>96</v>
      </c>
      <c r="AS184" s="7" t="s">
        <v>96</v>
      </c>
      <c r="AT184" s="7">
        <v>1</v>
      </c>
      <c r="AU184" s="7">
        <v>1</v>
      </c>
      <c r="AV184" s="7" t="s">
        <v>96</v>
      </c>
      <c r="AW184" s="7" t="s">
        <v>96</v>
      </c>
      <c r="AX184" s="7" t="s">
        <v>96</v>
      </c>
      <c r="AY184" s="7">
        <v>1</v>
      </c>
      <c r="AZ184" s="7">
        <v>1</v>
      </c>
      <c r="BA184" s="7">
        <v>1</v>
      </c>
      <c r="BB184" s="7" t="s">
        <v>96</v>
      </c>
      <c r="BC184" s="7">
        <v>1</v>
      </c>
      <c r="BD184" s="7">
        <v>1</v>
      </c>
      <c r="BE184" s="7" t="s">
        <v>96</v>
      </c>
      <c r="BF184" s="7" t="s">
        <v>96</v>
      </c>
      <c r="BG184" s="7" t="s">
        <v>96</v>
      </c>
      <c r="BH184" s="7" t="s">
        <v>96</v>
      </c>
      <c r="BI184" s="7" t="s">
        <v>96</v>
      </c>
      <c r="BJ184" s="7" t="s">
        <v>96</v>
      </c>
      <c r="BK184" s="7" t="s">
        <v>239</v>
      </c>
      <c r="BL184" s="6" t="s">
        <v>248</v>
      </c>
      <c r="BM184" s="7" t="s">
        <v>525</v>
      </c>
      <c r="BN184" s="7" t="s">
        <v>77</v>
      </c>
      <c r="BO184" t="s">
        <v>512</v>
      </c>
      <c r="BP184" s="6">
        <v>1</v>
      </c>
      <c r="BQ184" t="s">
        <v>424</v>
      </c>
      <c r="BR184" t="s">
        <v>515</v>
      </c>
      <c r="BS184" s="6" t="s">
        <v>96</v>
      </c>
      <c r="BT184" s="6" t="s">
        <v>96</v>
      </c>
      <c r="BU184" s="6" t="s">
        <v>96</v>
      </c>
      <c r="BV184" s="6" t="s">
        <v>96</v>
      </c>
      <c r="BW184" s="6" t="s">
        <v>96</v>
      </c>
      <c r="BX184" s="6" t="s">
        <v>96</v>
      </c>
    </row>
    <row r="185" spans="1:76" x14ac:dyDescent="0.25">
      <c r="A185" s="6" t="s">
        <v>237</v>
      </c>
      <c r="B185" s="6" t="s">
        <v>268</v>
      </c>
      <c r="C185" s="6" t="s">
        <v>238</v>
      </c>
      <c r="D185" s="35" t="s">
        <v>123</v>
      </c>
      <c r="E185" s="7">
        <v>2016</v>
      </c>
      <c r="F185" s="56">
        <v>1.3</v>
      </c>
      <c r="G185" s="6" t="s">
        <v>249</v>
      </c>
      <c r="H185" s="6" t="s">
        <v>520</v>
      </c>
      <c r="I185" s="6" t="s">
        <v>250</v>
      </c>
      <c r="J185" s="7">
        <v>4.2</v>
      </c>
      <c r="K185" s="7" t="s">
        <v>96</v>
      </c>
      <c r="L185" s="7">
        <v>-2.4</v>
      </c>
      <c r="M185" s="7">
        <v>5.0999999999999996</v>
      </c>
      <c r="N185" s="7" t="s">
        <v>96</v>
      </c>
      <c r="O185" s="7" t="s">
        <v>96</v>
      </c>
      <c r="P185" s="15" t="s">
        <v>96</v>
      </c>
      <c r="Q185" s="7" t="s">
        <v>96</v>
      </c>
      <c r="R185" s="7" t="s">
        <v>96</v>
      </c>
      <c r="S185" s="7" t="s">
        <v>96</v>
      </c>
      <c r="T185" s="7" t="s">
        <v>96</v>
      </c>
      <c r="U185" s="7" t="s">
        <v>96</v>
      </c>
      <c r="V185" s="16" t="s">
        <v>96</v>
      </c>
      <c r="W185" s="16" t="s">
        <v>96</v>
      </c>
      <c r="X185" s="16" t="s">
        <v>96</v>
      </c>
      <c r="Y185" s="16" t="s">
        <v>96</v>
      </c>
      <c r="Z185" s="78" t="s">
        <v>69</v>
      </c>
      <c r="AA185" s="7" t="s">
        <v>70</v>
      </c>
      <c r="AB185" s="7">
        <v>1972</v>
      </c>
      <c r="AC185" s="7">
        <v>2010</v>
      </c>
      <c r="AD185" s="7" t="s">
        <v>96</v>
      </c>
      <c r="AE185" s="7">
        <v>1</v>
      </c>
      <c r="AF185" s="7" t="s">
        <v>96</v>
      </c>
      <c r="AG185" s="7" t="s">
        <v>96</v>
      </c>
      <c r="AH185" s="7" t="s">
        <v>96</v>
      </c>
      <c r="AI185" s="7">
        <v>1</v>
      </c>
      <c r="AJ185" s="7">
        <v>0</v>
      </c>
      <c r="AK185" s="7">
        <v>0</v>
      </c>
      <c r="AL185" s="16" t="s">
        <v>73</v>
      </c>
      <c r="AM185" s="9" t="s">
        <v>96</v>
      </c>
      <c r="AN185" s="7" t="s">
        <v>96</v>
      </c>
      <c r="AO185" s="9" t="s">
        <v>96</v>
      </c>
      <c r="AP185" s="9" t="s">
        <v>96</v>
      </c>
      <c r="AQ185" s="7" t="s">
        <v>201</v>
      </c>
      <c r="AR185" s="7" t="s">
        <v>96</v>
      </c>
      <c r="AS185" s="7" t="s">
        <v>96</v>
      </c>
      <c r="AT185" s="7">
        <v>1</v>
      </c>
      <c r="AU185" s="7">
        <v>1</v>
      </c>
      <c r="AV185" s="7" t="s">
        <v>96</v>
      </c>
      <c r="AW185" s="7" t="s">
        <v>96</v>
      </c>
      <c r="AX185" s="7" t="s">
        <v>96</v>
      </c>
      <c r="AY185" s="7">
        <v>1</v>
      </c>
      <c r="AZ185" s="7">
        <v>1</v>
      </c>
      <c r="BA185" s="7">
        <v>1</v>
      </c>
      <c r="BB185" s="7" t="s">
        <v>96</v>
      </c>
      <c r="BC185" s="7">
        <v>1</v>
      </c>
      <c r="BD185" s="7">
        <v>1</v>
      </c>
      <c r="BE185" s="7" t="s">
        <v>96</v>
      </c>
      <c r="BF185" s="7" t="s">
        <v>96</v>
      </c>
      <c r="BG185" s="7" t="s">
        <v>96</v>
      </c>
      <c r="BH185" s="7" t="s">
        <v>96</v>
      </c>
      <c r="BI185" s="7" t="s">
        <v>96</v>
      </c>
      <c r="BJ185" s="7" t="s">
        <v>96</v>
      </c>
      <c r="BK185" s="7" t="s">
        <v>239</v>
      </c>
      <c r="BL185" s="6" t="s">
        <v>248</v>
      </c>
      <c r="BM185" s="7" t="s">
        <v>525</v>
      </c>
      <c r="BN185" s="7" t="s">
        <v>77</v>
      </c>
      <c r="BO185" t="s">
        <v>512</v>
      </c>
      <c r="BP185" s="6">
        <v>1</v>
      </c>
      <c r="BQ185" t="s">
        <v>424</v>
      </c>
      <c r="BR185" t="s">
        <v>515</v>
      </c>
      <c r="BS185" s="6" t="s">
        <v>96</v>
      </c>
      <c r="BT185" s="6" t="s">
        <v>96</v>
      </c>
      <c r="BU185" s="6" t="s">
        <v>96</v>
      </c>
      <c r="BV185" s="6" t="s">
        <v>96</v>
      </c>
      <c r="BW185" s="6" t="s">
        <v>96</v>
      </c>
      <c r="BX185" s="6" t="s">
        <v>96</v>
      </c>
    </row>
    <row r="186" spans="1:76" x14ac:dyDescent="0.25">
      <c r="A186" s="6" t="s">
        <v>237</v>
      </c>
      <c r="B186" s="6" t="s">
        <v>268</v>
      </c>
      <c r="C186" s="6" t="s">
        <v>238</v>
      </c>
      <c r="D186" s="35" t="s">
        <v>123</v>
      </c>
      <c r="E186" s="7">
        <v>2016</v>
      </c>
      <c r="F186" s="56">
        <v>5.2</v>
      </c>
      <c r="G186" s="6" t="s">
        <v>249</v>
      </c>
      <c r="H186" s="6" t="s">
        <v>520</v>
      </c>
      <c r="I186" s="6" t="s">
        <v>250</v>
      </c>
      <c r="J186" s="7">
        <v>4.0999999999999996</v>
      </c>
      <c r="K186" s="7" t="s">
        <v>96</v>
      </c>
      <c r="L186" s="7">
        <v>2.2000000000000002</v>
      </c>
      <c r="M186" s="7">
        <v>8.3000000000000007</v>
      </c>
      <c r="N186" s="7" t="s">
        <v>96</v>
      </c>
      <c r="O186" s="7" t="s">
        <v>96</v>
      </c>
      <c r="P186" s="15" t="s">
        <v>96</v>
      </c>
      <c r="Q186" s="7" t="s">
        <v>96</v>
      </c>
      <c r="R186" s="7" t="s">
        <v>96</v>
      </c>
      <c r="S186" s="7" t="s">
        <v>96</v>
      </c>
      <c r="T186" s="7" t="s">
        <v>96</v>
      </c>
      <c r="U186" s="7" t="s">
        <v>96</v>
      </c>
      <c r="V186" s="16" t="s">
        <v>96</v>
      </c>
      <c r="W186" s="16" t="s">
        <v>96</v>
      </c>
      <c r="X186" s="16" t="s">
        <v>96</v>
      </c>
      <c r="Y186" s="16" t="s">
        <v>96</v>
      </c>
      <c r="Z186" s="78" t="s">
        <v>69</v>
      </c>
      <c r="AA186" s="7" t="s">
        <v>70</v>
      </c>
      <c r="AB186" s="7">
        <v>1972</v>
      </c>
      <c r="AC186" s="7">
        <v>2010</v>
      </c>
      <c r="AD186" s="7" t="s">
        <v>96</v>
      </c>
      <c r="AE186" s="7">
        <v>1</v>
      </c>
      <c r="AF186" s="7" t="s">
        <v>96</v>
      </c>
      <c r="AG186" s="7" t="s">
        <v>96</v>
      </c>
      <c r="AH186" s="7" t="s">
        <v>96</v>
      </c>
      <c r="AI186" s="7">
        <v>1</v>
      </c>
      <c r="AJ186" s="7">
        <v>0</v>
      </c>
      <c r="AK186" s="7">
        <v>0</v>
      </c>
      <c r="AL186" s="16" t="s">
        <v>73</v>
      </c>
      <c r="AM186" s="9" t="s">
        <v>96</v>
      </c>
      <c r="AN186" s="7" t="s">
        <v>96</v>
      </c>
      <c r="AO186" s="9" t="s">
        <v>96</v>
      </c>
      <c r="AP186" s="9" t="s">
        <v>96</v>
      </c>
      <c r="AQ186" s="7" t="s">
        <v>201</v>
      </c>
      <c r="AR186" s="7" t="s">
        <v>96</v>
      </c>
      <c r="AS186" s="7" t="s">
        <v>96</v>
      </c>
      <c r="AT186" s="7">
        <v>1</v>
      </c>
      <c r="AU186" s="7">
        <v>1</v>
      </c>
      <c r="AV186" s="7" t="s">
        <v>96</v>
      </c>
      <c r="AW186" s="7" t="s">
        <v>96</v>
      </c>
      <c r="AX186" s="7" t="s">
        <v>96</v>
      </c>
      <c r="AY186" s="7">
        <v>1</v>
      </c>
      <c r="AZ186" s="7">
        <v>1</v>
      </c>
      <c r="BA186" s="7">
        <v>1</v>
      </c>
      <c r="BB186" s="7" t="s">
        <v>96</v>
      </c>
      <c r="BC186" s="7">
        <v>1</v>
      </c>
      <c r="BD186" s="7">
        <v>1</v>
      </c>
      <c r="BE186" s="7" t="s">
        <v>96</v>
      </c>
      <c r="BF186" s="7" t="s">
        <v>96</v>
      </c>
      <c r="BG186" s="7" t="s">
        <v>96</v>
      </c>
      <c r="BH186" s="7" t="s">
        <v>96</v>
      </c>
      <c r="BI186" s="7" t="s">
        <v>96</v>
      </c>
      <c r="BJ186" s="7" t="s">
        <v>96</v>
      </c>
      <c r="BK186" s="7" t="s">
        <v>239</v>
      </c>
      <c r="BL186" s="6" t="s">
        <v>248</v>
      </c>
      <c r="BM186" s="7" t="s">
        <v>525</v>
      </c>
      <c r="BN186" s="7" t="s">
        <v>77</v>
      </c>
      <c r="BO186" t="s">
        <v>512</v>
      </c>
      <c r="BP186" s="6">
        <v>1</v>
      </c>
      <c r="BQ186" t="s">
        <v>424</v>
      </c>
      <c r="BR186" t="s">
        <v>515</v>
      </c>
      <c r="BS186" s="6" t="s">
        <v>96</v>
      </c>
      <c r="BT186" s="6" t="s">
        <v>96</v>
      </c>
      <c r="BU186" s="6" t="s">
        <v>96</v>
      </c>
      <c r="BV186" s="6" t="s">
        <v>96</v>
      </c>
      <c r="BW186" s="6" t="s">
        <v>96</v>
      </c>
      <c r="BX186" s="6" t="s">
        <v>96</v>
      </c>
    </row>
    <row r="187" spans="1:76" x14ac:dyDescent="0.25">
      <c r="A187" s="6" t="s">
        <v>237</v>
      </c>
      <c r="B187" s="6" t="s">
        <v>268</v>
      </c>
      <c r="C187" s="6" t="s">
        <v>238</v>
      </c>
      <c r="D187" s="35" t="s">
        <v>123</v>
      </c>
      <c r="E187" s="7">
        <v>2016</v>
      </c>
      <c r="F187" s="56">
        <v>3</v>
      </c>
      <c r="G187" s="6" t="s">
        <v>249</v>
      </c>
      <c r="H187" s="6" t="s">
        <v>520</v>
      </c>
      <c r="I187" s="6" t="s">
        <v>250</v>
      </c>
      <c r="J187" s="7">
        <v>3.9</v>
      </c>
      <c r="K187" s="7" t="s">
        <v>96</v>
      </c>
      <c r="L187" s="7">
        <v>-2.2999999999999998</v>
      </c>
      <c r="M187" s="7">
        <v>7.7</v>
      </c>
      <c r="N187" s="7" t="s">
        <v>96</v>
      </c>
      <c r="O187" s="7" t="s">
        <v>96</v>
      </c>
      <c r="P187" s="15" t="s">
        <v>96</v>
      </c>
      <c r="Q187" s="7" t="s">
        <v>96</v>
      </c>
      <c r="R187" s="7" t="s">
        <v>96</v>
      </c>
      <c r="S187" s="7" t="s">
        <v>96</v>
      </c>
      <c r="T187" s="7" t="s">
        <v>96</v>
      </c>
      <c r="U187" s="7" t="s">
        <v>96</v>
      </c>
      <c r="V187" s="16" t="s">
        <v>96</v>
      </c>
      <c r="W187" s="16" t="s">
        <v>96</v>
      </c>
      <c r="X187" s="16" t="s">
        <v>96</v>
      </c>
      <c r="Y187" s="16" t="s">
        <v>96</v>
      </c>
      <c r="Z187" s="78" t="s">
        <v>69</v>
      </c>
      <c r="AA187" s="7" t="s">
        <v>70</v>
      </c>
      <c r="AB187" s="7">
        <v>1972</v>
      </c>
      <c r="AC187" s="7">
        <v>2010</v>
      </c>
      <c r="AD187" s="7" t="s">
        <v>96</v>
      </c>
      <c r="AE187" s="7">
        <v>1</v>
      </c>
      <c r="AF187" s="7" t="s">
        <v>96</v>
      </c>
      <c r="AG187" s="7" t="s">
        <v>96</v>
      </c>
      <c r="AH187" s="7" t="s">
        <v>96</v>
      </c>
      <c r="AI187" s="7">
        <v>1</v>
      </c>
      <c r="AJ187" s="7">
        <v>0</v>
      </c>
      <c r="AK187" s="7">
        <v>0</v>
      </c>
      <c r="AL187" s="16" t="s">
        <v>73</v>
      </c>
      <c r="AM187" s="9" t="s">
        <v>96</v>
      </c>
      <c r="AN187" s="7" t="s">
        <v>96</v>
      </c>
      <c r="AO187" s="9" t="s">
        <v>96</v>
      </c>
      <c r="AP187" s="9" t="s">
        <v>96</v>
      </c>
      <c r="AQ187" s="7" t="s">
        <v>201</v>
      </c>
      <c r="AR187" s="7" t="s">
        <v>96</v>
      </c>
      <c r="AS187" s="7" t="s">
        <v>96</v>
      </c>
      <c r="AT187" s="7">
        <v>1</v>
      </c>
      <c r="AU187" s="7">
        <v>1</v>
      </c>
      <c r="AV187" s="7" t="s">
        <v>96</v>
      </c>
      <c r="AW187" s="7" t="s">
        <v>96</v>
      </c>
      <c r="AX187" s="7" t="s">
        <v>96</v>
      </c>
      <c r="AY187" s="7">
        <v>1</v>
      </c>
      <c r="AZ187" s="7">
        <v>1</v>
      </c>
      <c r="BA187" s="7">
        <v>1</v>
      </c>
      <c r="BB187" s="7" t="s">
        <v>96</v>
      </c>
      <c r="BC187" s="7">
        <v>1</v>
      </c>
      <c r="BD187" s="7">
        <v>1</v>
      </c>
      <c r="BE187" s="7" t="s">
        <v>96</v>
      </c>
      <c r="BF187" s="7" t="s">
        <v>96</v>
      </c>
      <c r="BG187" s="7" t="s">
        <v>96</v>
      </c>
      <c r="BH187" s="7" t="s">
        <v>96</v>
      </c>
      <c r="BI187" s="7" t="s">
        <v>96</v>
      </c>
      <c r="BJ187" s="7" t="s">
        <v>96</v>
      </c>
      <c r="BK187" s="7" t="s">
        <v>239</v>
      </c>
      <c r="BL187" s="6" t="s">
        <v>248</v>
      </c>
      <c r="BM187" s="7" t="s">
        <v>525</v>
      </c>
      <c r="BN187" s="7" t="s">
        <v>77</v>
      </c>
      <c r="BO187" t="s">
        <v>512</v>
      </c>
      <c r="BP187" s="6">
        <v>1</v>
      </c>
      <c r="BQ187" t="s">
        <v>424</v>
      </c>
      <c r="BR187" t="s">
        <v>515</v>
      </c>
      <c r="BS187" s="6" t="s">
        <v>96</v>
      </c>
      <c r="BT187" s="6" t="s">
        <v>96</v>
      </c>
      <c r="BU187" s="6" t="s">
        <v>96</v>
      </c>
      <c r="BV187" s="6" t="s">
        <v>96</v>
      </c>
      <c r="BW187" s="6" t="s">
        <v>96</v>
      </c>
      <c r="BX187" s="6" t="s">
        <v>96</v>
      </c>
    </row>
    <row r="188" spans="1:76" x14ac:dyDescent="0.25">
      <c r="A188" s="6" t="s">
        <v>237</v>
      </c>
      <c r="B188" s="6" t="s">
        <v>268</v>
      </c>
      <c r="C188" s="6" t="s">
        <v>238</v>
      </c>
      <c r="D188" s="35" t="s">
        <v>123</v>
      </c>
      <c r="E188" s="7">
        <v>2016</v>
      </c>
      <c r="F188" s="56">
        <v>7.1</v>
      </c>
      <c r="G188" s="6" t="s">
        <v>249</v>
      </c>
      <c r="H188" s="6" t="s">
        <v>520</v>
      </c>
      <c r="I188" s="6" t="s">
        <v>250</v>
      </c>
      <c r="J188" s="7">
        <v>2.6</v>
      </c>
      <c r="K188" s="7" t="s">
        <v>96</v>
      </c>
      <c r="L188" s="7">
        <v>3.5</v>
      </c>
      <c r="M188" s="7">
        <v>10.8</v>
      </c>
      <c r="N188" s="7" t="s">
        <v>96</v>
      </c>
      <c r="O188" s="7" t="s">
        <v>96</v>
      </c>
      <c r="P188" s="15" t="s">
        <v>96</v>
      </c>
      <c r="Q188" s="7" t="s">
        <v>96</v>
      </c>
      <c r="R188" s="7" t="s">
        <v>96</v>
      </c>
      <c r="S188" s="7" t="s">
        <v>96</v>
      </c>
      <c r="T188" s="7" t="s">
        <v>96</v>
      </c>
      <c r="U188" s="7" t="s">
        <v>96</v>
      </c>
      <c r="V188" s="16" t="s">
        <v>96</v>
      </c>
      <c r="W188" s="16" t="s">
        <v>96</v>
      </c>
      <c r="X188" s="16" t="s">
        <v>96</v>
      </c>
      <c r="Y188" s="16" t="s">
        <v>96</v>
      </c>
      <c r="Z188" s="78" t="s">
        <v>69</v>
      </c>
      <c r="AA188" s="7" t="s">
        <v>70</v>
      </c>
      <c r="AB188" s="7">
        <v>1994</v>
      </c>
      <c r="AC188" s="7">
        <v>2007</v>
      </c>
      <c r="AD188" s="7" t="s">
        <v>96</v>
      </c>
      <c r="AE188" s="7">
        <v>1</v>
      </c>
      <c r="AF188" s="7" t="s">
        <v>96</v>
      </c>
      <c r="AG188" s="7" t="s">
        <v>96</v>
      </c>
      <c r="AH188" s="7" t="s">
        <v>96</v>
      </c>
      <c r="AI188" s="7">
        <v>1</v>
      </c>
      <c r="AJ188" s="7">
        <v>0</v>
      </c>
      <c r="AK188" s="7">
        <v>0</v>
      </c>
      <c r="AL188" s="16" t="s">
        <v>73</v>
      </c>
      <c r="AM188" s="9" t="s">
        <v>96</v>
      </c>
      <c r="AN188" s="7" t="s">
        <v>96</v>
      </c>
      <c r="AO188" s="9" t="s">
        <v>96</v>
      </c>
      <c r="AP188" s="9" t="s">
        <v>96</v>
      </c>
      <c r="AQ188" s="7" t="s">
        <v>201</v>
      </c>
      <c r="AR188" s="7" t="s">
        <v>96</v>
      </c>
      <c r="AS188" s="7" t="s">
        <v>96</v>
      </c>
      <c r="AT188" s="7">
        <v>1</v>
      </c>
      <c r="AU188" s="7">
        <v>1</v>
      </c>
      <c r="AV188" s="7" t="s">
        <v>96</v>
      </c>
      <c r="AW188" s="7" t="s">
        <v>96</v>
      </c>
      <c r="AX188" s="7" t="s">
        <v>96</v>
      </c>
      <c r="AY188" s="7">
        <v>1</v>
      </c>
      <c r="AZ188" s="7">
        <v>1</v>
      </c>
      <c r="BA188" s="7">
        <v>1</v>
      </c>
      <c r="BB188" s="7" t="s">
        <v>96</v>
      </c>
      <c r="BC188" s="7">
        <v>1</v>
      </c>
      <c r="BD188" s="7">
        <v>1</v>
      </c>
      <c r="BE188" s="7" t="s">
        <v>96</v>
      </c>
      <c r="BF188" s="7" t="s">
        <v>96</v>
      </c>
      <c r="BG188" s="7" t="s">
        <v>96</v>
      </c>
      <c r="BH188" s="7" t="s">
        <v>96</v>
      </c>
      <c r="BI188" s="7" t="s">
        <v>96</v>
      </c>
      <c r="BJ188" s="7" t="s">
        <v>96</v>
      </c>
      <c r="BK188" s="7" t="s">
        <v>240</v>
      </c>
      <c r="BL188" s="6" t="s">
        <v>248</v>
      </c>
      <c r="BM188" s="7" t="s">
        <v>525</v>
      </c>
      <c r="BN188" s="7" t="s">
        <v>77</v>
      </c>
      <c r="BO188" t="s">
        <v>513</v>
      </c>
      <c r="BP188" s="6">
        <v>1</v>
      </c>
      <c r="BQ188" t="s">
        <v>514</v>
      </c>
      <c r="BR188" t="s">
        <v>515</v>
      </c>
      <c r="BS188" s="6" t="s">
        <v>96</v>
      </c>
      <c r="BT188" s="6" t="s">
        <v>96</v>
      </c>
      <c r="BU188" s="6" t="s">
        <v>96</v>
      </c>
      <c r="BV188" s="6" t="s">
        <v>96</v>
      </c>
      <c r="BW188" s="6" t="s">
        <v>96</v>
      </c>
      <c r="BX188" s="6" t="s">
        <v>96</v>
      </c>
    </row>
    <row r="189" spans="1:76" x14ac:dyDescent="0.25">
      <c r="A189" s="6" t="s">
        <v>237</v>
      </c>
      <c r="B189" s="6" t="s">
        <v>268</v>
      </c>
      <c r="C189" s="6" t="s">
        <v>238</v>
      </c>
      <c r="D189" s="35" t="s">
        <v>123</v>
      </c>
      <c r="E189" s="7">
        <v>2016</v>
      </c>
      <c r="F189" s="56">
        <v>7.9</v>
      </c>
      <c r="G189" s="6" t="s">
        <v>249</v>
      </c>
      <c r="H189" s="6" t="s">
        <v>520</v>
      </c>
      <c r="I189" s="6" t="s">
        <v>250</v>
      </c>
      <c r="J189" s="7">
        <v>2.4</v>
      </c>
      <c r="K189" s="7" t="s">
        <v>96</v>
      </c>
      <c r="L189" s="7">
        <v>2.2999999999999998</v>
      </c>
      <c r="M189" s="7">
        <v>13.7</v>
      </c>
      <c r="N189" s="7" t="s">
        <v>96</v>
      </c>
      <c r="O189" s="7" t="s">
        <v>96</v>
      </c>
      <c r="P189" s="15" t="s">
        <v>96</v>
      </c>
      <c r="Q189" s="7" t="s">
        <v>96</v>
      </c>
      <c r="R189" s="7" t="s">
        <v>96</v>
      </c>
      <c r="S189" s="7" t="s">
        <v>96</v>
      </c>
      <c r="T189" s="7" t="s">
        <v>96</v>
      </c>
      <c r="U189" s="7" t="s">
        <v>96</v>
      </c>
      <c r="V189" s="16" t="s">
        <v>96</v>
      </c>
      <c r="W189" s="16" t="s">
        <v>96</v>
      </c>
      <c r="X189" s="16" t="s">
        <v>96</v>
      </c>
      <c r="Y189" s="16" t="s">
        <v>96</v>
      </c>
      <c r="Z189" s="78" t="s">
        <v>69</v>
      </c>
      <c r="AA189" s="7" t="s">
        <v>70</v>
      </c>
      <c r="AB189" s="7">
        <v>1994</v>
      </c>
      <c r="AC189" s="7">
        <v>2007</v>
      </c>
      <c r="AD189" s="7" t="s">
        <v>96</v>
      </c>
      <c r="AE189" s="7">
        <v>1</v>
      </c>
      <c r="AF189" s="7" t="s">
        <v>96</v>
      </c>
      <c r="AG189" s="7" t="s">
        <v>96</v>
      </c>
      <c r="AH189" s="7" t="s">
        <v>96</v>
      </c>
      <c r="AI189" s="7">
        <v>1</v>
      </c>
      <c r="AJ189" s="7">
        <v>0</v>
      </c>
      <c r="AK189" s="7">
        <v>0</v>
      </c>
      <c r="AL189" s="16" t="s">
        <v>73</v>
      </c>
      <c r="AM189" s="9" t="s">
        <v>96</v>
      </c>
      <c r="AN189" s="7" t="s">
        <v>96</v>
      </c>
      <c r="AO189" s="9" t="s">
        <v>96</v>
      </c>
      <c r="AP189" s="9" t="s">
        <v>96</v>
      </c>
      <c r="AQ189" s="7" t="s">
        <v>201</v>
      </c>
      <c r="AR189" s="7" t="s">
        <v>96</v>
      </c>
      <c r="AS189" s="7" t="s">
        <v>96</v>
      </c>
      <c r="AT189" s="7">
        <v>1</v>
      </c>
      <c r="AU189" s="7">
        <v>1</v>
      </c>
      <c r="AV189" s="7" t="s">
        <v>96</v>
      </c>
      <c r="AW189" s="7" t="s">
        <v>96</v>
      </c>
      <c r="AX189" s="7" t="s">
        <v>96</v>
      </c>
      <c r="AY189" s="7">
        <v>1</v>
      </c>
      <c r="AZ189" s="7">
        <v>1</v>
      </c>
      <c r="BA189" s="7">
        <v>1</v>
      </c>
      <c r="BB189" s="7" t="s">
        <v>96</v>
      </c>
      <c r="BC189" s="7">
        <v>1</v>
      </c>
      <c r="BD189" s="7">
        <v>1</v>
      </c>
      <c r="BE189" s="7" t="s">
        <v>96</v>
      </c>
      <c r="BF189" s="7" t="s">
        <v>96</v>
      </c>
      <c r="BG189" s="7" t="s">
        <v>96</v>
      </c>
      <c r="BH189" s="7" t="s">
        <v>96</v>
      </c>
      <c r="BI189" s="7" t="s">
        <v>96</v>
      </c>
      <c r="BJ189" s="7" t="s">
        <v>96</v>
      </c>
      <c r="BK189" s="7" t="s">
        <v>240</v>
      </c>
      <c r="BL189" s="6" t="s">
        <v>248</v>
      </c>
      <c r="BM189" s="7" t="s">
        <v>525</v>
      </c>
      <c r="BN189" s="7" t="s">
        <v>77</v>
      </c>
      <c r="BO189" t="s">
        <v>513</v>
      </c>
      <c r="BP189" s="6">
        <v>1</v>
      </c>
      <c r="BQ189" t="s">
        <v>514</v>
      </c>
      <c r="BR189" t="s">
        <v>515</v>
      </c>
      <c r="BS189" s="6" t="s">
        <v>96</v>
      </c>
      <c r="BT189" s="6" t="s">
        <v>96</v>
      </c>
      <c r="BU189" s="6" t="s">
        <v>96</v>
      </c>
      <c r="BV189" s="6" t="s">
        <v>96</v>
      </c>
      <c r="BW189" s="6" t="s">
        <v>96</v>
      </c>
      <c r="BX189" s="6" t="s">
        <v>96</v>
      </c>
    </row>
    <row r="190" spans="1:76" x14ac:dyDescent="0.25">
      <c r="A190" s="6" t="s">
        <v>237</v>
      </c>
      <c r="B190" s="6" t="s">
        <v>268</v>
      </c>
      <c r="C190" s="6" t="s">
        <v>238</v>
      </c>
      <c r="D190" s="35" t="s">
        <v>123</v>
      </c>
      <c r="E190" s="7">
        <v>2016</v>
      </c>
      <c r="F190" s="56">
        <v>9.9</v>
      </c>
      <c r="G190" s="6" t="s">
        <v>249</v>
      </c>
      <c r="H190" s="6" t="s">
        <v>520</v>
      </c>
      <c r="I190" s="6" t="s">
        <v>250</v>
      </c>
      <c r="J190" s="7">
        <v>1.9</v>
      </c>
      <c r="K190" s="7" t="s">
        <v>96</v>
      </c>
      <c r="L190" s="7">
        <v>5.3</v>
      </c>
      <c r="M190" s="7">
        <v>14.7</v>
      </c>
      <c r="N190" s="7" t="s">
        <v>96</v>
      </c>
      <c r="O190" s="7" t="s">
        <v>96</v>
      </c>
      <c r="P190" s="15" t="s">
        <v>96</v>
      </c>
      <c r="Q190" s="7" t="s">
        <v>96</v>
      </c>
      <c r="R190" s="7" t="s">
        <v>96</v>
      </c>
      <c r="S190" s="7" t="s">
        <v>96</v>
      </c>
      <c r="T190" s="7" t="s">
        <v>96</v>
      </c>
      <c r="U190" s="7" t="s">
        <v>96</v>
      </c>
      <c r="V190" s="16" t="s">
        <v>96</v>
      </c>
      <c r="W190" s="16" t="s">
        <v>96</v>
      </c>
      <c r="X190" s="16" t="s">
        <v>96</v>
      </c>
      <c r="Y190" s="16" t="s">
        <v>96</v>
      </c>
      <c r="Z190" s="78" t="s">
        <v>69</v>
      </c>
      <c r="AA190" s="7" t="s">
        <v>70</v>
      </c>
      <c r="AB190" s="7">
        <v>1994</v>
      </c>
      <c r="AC190" s="7">
        <v>2007</v>
      </c>
      <c r="AD190" s="7" t="s">
        <v>96</v>
      </c>
      <c r="AE190" s="7">
        <v>1</v>
      </c>
      <c r="AF190" s="7" t="s">
        <v>96</v>
      </c>
      <c r="AG190" s="7" t="s">
        <v>96</v>
      </c>
      <c r="AH190" s="7" t="s">
        <v>96</v>
      </c>
      <c r="AI190" s="7">
        <v>1</v>
      </c>
      <c r="AJ190" s="7">
        <v>0</v>
      </c>
      <c r="AK190" s="7">
        <v>0</v>
      </c>
      <c r="AL190" s="16" t="s">
        <v>73</v>
      </c>
      <c r="AM190" s="9" t="s">
        <v>96</v>
      </c>
      <c r="AN190" s="7" t="s">
        <v>96</v>
      </c>
      <c r="AO190" s="9" t="s">
        <v>96</v>
      </c>
      <c r="AP190" s="9" t="s">
        <v>96</v>
      </c>
      <c r="AQ190" s="7" t="s">
        <v>201</v>
      </c>
      <c r="AR190" s="7" t="s">
        <v>96</v>
      </c>
      <c r="AS190" s="7" t="s">
        <v>96</v>
      </c>
      <c r="AT190" s="7">
        <v>1</v>
      </c>
      <c r="AU190" s="7">
        <v>1</v>
      </c>
      <c r="AV190" s="7" t="s">
        <v>96</v>
      </c>
      <c r="AW190" s="7" t="s">
        <v>96</v>
      </c>
      <c r="AX190" s="7" t="s">
        <v>96</v>
      </c>
      <c r="AY190" s="7">
        <v>1</v>
      </c>
      <c r="AZ190" s="7">
        <v>1</v>
      </c>
      <c r="BA190" s="7">
        <v>1</v>
      </c>
      <c r="BB190" s="7" t="s">
        <v>96</v>
      </c>
      <c r="BC190" s="7">
        <v>1</v>
      </c>
      <c r="BD190" s="7">
        <v>1</v>
      </c>
      <c r="BE190" s="7" t="s">
        <v>96</v>
      </c>
      <c r="BF190" s="7" t="s">
        <v>96</v>
      </c>
      <c r="BG190" s="7" t="s">
        <v>96</v>
      </c>
      <c r="BH190" s="7" t="s">
        <v>96</v>
      </c>
      <c r="BI190" s="7" t="s">
        <v>96</v>
      </c>
      <c r="BJ190" s="7" t="s">
        <v>96</v>
      </c>
      <c r="BK190" s="7" t="s">
        <v>240</v>
      </c>
      <c r="BL190" s="6" t="s">
        <v>248</v>
      </c>
      <c r="BM190" s="7" t="s">
        <v>525</v>
      </c>
      <c r="BN190" s="7" t="s">
        <v>77</v>
      </c>
      <c r="BO190" t="s">
        <v>513</v>
      </c>
      <c r="BP190" s="6">
        <v>1</v>
      </c>
      <c r="BQ190" t="s">
        <v>514</v>
      </c>
      <c r="BR190" t="s">
        <v>515</v>
      </c>
      <c r="BS190" s="6" t="s">
        <v>96</v>
      </c>
      <c r="BT190" s="6" t="s">
        <v>96</v>
      </c>
      <c r="BU190" s="6" t="s">
        <v>96</v>
      </c>
      <c r="BV190" s="6" t="s">
        <v>96</v>
      </c>
      <c r="BW190" s="6" t="s">
        <v>96</v>
      </c>
      <c r="BX190" s="6" t="s">
        <v>96</v>
      </c>
    </row>
    <row r="191" spans="1:76" x14ac:dyDescent="0.25">
      <c r="D191" s="35"/>
      <c r="E191" s="7"/>
      <c r="F191" s="15"/>
      <c r="J191" s="7"/>
      <c r="K191" s="7"/>
      <c r="L191" s="7"/>
      <c r="M191" s="7"/>
      <c r="N191" s="7"/>
      <c r="O191" s="7"/>
      <c r="P191" s="15"/>
      <c r="Q191" s="7"/>
      <c r="R191" s="7"/>
      <c r="S191" s="9"/>
      <c r="T191" s="7"/>
      <c r="U191" s="7"/>
      <c r="V191" s="7"/>
      <c r="W191" s="7"/>
      <c r="X191" s="7"/>
      <c r="Y191" s="7"/>
      <c r="Z191" s="78" t="s">
        <v>69</v>
      </c>
      <c r="AA191" s="7"/>
      <c r="AB191" s="7"/>
      <c r="AC191" s="7"/>
      <c r="AD191" s="7"/>
      <c r="AE191" s="7"/>
      <c r="AF191" s="7"/>
      <c r="AG191" s="7"/>
      <c r="AH191" s="7"/>
      <c r="AI191" s="7"/>
      <c r="AJ191" s="7"/>
      <c r="AK191" s="7"/>
      <c r="AL191" s="16" t="s">
        <v>73</v>
      </c>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M191" s="7"/>
      <c r="BN191" s="7"/>
      <c r="BO191" s="7"/>
      <c r="BQ191" s="7"/>
      <c r="BR191" s="7"/>
      <c r="BX191" s="6" t="s">
        <v>96</v>
      </c>
    </row>
    <row r="192" spans="1:76" x14ac:dyDescent="0.25">
      <c r="A192" s="6" t="s">
        <v>237</v>
      </c>
      <c r="B192" s="6" t="s">
        <v>268</v>
      </c>
      <c r="C192" s="21" t="s">
        <v>238</v>
      </c>
      <c r="D192" s="35" t="s">
        <v>123</v>
      </c>
      <c r="E192" s="7">
        <v>2016</v>
      </c>
      <c r="F192" s="15">
        <v>11.7</v>
      </c>
      <c r="G192" s="6" t="s">
        <v>249</v>
      </c>
      <c r="H192" s="6" t="s">
        <v>520</v>
      </c>
      <c r="I192" s="6" t="s">
        <v>250</v>
      </c>
      <c r="J192" s="6">
        <v>5.0999999999999996</v>
      </c>
      <c r="K192" s="7" t="s">
        <v>96</v>
      </c>
      <c r="L192" s="7">
        <v>7.8</v>
      </c>
      <c r="M192" s="7">
        <v>15.9</v>
      </c>
      <c r="N192" s="7" t="s">
        <v>96</v>
      </c>
      <c r="O192" s="7" t="s">
        <v>96</v>
      </c>
      <c r="P192" s="15" t="s">
        <v>96</v>
      </c>
      <c r="Q192" s="7" t="s">
        <v>96</v>
      </c>
      <c r="R192" s="7" t="s">
        <v>96</v>
      </c>
      <c r="S192" s="7" t="s">
        <v>96</v>
      </c>
      <c r="T192" s="7" t="s">
        <v>96</v>
      </c>
      <c r="U192" s="7" t="s">
        <v>96</v>
      </c>
      <c r="V192" s="16" t="s">
        <v>96</v>
      </c>
      <c r="W192" s="16" t="s">
        <v>96</v>
      </c>
      <c r="X192" s="16" t="s">
        <v>96</v>
      </c>
      <c r="Y192" s="16" t="s">
        <v>96</v>
      </c>
      <c r="Z192" s="78" t="s">
        <v>69</v>
      </c>
      <c r="AA192" s="7" t="s">
        <v>70</v>
      </c>
      <c r="AB192" s="7">
        <v>1992</v>
      </c>
      <c r="AC192" s="7">
        <v>2010</v>
      </c>
      <c r="AD192" s="7" t="s">
        <v>96</v>
      </c>
      <c r="AE192" s="7" t="s">
        <v>96</v>
      </c>
      <c r="AF192" s="7">
        <v>1</v>
      </c>
      <c r="AG192" s="7" t="s">
        <v>96</v>
      </c>
      <c r="AH192" s="7" t="s">
        <v>96</v>
      </c>
      <c r="AI192" s="7">
        <v>1</v>
      </c>
      <c r="AJ192" s="7">
        <v>0</v>
      </c>
      <c r="AK192" s="7">
        <v>0</v>
      </c>
      <c r="AL192" s="16" t="s">
        <v>73</v>
      </c>
      <c r="AM192" s="9" t="s">
        <v>96</v>
      </c>
      <c r="AN192" s="7" t="s">
        <v>96</v>
      </c>
      <c r="AO192" s="9" t="s">
        <v>96</v>
      </c>
      <c r="AP192" s="9" t="s">
        <v>96</v>
      </c>
      <c r="AQ192" s="7" t="s">
        <v>201</v>
      </c>
      <c r="AR192" s="7" t="s">
        <v>96</v>
      </c>
      <c r="AS192" s="7" t="s">
        <v>96</v>
      </c>
      <c r="AT192" s="7">
        <v>1</v>
      </c>
      <c r="AU192" s="7">
        <v>1</v>
      </c>
      <c r="AV192" s="7" t="s">
        <v>96</v>
      </c>
      <c r="AW192" s="7" t="s">
        <v>96</v>
      </c>
      <c r="AX192" s="7" t="s">
        <v>96</v>
      </c>
      <c r="AY192" s="7">
        <v>1</v>
      </c>
      <c r="AZ192" s="7">
        <v>1</v>
      </c>
      <c r="BA192" s="7">
        <v>1</v>
      </c>
      <c r="BB192" s="7" t="s">
        <v>96</v>
      </c>
      <c r="BC192" s="7">
        <v>1</v>
      </c>
      <c r="BD192" s="7">
        <v>1</v>
      </c>
      <c r="BE192" s="7" t="s">
        <v>96</v>
      </c>
      <c r="BF192" s="7" t="s">
        <v>96</v>
      </c>
      <c r="BG192" s="7" t="s">
        <v>96</v>
      </c>
      <c r="BH192" s="7" t="s">
        <v>96</v>
      </c>
      <c r="BI192" s="7" t="s">
        <v>96</v>
      </c>
      <c r="BJ192" s="7" t="s">
        <v>96</v>
      </c>
      <c r="BK192" s="7" t="s">
        <v>241</v>
      </c>
      <c r="BL192" s="6" t="s">
        <v>248</v>
      </c>
      <c r="BM192" s="7" t="s">
        <v>526</v>
      </c>
      <c r="BN192" s="7" t="s">
        <v>77</v>
      </c>
      <c r="BO192" t="s">
        <v>425</v>
      </c>
      <c r="BP192" s="6">
        <v>1</v>
      </c>
      <c r="BQ192" t="s">
        <v>426</v>
      </c>
      <c r="BR192" t="s">
        <v>515</v>
      </c>
      <c r="BS192" s="6" t="s">
        <v>96</v>
      </c>
      <c r="BT192" s="6" t="s">
        <v>96</v>
      </c>
      <c r="BU192" s="6" t="s">
        <v>96</v>
      </c>
      <c r="BV192" s="6" t="s">
        <v>96</v>
      </c>
      <c r="BW192" s="6" t="s">
        <v>96</v>
      </c>
      <c r="BX192" s="6" t="s">
        <v>96</v>
      </c>
    </row>
    <row r="193" spans="1:76" x14ac:dyDescent="0.25">
      <c r="A193" s="6" t="s">
        <v>237</v>
      </c>
      <c r="B193" s="6" t="s">
        <v>268</v>
      </c>
      <c r="C193" s="6" t="s">
        <v>238</v>
      </c>
      <c r="D193" s="35" t="s">
        <v>123</v>
      </c>
      <c r="E193" s="7">
        <v>2016</v>
      </c>
      <c r="F193" s="15">
        <v>12.8</v>
      </c>
      <c r="G193" s="6" t="s">
        <v>249</v>
      </c>
      <c r="H193" s="6" t="s">
        <v>520</v>
      </c>
      <c r="I193" s="6" t="s">
        <v>250</v>
      </c>
      <c r="J193" s="7">
        <v>4</v>
      </c>
      <c r="K193" s="7" t="s">
        <v>96</v>
      </c>
      <c r="L193" s="7">
        <v>7</v>
      </c>
      <c r="M193" s="7">
        <v>18.8</v>
      </c>
      <c r="N193" s="7" t="s">
        <v>96</v>
      </c>
      <c r="O193" s="7" t="s">
        <v>96</v>
      </c>
      <c r="P193" s="15" t="s">
        <v>96</v>
      </c>
      <c r="Q193" s="7" t="s">
        <v>96</v>
      </c>
      <c r="R193" s="7" t="s">
        <v>96</v>
      </c>
      <c r="S193" s="7" t="s">
        <v>96</v>
      </c>
      <c r="T193" s="7" t="s">
        <v>96</v>
      </c>
      <c r="U193" s="7" t="s">
        <v>96</v>
      </c>
      <c r="V193" s="16" t="s">
        <v>96</v>
      </c>
      <c r="W193" s="16" t="s">
        <v>96</v>
      </c>
      <c r="X193" s="16" t="s">
        <v>96</v>
      </c>
      <c r="Y193" s="16" t="s">
        <v>96</v>
      </c>
      <c r="Z193" s="78" t="s">
        <v>69</v>
      </c>
      <c r="AA193" s="7" t="s">
        <v>70</v>
      </c>
      <c r="AB193" s="7">
        <v>1992</v>
      </c>
      <c r="AC193" s="7">
        <v>2010</v>
      </c>
      <c r="AD193" s="7" t="s">
        <v>96</v>
      </c>
      <c r="AE193" s="7" t="s">
        <v>96</v>
      </c>
      <c r="AF193" s="7">
        <v>1</v>
      </c>
      <c r="AG193" s="7" t="s">
        <v>96</v>
      </c>
      <c r="AH193" s="7" t="s">
        <v>96</v>
      </c>
      <c r="AI193" s="7">
        <v>1</v>
      </c>
      <c r="AJ193" s="7">
        <v>0</v>
      </c>
      <c r="AK193" s="7">
        <v>0</v>
      </c>
      <c r="AL193" s="16" t="s">
        <v>73</v>
      </c>
      <c r="AM193" s="9" t="s">
        <v>96</v>
      </c>
      <c r="AN193" s="7" t="s">
        <v>96</v>
      </c>
      <c r="AO193" s="9" t="s">
        <v>96</v>
      </c>
      <c r="AP193" s="9" t="s">
        <v>96</v>
      </c>
      <c r="AQ193" s="7" t="s">
        <v>201</v>
      </c>
      <c r="AR193" s="7" t="s">
        <v>96</v>
      </c>
      <c r="AS193" s="7" t="s">
        <v>96</v>
      </c>
      <c r="AT193" s="7">
        <v>1</v>
      </c>
      <c r="AU193" s="7">
        <v>1</v>
      </c>
      <c r="AV193" s="7" t="s">
        <v>96</v>
      </c>
      <c r="AW193" s="7" t="s">
        <v>96</v>
      </c>
      <c r="AX193" s="7" t="s">
        <v>96</v>
      </c>
      <c r="AY193" s="7">
        <v>1</v>
      </c>
      <c r="AZ193" s="7">
        <v>1</v>
      </c>
      <c r="BA193" s="7">
        <v>1</v>
      </c>
      <c r="BB193" s="7" t="s">
        <v>96</v>
      </c>
      <c r="BC193" s="7">
        <v>1</v>
      </c>
      <c r="BD193" s="7">
        <v>1</v>
      </c>
      <c r="BE193" s="7" t="s">
        <v>96</v>
      </c>
      <c r="BF193" s="7" t="s">
        <v>96</v>
      </c>
      <c r="BG193" s="7" t="s">
        <v>96</v>
      </c>
      <c r="BH193" s="7" t="s">
        <v>96</v>
      </c>
      <c r="BI193" s="7" t="s">
        <v>96</v>
      </c>
      <c r="BJ193" s="7" t="s">
        <v>96</v>
      </c>
      <c r="BK193" s="7" t="s">
        <v>242</v>
      </c>
      <c r="BL193" s="6" t="s">
        <v>248</v>
      </c>
      <c r="BM193" s="7" t="s">
        <v>526</v>
      </c>
      <c r="BN193" s="7" t="s">
        <v>77</v>
      </c>
      <c r="BO193" t="s">
        <v>425</v>
      </c>
      <c r="BP193" s="6">
        <v>1</v>
      </c>
      <c r="BQ193" t="s">
        <v>426</v>
      </c>
      <c r="BR193" t="s">
        <v>515</v>
      </c>
      <c r="BS193" s="6" t="s">
        <v>96</v>
      </c>
      <c r="BT193" s="6" t="s">
        <v>96</v>
      </c>
      <c r="BU193" s="6" t="s">
        <v>96</v>
      </c>
      <c r="BV193" s="6" t="s">
        <v>96</v>
      </c>
      <c r="BW193" s="6" t="s">
        <v>96</v>
      </c>
      <c r="BX193" s="6" t="s">
        <v>96</v>
      </c>
    </row>
    <row r="194" spans="1:76" x14ac:dyDescent="0.25">
      <c r="A194" s="6" t="s">
        <v>237</v>
      </c>
      <c r="B194" s="6" t="s">
        <v>268</v>
      </c>
      <c r="C194" s="6" t="s">
        <v>238</v>
      </c>
      <c r="D194" s="35" t="s">
        <v>123</v>
      </c>
      <c r="E194" s="7">
        <v>2016</v>
      </c>
      <c r="F194" s="15">
        <v>8.4</v>
      </c>
      <c r="G194" s="6" t="s">
        <v>249</v>
      </c>
      <c r="H194" s="6" t="s">
        <v>520</v>
      </c>
      <c r="I194" s="6" t="s">
        <v>250</v>
      </c>
      <c r="J194" s="7">
        <v>4.8</v>
      </c>
      <c r="K194" s="7" t="s">
        <v>96</v>
      </c>
      <c r="L194" s="7">
        <v>1.7</v>
      </c>
      <c r="M194" s="7">
        <v>15.5</v>
      </c>
      <c r="N194" s="7" t="s">
        <v>96</v>
      </c>
      <c r="O194" s="7" t="s">
        <v>96</v>
      </c>
      <c r="P194" s="15" t="s">
        <v>96</v>
      </c>
      <c r="Q194" s="7" t="s">
        <v>96</v>
      </c>
      <c r="R194" s="7" t="s">
        <v>96</v>
      </c>
      <c r="S194" s="7" t="s">
        <v>96</v>
      </c>
      <c r="T194" s="7" t="s">
        <v>96</v>
      </c>
      <c r="U194" s="7" t="s">
        <v>96</v>
      </c>
      <c r="V194" s="16" t="s">
        <v>96</v>
      </c>
      <c r="W194" s="16" t="s">
        <v>96</v>
      </c>
      <c r="X194" s="16" t="s">
        <v>96</v>
      </c>
      <c r="Y194" s="16" t="s">
        <v>96</v>
      </c>
      <c r="Z194" s="78" t="s">
        <v>69</v>
      </c>
      <c r="AA194" s="7" t="s">
        <v>70</v>
      </c>
      <c r="AB194" s="7">
        <v>1992</v>
      </c>
      <c r="AC194" s="7">
        <v>2010</v>
      </c>
      <c r="AD194" s="7" t="s">
        <v>96</v>
      </c>
      <c r="AE194" s="7" t="s">
        <v>96</v>
      </c>
      <c r="AF194" s="7">
        <v>1</v>
      </c>
      <c r="AG194" s="7" t="s">
        <v>96</v>
      </c>
      <c r="AH194" s="7" t="s">
        <v>96</v>
      </c>
      <c r="AI194" s="7">
        <v>1</v>
      </c>
      <c r="AJ194" s="7">
        <v>0</v>
      </c>
      <c r="AK194" s="7">
        <v>0</v>
      </c>
      <c r="AL194" s="16" t="s">
        <v>73</v>
      </c>
      <c r="AM194" s="9" t="s">
        <v>96</v>
      </c>
      <c r="AN194" s="7" t="s">
        <v>96</v>
      </c>
      <c r="AO194" s="9" t="s">
        <v>96</v>
      </c>
      <c r="AP194" s="9" t="s">
        <v>96</v>
      </c>
      <c r="AQ194" s="7" t="s">
        <v>201</v>
      </c>
      <c r="AR194" s="7" t="s">
        <v>96</v>
      </c>
      <c r="AS194" s="7" t="s">
        <v>96</v>
      </c>
      <c r="AT194" s="7">
        <v>1</v>
      </c>
      <c r="AU194" s="7">
        <v>1</v>
      </c>
      <c r="AV194" s="7" t="s">
        <v>96</v>
      </c>
      <c r="AW194" s="7" t="s">
        <v>96</v>
      </c>
      <c r="AX194" s="7" t="s">
        <v>96</v>
      </c>
      <c r="AY194" s="7">
        <v>1</v>
      </c>
      <c r="AZ194" s="7">
        <v>1</v>
      </c>
      <c r="BA194" s="7">
        <v>1</v>
      </c>
      <c r="BB194" s="7" t="s">
        <v>96</v>
      </c>
      <c r="BC194" s="7">
        <v>1</v>
      </c>
      <c r="BD194" s="7">
        <v>1</v>
      </c>
      <c r="BE194" s="7" t="s">
        <v>96</v>
      </c>
      <c r="BF194" s="7" t="s">
        <v>96</v>
      </c>
      <c r="BG194" s="7" t="s">
        <v>96</v>
      </c>
      <c r="BH194" s="7" t="s">
        <v>96</v>
      </c>
      <c r="BI194" s="7" t="s">
        <v>96</v>
      </c>
      <c r="BJ194" s="7" t="s">
        <v>96</v>
      </c>
      <c r="BK194" s="7" t="s">
        <v>243</v>
      </c>
      <c r="BL194" s="6" t="s">
        <v>248</v>
      </c>
      <c r="BM194" s="7" t="s">
        <v>526</v>
      </c>
      <c r="BN194" s="7" t="s">
        <v>77</v>
      </c>
      <c r="BO194" t="s">
        <v>425</v>
      </c>
      <c r="BP194" s="6">
        <v>1</v>
      </c>
      <c r="BQ194" t="s">
        <v>426</v>
      </c>
      <c r="BR194" t="s">
        <v>515</v>
      </c>
      <c r="BS194" s="6" t="s">
        <v>96</v>
      </c>
      <c r="BT194" s="6" t="s">
        <v>96</v>
      </c>
      <c r="BU194" s="6" t="s">
        <v>96</v>
      </c>
      <c r="BV194" s="6" t="s">
        <v>96</v>
      </c>
      <c r="BW194" s="6" t="s">
        <v>96</v>
      </c>
      <c r="BX194" s="6" t="s">
        <v>96</v>
      </c>
    </row>
    <row r="195" spans="1:76" x14ac:dyDescent="0.25">
      <c r="A195" s="6" t="s">
        <v>237</v>
      </c>
      <c r="B195" s="6" t="s">
        <v>268</v>
      </c>
      <c r="C195" s="6" t="s">
        <v>238</v>
      </c>
      <c r="D195" s="35" t="s">
        <v>123</v>
      </c>
      <c r="E195" s="7">
        <v>2016</v>
      </c>
      <c r="F195" s="15">
        <v>9.5</v>
      </c>
      <c r="G195" s="6" t="s">
        <v>249</v>
      </c>
      <c r="H195" s="6" t="s">
        <v>520</v>
      </c>
      <c r="I195" s="6" t="s">
        <v>250</v>
      </c>
      <c r="J195" s="7">
        <v>4.7</v>
      </c>
      <c r="K195" s="7" t="s">
        <v>96</v>
      </c>
      <c r="L195" s="7">
        <v>2</v>
      </c>
      <c r="M195" s="7">
        <v>17.600000000000001</v>
      </c>
      <c r="N195" s="7" t="s">
        <v>96</v>
      </c>
      <c r="O195" s="7" t="s">
        <v>96</v>
      </c>
      <c r="P195" s="15" t="s">
        <v>96</v>
      </c>
      <c r="Q195" s="7" t="s">
        <v>96</v>
      </c>
      <c r="R195" s="7" t="s">
        <v>96</v>
      </c>
      <c r="S195" s="7" t="s">
        <v>96</v>
      </c>
      <c r="T195" s="7" t="s">
        <v>96</v>
      </c>
      <c r="U195" s="7" t="s">
        <v>96</v>
      </c>
      <c r="V195" s="16" t="s">
        <v>96</v>
      </c>
      <c r="W195" s="16" t="s">
        <v>96</v>
      </c>
      <c r="X195" s="16" t="s">
        <v>96</v>
      </c>
      <c r="Y195" s="16" t="s">
        <v>96</v>
      </c>
      <c r="Z195" s="78" t="s">
        <v>69</v>
      </c>
      <c r="AA195" s="7" t="s">
        <v>70</v>
      </c>
      <c r="AB195" s="7">
        <v>1992</v>
      </c>
      <c r="AC195" s="7">
        <v>2010</v>
      </c>
      <c r="AD195" s="7" t="s">
        <v>96</v>
      </c>
      <c r="AE195" s="7" t="s">
        <v>96</v>
      </c>
      <c r="AF195" s="7">
        <v>1</v>
      </c>
      <c r="AG195" s="7" t="s">
        <v>96</v>
      </c>
      <c r="AH195" s="7" t="s">
        <v>96</v>
      </c>
      <c r="AI195" s="7">
        <v>1</v>
      </c>
      <c r="AJ195" s="7">
        <v>0</v>
      </c>
      <c r="AK195" s="7">
        <v>0</v>
      </c>
      <c r="AL195" s="16" t="s">
        <v>73</v>
      </c>
      <c r="AM195" s="9" t="s">
        <v>96</v>
      </c>
      <c r="AN195" s="7" t="s">
        <v>96</v>
      </c>
      <c r="AO195" s="9" t="s">
        <v>96</v>
      </c>
      <c r="AP195" s="9" t="s">
        <v>96</v>
      </c>
      <c r="AQ195" s="7" t="s">
        <v>201</v>
      </c>
      <c r="AR195" s="7" t="s">
        <v>96</v>
      </c>
      <c r="AS195" s="7" t="s">
        <v>96</v>
      </c>
      <c r="AT195" s="7">
        <v>1</v>
      </c>
      <c r="AU195" s="7">
        <v>1</v>
      </c>
      <c r="AV195" s="7" t="s">
        <v>96</v>
      </c>
      <c r="AW195" s="7" t="s">
        <v>96</v>
      </c>
      <c r="AX195" s="7" t="s">
        <v>96</v>
      </c>
      <c r="AY195" s="7">
        <v>1</v>
      </c>
      <c r="AZ195" s="7">
        <v>1</v>
      </c>
      <c r="BA195" s="7">
        <v>1</v>
      </c>
      <c r="BB195" s="7" t="s">
        <v>96</v>
      </c>
      <c r="BC195" s="7">
        <v>1</v>
      </c>
      <c r="BD195" s="7">
        <v>1</v>
      </c>
      <c r="BE195" s="7" t="s">
        <v>96</v>
      </c>
      <c r="BF195" s="7" t="s">
        <v>96</v>
      </c>
      <c r="BG195" s="7" t="s">
        <v>96</v>
      </c>
      <c r="BH195" s="7" t="s">
        <v>96</v>
      </c>
      <c r="BI195" s="7" t="s">
        <v>96</v>
      </c>
      <c r="BJ195" s="7" t="s">
        <v>96</v>
      </c>
      <c r="BK195" s="7" t="s">
        <v>244</v>
      </c>
      <c r="BL195" s="6" t="s">
        <v>248</v>
      </c>
      <c r="BM195" s="7" t="s">
        <v>526</v>
      </c>
      <c r="BN195" s="7" t="s">
        <v>77</v>
      </c>
      <c r="BO195" t="s">
        <v>425</v>
      </c>
      <c r="BP195" s="6">
        <v>1</v>
      </c>
      <c r="BQ195" t="s">
        <v>426</v>
      </c>
      <c r="BR195" t="s">
        <v>515</v>
      </c>
      <c r="BS195" s="6" t="s">
        <v>96</v>
      </c>
      <c r="BT195" s="6" t="s">
        <v>96</v>
      </c>
      <c r="BU195" s="6" t="s">
        <v>96</v>
      </c>
      <c r="BV195" s="6" t="s">
        <v>96</v>
      </c>
      <c r="BW195" s="6" t="s">
        <v>96</v>
      </c>
      <c r="BX195" s="6" t="s">
        <v>96</v>
      </c>
    </row>
    <row r="196" spans="1:76" x14ac:dyDescent="0.25">
      <c r="A196" s="6" t="s">
        <v>237</v>
      </c>
      <c r="B196" s="6" t="s">
        <v>268</v>
      </c>
      <c r="C196" s="6" t="s">
        <v>238</v>
      </c>
      <c r="D196" s="35" t="s">
        <v>123</v>
      </c>
      <c r="E196" s="7">
        <v>2016</v>
      </c>
      <c r="F196" s="15">
        <v>12.3</v>
      </c>
      <c r="G196" s="6" t="s">
        <v>249</v>
      </c>
      <c r="H196" s="6" t="s">
        <v>520</v>
      </c>
      <c r="I196" s="6" t="s">
        <v>250</v>
      </c>
      <c r="J196" s="7">
        <v>4.9000000000000004</v>
      </c>
      <c r="K196" s="7" t="s">
        <v>96</v>
      </c>
      <c r="L196" s="7">
        <v>2.5</v>
      </c>
      <c r="M196" s="7">
        <v>23.1</v>
      </c>
      <c r="N196" s="7" t="s">
        <v>96</v>
      </c>
      <c r="O196" s="7" t="s">
        <v>96</v>
      </c>
      <c r="P196" s="15" t="s">
        <v>96</v>
      </c>
      <c r="Q196" s="7" t="s">
        <v>96</v>
      </c>
      <c r="R196" s="7" t="s">
        <v>96</v>
      </c>
      <c r="S196" s="7" t="s">
        <v>96</v>
      </c>
      <c r="T196" s="7" t="s">
        <v>96</v>
      </c>
      <c r="U196" s="7" t="s">
        <v>96</v>
      </c>
      <c r="V196" s="16" t="s">
        <v>96</v>
      </c>
      <c r="W196" s="16" t="s">
        <v>96</v>
      </c>
      <c r="X196" s="16" t="s">
        <v>96</v>
      </c>
      <c r="Y196" s="16" t="s">
        <v>96</v>
      </c>
      <c r="Z196" s="78" t="s">
        <v>69</v>
      </c>
      <c r="AA196" s="7" t="s">
        <v>70</v>
      </c>
      <c r="AB196" s="7">
        <v>1992</v>
      </c>
      <c r="AC196" s="7">
        <v>2010</v>
      </c>
      <c r="AD196" s="7" t="s">
        <v>96</v>
      </c>
      <c r="AE196" s="7" t="s">
        <v>96</v>
      </c>
      <c r="AF196" s="7">
        <v>1</v>
      </c>
      <c r="AG196" s="7" t="s">
        <v>96</v>
      </c>
      <c r="AH196" s="7" t="s">
        <v>96</v>
      </c>
      <c r="AI196" s="7">
        <v>1</v>
      </c>
      <c r="AJ196" s="7">
        <v>0</v>
      </c>
      <c r="AK196" s="7">
        <v>0</v>
      </c>
      <c r="AL196" s="16" t="s">
        <v>73</v>
      </c>
      <c r="AM196" s="9" t="s">
        <v>96</v>
      </c>
      <c r="AN196" s="7" t="s">
        <v>96</v>
      </c>
      <c r="AO196" s="9" t="s">
        <v>96</v>
      </c>
      <c r="AP196" s="9" t="s">
        <v>96</v>
      </c>
      <c r="AQ196" s="7" t="s">
        <v>201</v>
      </c>
      <c r="AR196" s="7" t="s">
        <v>96</v>
      </c>
      <c r="AS196" s="7" t="s">
        <v>96</v>
      </c>
      <c r="AT196" s="7">
        <v>1</v>
      </c>
      <c r="AU196" s="7">
        <v>1</v>
      </c>
      <c r="AV196" s="7" t="s">
        <v>96</v>
      </c>
      <c r="AW196" s="7" t="s">
        <v>96</v>
      </c>
      <c r="AX196" s="7" t="s">
        <v>96</v>
      </c>
      <c r="AY196" s="7">
        <v>1</v>
      </c>
      <c r="AZ196" s="7">
        <v>1</v>
      </c>
      <c r="BA196" s="7">
        <v>1</v>
      </c>
      <c r="BB196" s="7" t="s">
        <v>96</v>
      </c>
      <c r="BC196" s="7">
        <v>1</v>
      </c>
      <c r="BD196" s="7">
        <v>1</v>
      </c>
      <c r="BE196" s="7" t="s">
        <v>96</v>
      </c>
      <c r="BF196" s="7" t="s">
        <v>96</v>
      </c>
      <c r="BG196" s="7" t="s">
        <v>96</v>
      </c>
      <c r="BH196" s="7" t="s">
        <v>96</v>
      </c>
      <c r="BI196" s="7" t="s">
        <v>96</v>
      </c>
      <c r="BJ196" s="7" t="s">
        <v>96</v>
      </c>
      <c r="BK196" s="7" t="s">
        <v>245</v>
      </c>
      <c r="BL196" s="6" t="s">
        <v>248</v>
      </c>
      <c r="BM196" s="7" t="s">
        <v>526</v>
      </c>
      <c r="BN196" s="7" t="s">
        <v>77</v>
      </c>
      <c r="BO196" t="s">
        <v>425</v>
      </c>
      <c r="BP196" s="6">
        <v>1</v>
      </c>
      <c r="BQ196" t="s">
        <v>426</v>
      </c>
      <c r="BR196" t="s">
        <v>515</v>
      </c>
      <c r="BS196" s="6" t="s">
        <v>96</v>
      </c>
      <c r="BT196" s="6" t="s">
        <v>96</v>
      </c>
      <c r="BU196" s="6" t="s">
        <v>96</v>
      </c>
      <c r="BV196" s="6" t="s">
        <v>96</v>
      </c>
      <c r="BW196" s="6" t="s">
        <v>96</v>
      </c>
      <c r="BX196" s="6" t="s">
        <v>96</v>
      </c>
    </row>
    <row r="197" spans="1:76" x14ac:dyDescent="0.25">
      <c r="A197" s="6" t="s">
        <v>237</v>
      </c>
      <c r="B197" s="6" t="s">
        <v>268</v>
      </c>
      <c r="C197" s="6" t="s">
        <v>238</v>
      </c>
      <c r="D197" s="35" t="s">
        <v>123</v>
      </c>
      <c r="E197" s="7">
        <v>2016</v>
      </c>
      <c r="F197" s="15">
        <v>11.6</v>
      </c>
      <c r="G197" s="6" t="s">
        <v>249</v>
      </c>
      <c r="H197" s="6" t="s">
        <v>520</v>
      </c>
      <c r="I197" s="6" t="s">
        <v>250</v>
      </c>
      <c r="J197" s="7">
        <v>4.5999999999999996</v>
      </c>
      <c r="K197" s="7" t="s">
        <v>96</v>
      </c>
      <c r="L197" s="7">
        <v>-0.2</v>
      </c>
      <c r="M197" s="7">
        <v>24.8</v>
      </c>
      <c r="N197" s="7" t="s">
        <v>96</v>
      </c>
      <c r="O197" s="7" t="s">
        <v>96</v>
      </c>
      <c r="P197" s="15" t="s">
        <v>96</v>
      </c>
      <c r="Q197" s="7" t="s">
        <v>96</v>
      </c>
      <c r="R197" s="7" t="s">
        <v>96</v>
      </c>
      <c r="S197" s="7" t="s">
        <v>96</v>
      </c>
      <c r="T197" s="7" t="s">
        <v>96</v>
      </c>
      <c r="U197" s="7" t="s">
        <v>96</v>
      </c>
      <c r="V197" s="16" t="s">
        <v>96</v>
      </c>
      <c r="W197" s="16" t="s">
        <v>96</v>
      </c>
      <c r="X197" s="16" t="s">
        <v>96</v>
      </c>
      <c r="Y197" s="16" t="s">
        <v>96</v>
      </c>
      <c r="Z197" s="78" t="s">
        <v>69</v>
      </c>
      <c r="AA197" s="7" t="s">
        <v>70</v>
      </c>
      <c r="AB197" s="7">
        <v>1992</v>
      </c>
      <c r="AC197" s="7">
        <v>2010</v>
      </c>
      <c r="AD197" s="7" t="s">
        <v>96</v>
      </c>
      <c r="AE197" s="7" t="s">
        <v>96</v>
      </c>
      <c r="AF197" s="7">
        <v>1</v>
      </c>
      <c r="AG197" s="7" t="s">
        <v>96</v>
      </c>
      <c r="AH197" s="7" t="s">
        <v>96</v>
      </c>
      <c r="AI197" s="7">
        <v>1</v>
      </c>
      <c r="AJ197" s="7">
        <v>0</v>
      </c>
      <c r="AK197" s="7">
        <v>0</v>
      </c>
      <c r="AL197" s="16" t="s">
        <v>73</v>
      </c>
      <c r="AM197" s="9" t="s">
        <v>96</v>
      </c>
      <c r="AN197" s="7" t="s">
        <v>96</v>
      </c>
      <c r="AO197" s="9" t="s">
        <v>96</v>
      </c>
      <c r="AP197" s="9" t="s">
        <v>96</v>
      </c>
      <c r="AQ197" s="7" t="s">
        <v>201</v>
      </c>
      <c r="AR197" s="7" t="s">
        <v>96</v>
      </c>
      <c r="AS197" s="7" t="s">
        <v>96</v>
      </c>
      <c r="AT197" s="7">
        <v>1</v>
      </c>
      <c r="AU197" s="7">
        <v>1</v>
      </c>
      <c r="AV197" s="7" t="s">
        <v>96</v>
      </c>
      <c r="AW197" s="7" t="s">
        <v>96</v>
      </c>
      <c r="AX197" s="7" t="s">
        <v>96</v>
      </c>
      <c r="AY197" s="7">
        <v>1</v>
      </c>
      <c r="AZ197" s="7">
        <v>1</v>
      </c>
      <c r="BA197" s="7">
        <v>1</v>
      </c>
      <c r="BB197" s="7" t="s">
        <v>96</v>
      </c>
      <c r="BC197" s="7">
        <v>1</v>
      </c>
      <c r="BD197" s="7">
        <v>1</v>
      </c>
      <c r="BE197" s="7" t="s">
        <v>96</v>
      </c>
      <c r="BF197" s="7" t="s">
        <v>96</v>
      </c>
      <c r="BG197" s="7" t="s">
        <v>96</v>
      </c>
      <c r="BH197" s="7" t="s">
        <v>96</v>
      </c>
      <c r="BI197" s="7" t="s">
        <v>96</v>
      </c>
      <c r="BJ197" s="7" t="s">
        <v>96</v>
      </c>
      <c r="BK197" s="7" t="s">
        <v>246</v>
      </c>
      <c r="BL197" s="6" t="s">
        <v>248</v>
      </c>
      <c r="BM197" s="7" t="s">
        <v>526</v>
      </c>
      <c r="BN197" s="7" t="s">
        <v>77</v>
      </c>
      <c r="BO197" t="s">
        <v>425</v>
      </c>
      <c r="BP197" s="6">
        <v>1</v>
      </c>
      <c r="BQ197" t="s">
        <v>426</v>
      </c>
      <c r="BR197" t="s">
        <v>515</v>
      </c>
      <c r="BS197" s="6" t="s">
        <v>96</v>
      </c>
      <c r="BT197" s="6" t="s">
        <v>96</v>
      </c>
      <c r="BU197" s="6" t="s">
        <v>96</v>
      </c>
      <c r="BV197" s="6" t="s">
        <v>96</v>
      </c>
      <c r="BW197" s="6" t="s">
        <v>96</v>
      </c>
      <c r="BX197" s="6" t="s">
        <v>96</v>
      </c>
    </row>
    <row r="198" spans="1:76" x14ac:dyDescent="0.25">
      <c r="A198" s="6" t="s">
        <v>237</v>
      </c>
      <c r="B198" s="6" t="s">
        <v>268</v>
      </c>
      <c r="C198" s="6" t="s">
        <v>238</v>
      </c>
      <c r="D198" s="35" t="s">
        <v>123</v>
      </c>
      <c r="E198" s="7">
        <v>2016</v>
      </c>
      <c r="F198" s="15">
        <v>6</v>
      </c>
      <c r="G198" s="6" t="s">
        <v>249</v>
      </c>
      <c r="H198" s="6" t="s">
        <v>520</v>
      </c>
      <c r="I198" s="6" t="s">
        <v>250</v>
      </c>
      <c r="J198" s="7">
        <v>4.8</v>
      </c>
      <c r="K198" s="7" t="s">
        <v>96</v>
      </c>
      <c r="L198" s="7">
        <v>-1.1000000000000001</v>
      </c>
      <c r="M198" s="7">
        <v>13.6</v>
      </c>
      <c r="N198" s="7" t="s">
        <v>96</v>
      </c>
      <c r="O198" s="7" t="s">
        <v>96</v>
      </c>
      <c r="P198" s="15" t="s">
        <v>96</v>
      </c>
      <c r="Q198" s="7" t="s">
        <v>96</v>
      </c>
      <c r="R198" s="7" t="s">
        <v>96</v>
      </c>
      <c r="S198" s="7" t="s">
        <v>96</v>
      </c>
      <c r="T198" s="7" t="s">
        <v>96</v>
      </c>
      <c r="U198" s="7" t="s">
        <v>96</v>
      </c>
      <c r="V198" s="16" t="s">
        <v>96</v>
      </c>
      <c r="W198" s="16" t="s">
        <v>96</v>
      </c>
      <c r="X198" s="16" t="s">
        <v>96</v>
      </c>
      <c r="Y198" s="16" t="s">
        <v>96</v>
      </c>
      <c r="Z198" s="78" t="s">
        <v>69</v>
      </c>
      <c r="AA198" s="7" t="s">
        <v>70</v>
      </c>
      <c r="AB198" s="7">
        <v>1972</v>
      </c>
      <c r="AC198" s="7">
        <v>2010</v>
      </c>
      <c r="AD198" s="7" t="s">
        <v>96</v>
      </c>
      <c r="AE198" s="7" t="s">
        <v>96</v>
      </c>
      <c r="AF198" s="7">
        <v>1</v>
      </c>
      <c r="AG198" s="7" t="s">
        <v>96</v>
      </c>
      <c r="AH198" s="7" t="s">
        <v>96</v>
      </c>
      <c r="AI198" s="7">
        <v>1</v>
      </c>
      <c r="AJ198" s="7">
        <v>0</v>
      </c>
      <c r="AK198" s="7">
        <v>0</v>
      </c>
      <c r="AL198" s="16" t="s">
        <v>73</v>
      </c>
      <c r="AM198" s="9" t="s">
        <v>96</v>
      </c>
      <c r="AN198" s="7" t="s">
        <v>96</v>
      </c>
      <c r="AO198" s="9" t="s">
        <v>96</v>
      </c>
      <c r="AP198" s="9" t="s">
        <v>96</v>
      </c>
      <c r="AQ198" s="7" t="s">
        <v>201</v>
      </c>
      <c r="AR198" s="7" t="s">
        <v>96</v>
      </c>
      <c r="AS198" s="7" t="s">
        <v>96</v>
      </c>
      <c r="AT198" s="7">
        <v>1</v>
      </c>
      <c r="AU198" s="7">
        <v>1</v>
      </c>
      <c r="AV198" s="7" t="s">
        <v>96</v>
      </c>
      <c r="AW198" s="7" t="s">
        <v>96</v>
      </c>
      <c r="AX198" s="7" t="s">
        <v>96</v>
      </c>
      <c r="AY198" s="7">
        <v>1</v>
      </c>
      <c r="AZ198" s="7">
        <v>1</v>
      </c>
      <c r="BA198" s="7">
        <v>1</v>
      </c>
      <c r="BB198" s="7" t="s">
        <v>96</v>
      </c>
      <c r="BC198" s="7">
        <v>1</v>
      </c>
      <c r="BD198" s="7">
        <v>1</v>
      </c>
      <c r="BE198" s="7" t="s">
        <v>96</v>
      </c>
      <c r="BF198" s="7" t="s">
        <v>96</v>
      </c>
      <c r="BG198" s="7" t="s">
        <v>96</v>
      </c>
      <c r="BH198" s="7" t="s">
        <v>96</v>
      </c>
      <c r="BI198" s="7" t="s">
        <v>96</v>
      </c>
      <c r="BJ198" s="7" t="s">
        <v>96</v>
      </c>
      <c r="BK198" s="7" t="s">
        <v>239</v>
      </c>
      <c r="BL198" s="6" t="s">
        <v>248</v>
      </c>
      <c r="BM198" s="7" t="s">
        <v>526</v>
      </c>
      <c r="BN198" s="7" t="s">
        <v>77</v>
      </c>
      <c r="BO198" t="s">
        <v>512</v>
      </c>
      <c r="BP198" s="6">
        <v>1</v>
      </c>
      <c r="BQ198" t="s">
        <v>424</v>
      </c>
      <c r="BR198" t="s">
        <v>515</v>
      </c>
      <c r="BS198" s="6" t="s">
        <v>96</v>
      </c>
      <c r="BT198" s="6" t="s">
        <v>96</v>
      </c>
      <c r="BU198" s="6" t="s">
        <v>96</v>
      </c>
      <c r="BV198" s="6" t="s">
        <v>96</v>
      </c>
      <c r="BW198" s="6" t="s">
        <v>96</v>
      </c>
      <c r="BX198" s="6" t="s">
        <v>96</v>
      </c>
    </row>
    <row r="199" spans="1:76" x14ac:dyDescent="0.25">
      <c r="A199" s="6" t="s">
        <v>237</v>
      </c>
      <c r="B199" s="6" t="s">
        <v>268</v>
      </c>
      <c r="C199" s="6" t="s">
        <v>238</v>
      </c>
      <c r="D199" s="35" t="s">
        <v>123</v>
      </c>
      <c r="E199" s="7">
        <v>2016</v>
      </c>
      <c r="F199" s="15">
        <v>10.4</v>
      </c>
      <c r="G199" s="6" t="s">
        <v>249</v>
      </c>
      <c r="H199" s="6" t="s">
        <v>520</v>
      </c>
      <c r="I199" s="6" t="s">
        <v>250</v>
      </c>
      <c r="J199" s="7">
        <v>4.0999999999999996</v>
      </c>
      <c r="K199" s="7" t="s">
        <v>96</v>
      </c>
      <c r="L199" s="7">
        <v>0</v>
      </c>
      <c r="M199" s="7">
        <v>21.8</v>
      </c>
      <c r="N199" s="7" t="s">
        <v>96</v>
      </c>
      <c r="O199" s="7" t="s">
        <v>96</v>
      </c>
      <c r="P199" s="15" t="s">
        <v>96</v>
      </c>
      <c r="Q199" s="7" t="s">
        <v>96</v>
      </c>
      <c r="R199" s="7" t="s">
        <v>96</v>
      </c>
      <c r="S199" s="7" t="s">
        <v>96</v>
      </c>
      <c r="T199" s="7" t="s">
        <v>96</v>
      </c>
      <c r="U199" s="7" t="s">
        <v>96</v>
      </c>
      <c r="V199" s="16" t="s">
        <v>96</v>
      </c>
      <c r="W199" s="16" t="s">
        <v>96</v>
      </c>
      <c r="X199" s="16" t="s">
        <v>96</v>
      </c>
      <c r="Y199" s="16" t="s">
        <v>96</v>
      </c>
      <c r="Z199" s="78" t="s">
        <v>69</v>
      </c>
      <c r="AA199" s="7" t="s">
        <v>70</v>
      </c>
      <c r="AB199" s="7">
        <v>1972</v>
      </c>
      <c r="AC199" s="7">
        <v>2010</v>
      </c>
      <c r="AD199" s="7" t="s">
        <v>96</v>
      </c>
      <c r="AE199" s="7" t="s">
        <v>96</v>
      </c>
      <c r="AF199" s="7">
        <v>1</v>
      </c>
      <c r="AG199" s="7" t="s">
        <v>96</v>
      </c>
      <c r="AH199" s="7" t="s">
        <v>96</v>
      </c>
      <c r="AI199" s="7">
        <v>1</v>
      </c>
      <c r="AJ199" s="7">
        <v>0</v>
      </c>
      <c r="AK199" s="7">
        <v>0</v>
      </c>
      <c r="AL199" s="16" t="s">
        <v>73</v>
      </c>
      <c r="AM199" s="9" t="s">
        <v>96</v>
      </c>
      <c r="AN199" s="7" t="s">
        <v>96</v>
      </c>
      <c r="AO199" s="9" t="s">
        <v>96</v>
      </c>
      <c r="AP199" s="9" t="s">
        <v>96</v>
      </c>
      <c r="AQ199" s="7" t="s">
        <v>201</v>
      </c>
      <c r="AR199" s="7" t="s">
        <v>96</v>
      </c>
      <c r="AS199" s="7" t="s">
        <v>96</v>
      </c>
      <c r="AT199" s="7">
        <v>1</v>
      </c>
      <c r="AU199" s="7">
        <v>1</v>
      </c>
      <c r="AV199" s="7" t="s">
        <v>96</v>
      </c>
      <c r="AW199" s="7" t="s">
        <v>96</v>
      </c>
      <c r="AX199" s="7" t="s">
        <v>96</v>
      </c>
      <c r="AY199" s="7">
        <v>1</v>
      </c>
      <c r="AZ199" s="7">
        <v>1</v>
      </c>
      <c r="BA199" s="7">
        <v>1</v>
      </c>
      <c r="BB199" s="7" t="s">
        <v>96</v>
      </c>
      <c r="BC199" s="7">
        <v>1</v>
      </c>
      <c r="BD199" s="7">
        <v>1</v>
      </c>
      <c r="BE199" s="7" t="s">
        <v>96</v>
      </c>
      <c r="BF199" s="7" t="s">
        <v>96</v>
      </c>
      <c r="BG199" s="7" t="s">
        <v>96</v>
      </c>
      <c r="BH199" s="7" t="s">
        <v>96</v>
      </c>
      <c r="BI199" s="7" t="s">
        <v>96</v>
      </c>
      <c r="BJ199" s="7" t="s">
        <v>96</v>
      </c>
      <c r="BK199" s="7" t="s">
        <v>239</v>
      </c>
      <c r="BL199" s="6" t="s">
        <v>248</v>
      </c>
      <c r="BM199" s="7" t="s">
        <v>526</v>
      </c>
      <c r="BN199" s="7" t="s">
        <v>77</v>
      </c>
      <c r="BO199" t="s">
        <v>512</v>
      </c>
      <c r="BP199" s="6">
        <v>1</v>
      </c>
      <c r="BQ199" t="s">
        <v>424</v>
      </c>
      <c r="BR199" t="s">
        <v>515</v>
      </c>
      <c r="BS199" s="6" t="s">
        <v>96</v>
      </c>
      <c r="BT199" s="6" t="s">
        <v>96</v>
      </c>
      <c r="BU199" s="6" t="s">
        <v>96</v>
      </c>
      <c r="BV199" s="6" t="s">
        <v>96</v>
      </c>
      <c r="BW199" s="6" t="s">
        <v>96</v>
      </c>
      <c r="BX199" s="6" t="s">
        <v>96</v>
      </c>
    </row>
    <row r="200" spans="1:76" x14ac:dyDescent="0.25">
      <c r="A200" s="6" t="s">
        <v>237</v>
      </c>
      <c r="B200" s="6" t="s">
        <v>268</v>
      </c>
      <c r="C200" s="6" t="s">
        <v>238</v>
      </c>
      <c r="D200" s="35" t="s">
        <v>123</v>
      </c>
      <c r="E200" s="7">
        <v>2016</v>
      </c>
      <c r="F200" s="15">
        <v>7.2</v>
      </c>
      <c r="G200" s="6" t="s">
        <v>249</v>
      </c>
      <c r="H200" s="6" t="s">
        <v>520</v>
      </c>
      <c r="I200" s="6" t="s">
        <v>250</v>
      </c>
      <c r="J200" s="7">
        <v>3.9</v>
      </c>
      <c r="K200" s="7" t="s">
        <v>96</v>
      </c>
      <c r="L200" s="7">
        <v>4.2</v>
      </c>
      <c r="M200" s="7">
        <v>10.3</v>
      </c>
      <c r="N200" s="7" t="s">
        <v>96</v>
      </c>
      <c r="O200" s="7" t="s">
        <v>96</v>
      </c>
      <c r="P200" s="15" t="s">
        <v>96</v>
      </c>
      <c r="Q200" s="7" t="s">
        <v>96</v>
      </c>
      <c r="R200" s="7" t="s">
        <v>96</v>
      </c>
      <c r="S200" s="7" t="s">
        <v>96</v>
      </c>
      <c r="T200" s="7" t="s">
        <v>96</v>
      </c>
      <c r="U200" s="7" t="s">
        <v>96</v>
      </c>
      <c r="V200" s="16" t="s">
        <v>96</v>
      </c>
      <c r="W200" s="16" t="s">
        <v>96</v>
      </c>
      <c r="X200" s="16" t="s">
        <v>96</v>
      </c>
      <c r="Y200" s="16" t="s">
        <v>96</v>
      </c>
      <c r="Z200" s="78" t="s">
        <v>69</v>
      </c>
      <c r="AA200" s="7" t="s">
        <v>70</v>
      </c>
      <c r="AB200" s="7">
        <v>1972</v>
      </c>
      <c r="AC200" s="7">
        <v>2010</v>
      </c>
      <c r="AD200" s="7" t="s">
        <v>96</v>
      </c>
      <c r="AE200" s="7" t="s">
        <v>96</v>
      </c>
      <c r="AF200" s="7">
        <v>1</v>
      </c>
      <c r="AG200" s="7" t="s">
        <v>96</v>
      </c>
      <c r="AH200" s="7" t="s">
        <v>96</v>
      </c>
      <c r="AI200" s="7">
        <v>1</v>
      </c>
      <c r="AJ200" s="7">
        <v>0</v>
      </c>
      <c r="AK200" s="7">
        <v>0</v>
      </c>
      <c r="AL200" s="16" t="s">
        <v>73</v>
      </c>
      <c r="AM200" s="9" t="s">
        <v>96</v>
      </c>
      <c r="AN200" s="7" t="s">
        <v>96</v>
      </c>
      <c r="AO200" s="9" t="s">
        <v>96</v>
      </c>
      <c r="AP200" s="9" t="s">
        <v>96</v>
      </c>
      <c r="AQ200" s="7" t="s">
        <v>201</v>
      </c>
      <c r="AR200" s="7" t="s">
        <v>96</v>
      </c>
      <c r="AS200" s="7" t="s">
        <v>96</v>
      </c>
      <c r="AT200" s="7">
        <v>1</v>
      </c>
      <c r="AU200" s="7">
        <v>1</v>
      </c>
      <c r="AV200" s="7" t="s">
        <v>96</v>
      </c>
      <c r="AW200" s="7" t="s">
        <v>96</v>
      </c>
      <c r="AX200" s="7" t="s">
        <v>96</v>
      </c>
      <c r="AY200" s="7">
        <v>1</v>
      </c>
      <c r="AZ200" s="7">
        <v>1</v>
      </c>
      <c r="BA200" s="7">
        <v>1</v>
      </c>
      <c r="BB200" s="7" t="s">
        <v>96</v>
      </c>
      <c r="BC200" s="7">
        <v>1</v>
      </c>
      <c r="BD200" s="7">
        <v>1</v>
      </c>
      <c r="BE200" s="7" t="s">
        <v>96</v>
      </c>
      <c r="BF200" s="7" t="s">
        <v>96</v>
      </c>
      <c r="BG200" s="7" t="s">
        <v>96</v>
      </c>
      <c r="BH200" s="7" t="s">
        <v>96</v>
      </c>
      <c r="BI200" s="7" t="s">
        <v>96</v>
      </c>
      <c r="BJ200" s="7" t="s">
        <v>96</v>
      </c>
      <c r="BK200" s="7" t="s">
        <v>239</v>
      </c>
      <c r="BL200" s="6" t="s">
        <v>248</v>
      </c>
      <c r="BM200" s="7" t="s">
        <v>526</v>
      </c>
      <c r="BN200" s="7" t="s">
        <v>77</v>
      </c>
      <c r="BO200" t="s">
        <v>512</v>
      </c>
      <c r="BP200" s="6">
        <v>1</v>
      </c>
      <c r="BQ200" t="s">
        <v>424</v>
      </c>
      <c r="BR200" t="s">
        <v>515</v>
      </c>
      <c r="BS200" s="6" t="s">
        <v>96</v>
      </c>
      <c r="BT200" s="6" t="s">
        <v>96</v>
      </c>
      <c r="BU200" s="6" t="s">
        <v>96</v>
      </c>
      <c r="BV200" s="6" t="s">
        <v>96</v>
      </c>
      <c r="BW200" s="6" t="s">
        <v>96</v>
      </c>
      <c r="BX200" s="6" t="s">
        <v>96</v>
      </c>
    </row>
    <row r="201" spans="1:76" x14ac:dyDescent="0.25">
      <c r="A201" s="6" t="s">
        <v>237</v>
      </c>
      <c r="B201" s="6" t="s">
        <v>268</v>
      </c>
      <c r="C201" s="6" t="s">
        <v>238</v>
      </c>
      <c r="D201" s="35" t="s">
        <v>123</v>
      </c>
      <c r="E201" s="7">
        <v>2016</v>
      </c>
      <c r="F201" s="15">
        <v>6.3</v>
      </c>
      <c r="G201" s="6" t="s">
        <v>249</v>
      </c>
      <c r="H201" s="6" t="s">
        <v>520</v>
      </c>
      <c r="I201" s="6" t="s">
        <v>250</v>
      </c>
      <c r="J201" s="7">
        <v>4.2</v>
      </c>
      <c r="K201" s="7" t="s">
        <v>96</v>
      </c>
      <c r="L201" s="7">
        <v>0.6</v>
      </c>
      <c r="M201" s="7">
        <v>12.3</v>
      </c>
      <c r="N201" s="7" t="s">
        <v>96</v>
      </c>
      <c r="O201" s="7" t="s">
        <v>96</v>
      </c>
      <c r="P201" s="15" t="s">
        <v>96</v>
      </c>
      <c r="Q201" s="7" t="s">
        <v>96</v>
      </c>
      <c r="R201" s="7" t="s">
        <v>96</v>
      </c>
      <c r="S201" s="7" t="s">
        <v>96</v>
      </c>
      <c r="T201" s="7" t="s">
        <v>96</v>
      </c>
      <c r="U201" s="7" t="s">
        <v>96</v>
      </c>
      <c r="V201" s="16" t="s">
        <v>96</v>
      </c>
      <c r="W201" s="16" t="s">
        <v>96</v>
      </c>
      <c r="X201" s="16" t="s">
        <v>96</v>
      </c>
      <c r="Y201" s="16" t="s">
        <v>96</v>
      </c>
      <c r="Z201" s="78" t="s">
        <v>69</v>
      </c>
      <c r="AA201" s="7" t="s">
        <v>70</v>
      </c>
      <c r="AB201" s="7">
        <v>1972</v>
      </c>
      <c r="AC201" s="7">
        <v>2010</v>
      </c>
      <c r="AD201" s="7" t="s">
        <v>96</v>
      </c>
      <c r="AE201" s="7" t="s">
        <v>96</v>
      </c>
      <c r="AF201" s="7">
        <v>1</v>
      </c>
      <c r="AG201" s="7" t="s">
        <v>96</v>
      </c>
      <c r="AH201" s="7" t="s">
        <v>96</v>
      </c>
      <c r="AI201" s="7">
        <v>1</v>
      </c>
      <c r="AJ201" s="7">
        <v>0</v>
      </c>
      <c r="AK201" s="7">
        <v>0</v>
      </c>
      <c r="AL201" s="16" t="s">
        <v>73</v>
      </c>
      <c r="AM201" s="9" t="s">
        <v>96</v>
      </c>
      <c r="AN201" s="7" t="s">
        <v>96</v>
      </c>
      <c r="AO201" s="9" t="s">
        <v>96</v>
      </c>
      <c r="AP201" s="9" t="s">
        <v>96</v>
      </c>
      <c r="AQ201" s="7" t="s">
        <v>201</v>
      </c>
      <c r="AR201" s="7" t="s">
        <v>96</v>
      </c>
      <c r="AS201" s="7" t="s">
        <v>96</v>
      </c>
      <c r="AT201" s="7">
        <v>1</v>
      </c>
      <c r="AU201" s="7">
        <v>1</v>
      </c>
      <c r="AV201" s="7" t="s">
        <v>96</v>
      </c>
      <c r="AW201" s="7" t="s">
        <v>96</v>
      </c>
      <c r="AX201" s="7" t="s">
        <v>96</v>
      </c>
      <c r="AY201" s="7">
        <v>1</v>
      </c>
      <c r="AZ201" s="7">
        <v>1</v>
      </c>
      <c r="BA201" s="7">
        <v>1</v>
      </c>
      <c r="BB201" s="7" t="s">
        <v>96</v>
      </c>
      <c r="BC201" s="7">
        <v>1</v>
      </c>
      <c r="BD201" s="7">
        <v>1</v>
      </c>
      <c r="BE201" s="7" t="s">
        <v>96</v>
      </c>
      <c r="BF201" s="7" t="s">
        <v>96</v>
      </c>
      <c r="BG201" s="7" t="s">
        <v>96</v>
      </c>
      <c r="BH201" s="7" t="s">
        <v>96</v>
      </c>
      <c r="BI201" s="7" t="s">
        <v>96</v>
      </c>
      <c r="BJ201" s="7" t="s">
        <v>96</v>
      </c>
      <c r="BK201" s="7" t="s">
        <v>239</v>
      </c>
      <c r="BL201" s="6" t="s">
        <v>248</v>
      </c>
      <c r="BM201" s="7" t="s">
        <v>526</v>
      </c>
      <c r="BN201" s="7" t="s">
        <v>77</v>
      </c>
      <c r="BO201" t="s">
        <v>512</v>
      </c>
      <c r="BP201" s="6">
        <v>1</v>
      </c>
      <c r="BQ201" t="s">
        <v>424</v>
      </c>
      <c r="BR201" t="s">
        <v>515</v>
      </c>
      <c r="BS201" s="6" t="s">
        <v>96</v>
      </c>
      <c r="BT201" s="6" t="s">
        <v>96</v>
      </c>
      <c r="BU201" s="6" t="s">
        <v>96</v>
      </c>
      <c r="BV201" s="6" t="s">
        <v>96</v>
      </c>
      <c r="BW201" s="6" t="s">
        <v>96</v>
      </c>
      <c r="BX201" s="6" t="s">
        <v>96</v>
      </c>
    </row>
    <row r="202" spans="1:76" x14ac:dyDescent="0.25">
      <c r="A202" s="6" t="s">
        <v>237</v>
      </c>
      <c r="B202" s="6" t="s">
        <v>268</v>
      </c>
      <c r="C202" s="6" t="s">
        <v>238</v>
      </c>
      <c r="D202" s="35" t="s">
        <v>123</v>
      </c>
      <c r="E202" s="7">
        <v>2016</v>
      </c>
      <c r="F202" s="15">
        <v>4.7</v>
      </c>
      <c r="G202" s="6" t="s">
        <v>249</v>
      </c>
      <c r="H202" s="6" t="s">
        <v>520</v>
      </c>
      <c r="I202" s="6" t="s">
        <v>250</v>
      </c>
      <c r="J202" s="7">
        <v>4.0999999999999996</v>
      </c>
      <c r="K202" s="7" t="s">
        <v>96</v>
      </c>
      <c r="L202" s="7">
        <v>0.2</v>
      </c>
      <c r="M202" s="7">
        <v>9.4</v>
      </c>
      <c r="N202" s="7" t="s">
        <v>96</v>
      </c>
      <c r="O202" s="7" t="s">
        <v>96</v>
      </c>
      <c r="P202" s="15" t="s">
        <v>96</v>
      </c>
      <c r="Q202" s="7" t="s">
        <v>96</v>
      </c>
      <c r="R202" s="7" t="s">
        <v>96</v>
      </c>
      <c r="S202" s="7" t="s">
        <v>96</v>
      </c>
      <c r="T202" s="7" t="s">
        <v>96</v>
      </c>
      <c r="U202" s="7" t="s">
        <v>96</v>
      </c>
      <c r="V202" s="16" t="s">
        <v>96</v>
      </c>
      <c r="W202" s="16" t="s">
        <v>96</v>
      </c>
      <c r="X202" s="16" t="s">
        <v>96</v>
      </c>
      <c r="Y202" s="16" t="s">
        <v>96</v>
      </c>
      <c r="Z202" s="78" t="s">
        <v>69</v>
      </c>
      <c r="AA202" s="7" t="s">
        <v>70</v>
      </c>
      <c r="AB202" s="7">
        <v>1972</v>
      </c>
      <c r="AC202" s="7">
        <v>2010</v>
      </c>
      <c r="AD202" s="7" t="s">
        <v>96</v>
      </c>
      <c r="AE202" s="7" t="s">
        <v>96</v>
      </c>
      <c r="AF202" s="7">
        <v>1</v>
      </c>
      <c r="AG202" s="7" t="s">
        <v>96</v>
      </c>
      <c r="AH202" s="7" t="s">
        <v>96</v>
      </c>
      <c r="AI202" s="7">
        <v>1</v>
      </c>
      <c r="AJ202" s="7">
        <v>0</v>
      </c>
      <c r="AK202" s="7">
        <v>0</v>
      </c>
      <c r="AL202" s="16" t="s">
        <v>73</v>
      </c>
      <c r="AM202" s="9" t="s">
        <v>96</v>
      </c>
      <c r="AN202" s="7" t="s">
        <v>96</v>
      </c>
      <c r="AO202" s="9" t="s">
        <v>96</v>
      </c>
      <c r="AP202" s="9" t="s">
        <v>96</v>
      </c>
      <c r="AQ202" s="7" t="s">
        <v>201</v>
      </c>
      <c r="AR202" s="7" t="s">
        <v>96</v>
      </c>
      <c r="AS202" s="7" t="s">
        <v>96</v>
      </c>
      <c r="AT202" s="7">
        <v>1</v>
      </c>
      <c r="AU202" s="7">
        <v>1</v>
      </c>
      <c r="AV202" s="7" t="s">
        <v>96</v>
      </c>
      <c r="AW202" s="7" t="s">
        <v>96</v>
      </c>
      <c r="AX202" s="7" t="s">
        <v>96</v>
      </c>
      <c r="AY202" s="7">
        <v>1</v>
      </c>
      <c r="AZ202" s="7">
        <v>1</v>
      </c>
      <c r="BA202" s="7">
        <v>1</v>
      </c>
      <c r="BB202" s="7" t="s">
        <v>96</v>
      </c>
      <c r="BC202" s="7">
        <v>1</v>
      </c>
      <c r="BD202" s="7">
        <v>1</v>
      </c>
      <c r="BE202" s="7" t="s">
        <v>96</v>
      </c>
      <c r="BF202" s="7" t="s">
        <v>96</v>
      </c>
      <c r="BG202" s="7" t="s">
        <v>96</v>
      </c>
      <c r="BH202" s="7" t="s">
        <v>96</v>
      </c>
      <c r="BI202" s="7" t="s">
        <v>96</v>
      </c>
      <c r="BJ202" s="7" t="s">
        <v>96</v>
      </c>
      <c r="BK202" s="7" t="s">
        <v>239</v>
      </c>
      <c r="BL202" s="6" t="s">
        <v>248</v>
      </c>
      <c r="BM202" s="7" t="s">
        <v>526</v>
      </c>
      <c r="BN202" s="7" t="s">
        <v>77</v>
      </c>
      <c r="BO202" t="s">
        <v>512</v>
      </c>
      <c r="BP202" s="6">
        <v>1</v>
      </c>
      <c r="BQ202" t="s">
        <v>424</v>
      </c>
      <c r="BR202" t="s">
        <v>515</v>
      </c>
      <c r="BS202" s="6" t="s">
        <v>96</v>
      </c>
      <c r="BT202" s="6" t="s">
        <v>96</v>
      </c>
      <c r="BU202" s="6" t="s">
        <v>96</v>
      </c>
      <c r="BV202" s="6" t="s">
        <v>96</v>
      </c>
      <c r="BW202" s="6" t="s">
        <v>96</v>
      </c>
      <c r="BX202" s="6" t="s">
        <v>96</v>
      </c>
    </row>
    <row r="203" spans="1:76" x14ac:dyDescent="0.25">
      <c r="A203" s="6" t="s">
        <v>237</v>
      </c>
      <c r="B203" s="6" t="s">
        <v>268</v>
      </c>
      <c r="C203" s="6" t="s">
        <v>238</v>
      </c>
      <c r="D203" s="35" t="s">
        <v>123</v>
      </c>
      <c r="E203" s="7">
        <v>2016</v>
      </c>
      <c r="F203" s="15">
        <v>5.4</v>
      </c>
      <c r="G203" s="6" t="s">
        <v>249</v>
      </c>
      <c r="H203" s="6" t="s">
        <v>520</v>
      </c>
      <c r="I203" s="6" t="s">
        <v>250</v>
      </c>
      <c r="J203" s="7">
        <v>3.9</v>
      </c>
      <c r="K203" s="7" t="s">
        <v>96</v>
      </c>
      <c r="L203" s="7">
        <v>-2.2999999999999998</v>
      </c>
      <c r="M203" s="7">
        <v>13.8</v>
      </c>
      <c r="N203" s="7" t="s">
        <v>96</v>
      </c>
      <c r="O203" s="7" t="s">
        <v>96</v>
      </c>
      <c r="P203" s="15" t="s">
        <v>96</v>
      </c>
      <c r="Q203" s="7" t="s">
        <v>96</v>
      </c>
      <c r="R203" s="7" t="s">
        <v>96</v>
      </c>
      <c r="S203" s="7" t="s">
        <v>96</v>
      </c>
      <c r="T203" s="7" t="s">
        <v>96</v>
      </c>
      <c r="U203" s="7" t="s">
        <v>96</v>
      </c>
      <c r="V203" s="16" t="s">
        <v>96</v>
      </c>
      <c r="W203" s="16" t="s">
        <v>96</v>
      </c>
      <c r="X203" s="16" t="s">
        <v>96</v>
      </c>
      <c r="Y203" s="16" t="s">
        <v>96</v>
      </c>
      <c r="Z203" s="78" t="s">
        <v>69</v>
      </c>
      <c r="AA203" s="7" t="s">
        <v>70</v>
      </c>
      <c r="AB203" s="7">
        <v>1972</v>
      </c>
      <c r="AC203" s="7">
        <v>2010</v>
      </c>
      <c r="AD203" s="7" t="s">
        <v>96</v>
      </c>
      <c r="AE203" s="7" t="s">
        <v>96</v>
      </c>
      <c r="AF203" s="7">
        <v>1</v>
      </c>
      <c r="AG203" s="7" t="s">
        <v>96</v>
      </c>
      <c r="AH203" s="7" t="s">
        <v>96</v>
      </c>
      <c r="AI203" s="7">
        <v>1</v>
      </c>
      <c r="AJ203" s="7">
        <v>0</v>
      </c>
      <c r="AK203" s="7">
        <v>0</v>
      </c>
      <c r="AL203" s="16" t="s">
        <v>73</v>
      </c>
      <c r="AM203" s="9" t="s">
        <v>96</v>
      </c>
      <c r="AN203" s="7" t="s">
        <v>96</v>
      </c>
      <c r="AO203" s="9" t="s">
        <v>96</v>
      </c>
      <c r="AP203" s="9" t="s">
        <v>96</v>
      </c>
      <c r="AQ203" s="7" t="s">
        <v>201</v>
      </c>
      <c r="AR203" s="7" t="s">
        <v>96</v>
      </c>
      <c r="AS203" s="7" t="s">
        <v>96</v>
      </c>
      <c r="AT203" s="7">
        <v>1</v>
      </c>
      <c r="AU203" s="7">
        <v>1</v>
      </c>
      <c r="AV203" s="7" t="s">
        <v>96</v>
      </c>
      <c r="AW203" s="7" t="s">
        <v>96</v>
      </c>
      <c r="AX203" s="7" t="s">
        <v>96</v>
      </c>
      <c r="AY203" s="7">
        <v>1</v>
      </c>
      <c r="AZ203" s="7">
        <v>1</v>
      </c>
      <c r="BA203" s="7">
        <v>1</v>
      </c>
      <c r="BB203" s="7" t="s">
        <v>96</v>
      </c>
      <c r="BC203" s="7">
        <v>1</v>
      </c>
      <c r="BD203" s="7">
        <v>1</v>
      </c>
      <c r="BE203" s="7" t="s">
        <v>96</v>
      </c>
      <c r="BF203" s="7" t="s">
        <v>96</v>
      </c>
      <c r="BG203" s="7" t="s">
        <v>96</v>
      </c>
      <c r="BH203" s="7" t="s">
        <v>96</v>
      </c>
      <c r="BI203" s="7" t="s">
        <v>96</v>
      </c>
      <c r="BJ203" s="7" t="s">
        <v>96</v>
      </c>
      <c r="BK203" s="7" t="s">
        <v>239</v>
      </c>
      <c r="BL203" s="6" t="s">
        <v>248</v>
      </c>
      <c r="BM203" s="7" t="s">
        <v>526</v>
      </c>
      <c r="BN203" s="7" t="s">
        <v>77</v>
      </c>
      <c r="BO203" t="s">
        <v>512</v>
      </c>
      <c r="BP203" s="6">
        <v>1</v>
      </c>
      <c r="BQ203" t="s">
        <v>424</v>
      </c>
      <c r="BR203" t="s">
        <v>515</v>
      </c>
      <c r="BS203" s="6" t="s">
        <v>96</v>
      </c>
      <c r="BT203" s="6" t="s">
        <v>96</v>
      </c>
      <c r="BU203" s="6" t="s">
        <v>96</v>
      </c>
      <c r="BV203" s="6" t="s">
        <v>96</v>
      </c>
      <c r="BW203" s="6" t="s">
        <v>96</v>
      </c>
      <c r="BX203" s="6" t="s">
        <v>96</v>
      </c>
    </row>
    <row r="204" spans="1:76" x14ac:dyDescent="0.25">
      <c r="A204" s="6" t="s">
        <v>237</v>
      </c>
      <c r="B204" s="6" t="s">
        <v>268</v>
      </c>
      <c r="C204" s="6" t="s">
        <v>238</v>
      </c>
      <c r="D204" s="35" t="s">
        <v>123</v>
      </c>
      <c r="E204" s="7">
        <v>2016</v>
      </c>
      <c r="F204" s="15">
        <v>7.1</v>
      </c>
      <c r="G204" s="6" t="s">
        <v>249</v>
      </c>
      <c r="H204" s="6" t="s">
        <v>520</v>
      </c>
      <c r="I204" s="6" t="s">
        <v>250</v>
      </c>
      <c r="J204" s="7">
        <v>2.6</v>
      </c>
      <c r="K204" s="7" t="s">
        <v>96</v>
      </c>
      <c r="L204" s="7">
        <v>1.8</v>
      </c>
      <c r="M204" s="7">
        <v>12.7</v>
      </c>
      <c r="N204" s="7" t="s">
        <v>96</v>
      </c>
      <c r="O204" s="7" t="s">
        <v>96</v>
      </c>
      <c r="P204" s="15" t="s">
        <v>96</v>
      </c>
      <c r="Q204" s="7" t="s">
        <v>96</v>
      </c>
      <c r="R204" s="7" t="s">
        <v>96</v>
      </c>
      <c r="S204" s="7" t="s">
        <v>96</v>
      </c>
      <c r="T204" s="7" t="s">
        <v>96</v>
      </c>
      <c r="U204" s="7" t="s">
        <v>96</v>
      </c>
      <c r="V204" s="16" t="s">
        <v>96</v>
      </c>
      <c r="W204" s="16" t="s">
        <v>96</v>
      </c>
      <c r="X204" s="16" t="s">
        <v>96</v>
      </c>
      <c r="Y204" s="16" t="s">
        <v>96</v>
      </c>
      <c r="Z204" s="78" t="s">
        <v>69</v>
      </c>
      <c r="AA204" s="7" t="s">
        <v>70</v>
      </c>
      <c r="AB204" s="7">
        <v>1994</v>
      </c>
      <c r="AC204" s="7">
        <v>2007</v>
      </c>
      <c r="AD204" s="7" t="s">
        <v>96</v>
      </c>
      <c r="AE204" s="7" t="s">
        <v>96</v>
      </c>
      <c r="AF204" s="7">
        <v>1</v>
      </c>
      <c r="AG204" s="7" t="s">
        <v>96</v>
      </c>
      <c r="AH204" s="7" t="s">
        <v>96</v>
      </c>
      <c r="AI204" s="7">
        <v>1</v>
      </c>
      <c r="AJ204" s="7">
        <v>0</v>
      </c>
      <c r="AK204" s="7">
        <v>0</v>
      </c>
      <c r="AL204" s="16" t="s">
        <v>73</v>
      </c>
      <c r="AM204" s="9" t="s">
        <v>96</v>
      </c>
      <c r="AN204" s="7" t="s">
        <v>96</v>
      </c>
      <c r="AO204" s="9" t="s">
        <v>96</v>
      </c>
      <c r="AP204" s="9" t="s">
        <v>96</v>
      </c>
      <c r="AQ204" s="7" t="s">
        <v>201</v>
      </c>
      <c r="AR204" s="7" t="s">
        <v>96</v>
      </c>
      <c r="AS204" s="7" t="s">
        <v>96</v>
      </c>
      <c r="AT204" s="7">
        <v>1</v>
      </c>
      <c r="AU204" s="7">
        <v>1</v>
      </c>
      <c r="AV204" s="7" t="s">
        <v>96</v>
      </c>
      <c r="AW204" s="7" t="s">
        <v>96</v>
      </c>
      <c r="AX204" s="7" t="s">
        <v>96</v>
      </c>
      <c r="AY204" s="7">
        <v>1</v>
      </c>
      <c r="AZ204" s="7">
        <v>1</v>
      </c>
      <c r="BA204" s="7">
        <v>1</v>
      </c>
      <c r="BB204" s="7" t="s">
        <v>96</v>
      </c>
      <c r="BC204" s="7">
        <v>1</v>
      </c>
      <c r="BD204" s="7">
        <v>1</v>
      </c>
      <c r="BE204" s="7" t="s">
        <v>96</v>
      </c>
      <c r="BF204" s="7" t="s">
        <v>96</v>
      </c>
      <c r="BG204" s="7" t="s">
        <v>96</v>
      </c>
      <c r="BH204" s="7" t="s">
        <v>96</v>
      </c>
      <c r="BI204" s="7" t="s">
        <v>96</v>
      </c>
      <c r="BJ204" s="7" t="s">
        <v>96</v>
      </c>
      <c r="BK204" s="7" t="s">
        <v>240</v>
      </c>
      <c r="BL204" s="6" t="s">
        <v>248</v>
      </c>
      <c r="BM204" s="7" t="s">
        <v>526</v>
      </c>
      <c r="BN204" s="7" t="s">
        <v>77</v>
      </c>
      <c r="BO204" t="s">
        <v>513</v>
      </c>
      <c r="BP204" s="6">
        <v>1</v>
      </c>
      <c r="BQ204" t="s">
        <v>514</v>
      </c>
      <c r="BR204" t="s">
        <v>515</v>
      </c>
      <c r="BS204" s="6" t="s">
        <v>96</v>
      </c>
      <c r="BT204" s="6" t="s">
        <v>96</v>
      </c>
      <c r="BU204" s="6" t="s">
        <v>96</v>
      </c>
      <c r="BV204" s="6" t="s">
        <v>96</v>
      </c>
      <c r="BW204" s="6" t="s">
        <v>96</v>
      </c>
      <c r="BX204" s="6" t="s">
        <v>96</v>
      </c>
    </row>
    <row r="205" spans="1:76" x14ac:dyDescent="0.25">
      <c r="A205" s="6" t="s">
        <v>237</v>
      </c>
      <c r="B205" s="6" t="s">
        <v>268</v>
      </c>
      <c r="C205" s="6" t="s">
        <v>238</v>
      </c>
      <c r="D205" s="35" t="s">
        <v>123</v>
      </c>
      <c r="E205" s="7">
        <v>2016</v>
      </c>
      <c r="F205" s="15">
        <v>12.9</v>
      </c>
      <c r="G205" s="6" t="s">
        <v>249</v>
      </c>
      <c r="H205" s="6" t="s">
        <v>520</v>
      </c>
      <c r="I205" s="6" t="s">
        <v>250</v>
      </c>
      <c r="J205" s="7">
        <v>2.4</v>
      </c>
      <c r="K205" s="7" t="s">
        <v>96</v>
      </c>
      <c r="L205" s="7">
        <v>3.6</v>
      </c>
      <c r="M205" s="7">
        <v>23</v>
      </c>
      <c r="N205" s="7" t="s">
        <v>96</v>
      </c>
      <c r="O205" s="7" t="s">
        <v>96</v>
      </c>
      <c r="P205" s="15" t="s">
        <v>96</v>
      </c>
      <c r="Q205" s="7" t="s">
        <v>96</v>
      </c>
      <c r="R205" s="7" t="s">
        <v>96</v>
      </c>
      <c r="S205" s="7" t="s">
        <v>96</v>
      </c>
      <c r="T205" s="7" t="s">
        <v>96</v>
      </c>
      <c r="U205" s="7" t="s">
        <v>96</v>
      </c>
      <c r="V205" s="16" t="s">
        <v>96</v>
      </c>
      <c r="W205" s="16" t="s">
        <v>96</v>
      </c>
      <c r="X205" s="16" t="s">
        <v>96</v>
      </c>
      <c r="Y205" s="16" t="s">
        <v>96</v>
      </c>
      <c r="Z205" s="78" t="s">
        <v>69</v>
      </c>
      <c r="AA205" s="7" t="s">
        <v>70</v>
      </c>
      <c r="AB205" s="7">
        <v>1994</v>
      </c>
      <c r="AC205" s="7">
        <v>2007</v>
      </c>
      <c r="AD205" s="7" t="s">
        <v>96</v>
      </c>
      <c r="AE205" s="7" t="s">
        <v>96</v>
      </c>
      <c r="AF205" s="7">
        <v>1</v>
      </c>
      <c r="AG205" s="7" t="s">
        <v>96</v>
      </c>
      <c r="AH205" s="7" t="s">
        <v>96</v>
      </c>
      <c r="AI205" s="7">
        <v>1</v>
      </c>
      <c r="AJ205" s="7">
        <v>0</v>
      </c>
      <c r="AK205" s="7">
        <v>0</v>
      </c>
      <c r="AL205" s="16" t="s">
        <v>73</v>
      </c>
      <c r="AM205" s="9" t="s">
        <v>96</v>
      </c>
      <c r="AN205" s="7" t="s">
        <v>96</v>
      </c>
      <c r="AO205" s="9" t="s">
        <v>96</v>
      </c>
      <c r="AP205" s="9" t="s">
        <v>96</v>
      </c>
      <c r="AQ205" s="7" t="s">
        <v>201</v>
      </c>
      <c r="AR205" s="7" t="s">
        <v>96</v>
      </c>
      <c r="AS205" s="7" t="s">
        <v>96</v>
      </c>
      <c r="AT205" s="7">
        <v>1</v>
      </c>
      <c r="AU205" s="7">
        <v>1</v>
      </c>
      <c r="AV205" s="7" t="s">
        <v>96</v>
      </c>
      <c r="AW205" s="7" t="s">
        <v>96</v>
      </c>
      <c r="AX205" s="7" t="s">
        <v>96</v>
      </c>
      <c r="AY205" s="7">
        <v>1</v>
      </c>
      <c r="AZ205" s="7">
        <v>1</v>
      </c>
      <c r="BA205" s="7">
        <v>1</v>
      </c>
      <c r="BB205" s="7" t="s">
        <v>96</v>
      </c>
      <c r="BC205" s="7">
        <v>1</v>
      </c>
      <c r="BD205" s="7">
        <v>1</v>
      </c>
      <c r="BE205" s="7" t="s">
        <v>96</v>
      </c>
      <c r="BF205" s="7" t="s">
        <v>96</v>
      </c>
      <c r="BG205" s="7" t="s">
        <v>96</v>
      </c>
      <c r="BH205" s="7" t="s">
        <v>96</v>
      </c>
      <c r="BI205" s="7" t="s">
        <v>96</v>
      </c>
      <c r="BJ205" s="7" t="s">
        <v>96</v>
      </c>
      <c r="BK205" s="7" t="s">
        <v>240</v>
      </c>
      <c r="BL205" s="6" t="s">
        <v>248</v>
      </c>
      <c r="BM205" s="7" t="s">
        <v>526</v>
      </c>
      <c r="BN205" s="7" t="s">
        <v>77</v>
      </c>
      <c r="BO205" t="s">
        <v>513</v>
      </c>
      <c r="BP205" s="6">
        <v>1</v>
      </c>
      <c r="BQ205" t="s">
        <v>514</v>
      </c>
      <c r="BR205" t="s">
        <v>515</v>
      </c>
      <c r="BS205" s="6" t="s">
        <v>96</v>
      </c>
      <c r="BT205" s="6" t="s">
        <v>96</v>
      </c>
      <c r="BU205" s="6" t="s">
        <v>96</v>
      </c>
      <c r="BV205" s="6" t="s">
        <v>96</v>
      </c>
      <c r="BW205" s="6" t="s">
        <v>96</v>
      </c>
      <c r="BX205" s="6" t="s">
        <v>96</v>
      </c>
    </row>
    <row r="206" spans="1:76" x14ac:dyDescent="0.25">
      <c r="A206" s="6" t="s">
        <v>237</v>
      </c>
      <c r="B206" s="6" t="s">
        <v>268</v>
      </c>
      <c r="C206" s="6" t="s">
        <v>238</v>
      </c>
      <c r="D206" s="35" t="s">
        <v>123</v>
      </c>
      <c r="E206" s="7">
        <v>2016</v>
      </c>
      <c r="F206" s="15">
        <v>6.9</v>
      </c>
      <c r="G206" s="6" t="s">
        <v>249</v>
      </c>
      <c r="H206" s="6" t="s">
        <v>520</v>
      </c>
      <c r="I206" s="6" t="s">
        <v>250</v>
      </c>
      <c r="J206" s="7">
        <v>1.9</v>
      </c>
      <c r="K206" s="7" t="s">
        <v>96</v>
      </c>
      <c r="L206" s="7">
        <v>0.1</v>
      </c>
      <c r="M206" s="7">
        <v>14.1</v>
      </c>
      <c r="N206" s="7" t="s">
        <v>96</v>
      </c>
      <c r="O206" s="7" t="s">
        <v>96</v>
      </c>
      <c r="P206" s="15" t="s">
        <v>96</v>
      </c>
      <c r="Q206" s="7" t="s">
        <v>96</v>
      </c>
      <c r="R206" s="7" t="s">
        <v>96</v>
      </c>
      <c r="S206" s="7" t="s">
        <v>96</v>
      </c>
      <c r="T206" s="7" t="s">
        <v>96</v>
      </c>
      <c r="U206" s="7" t="s">
        <v>96</v>
      </c>
      <c r="V206" s="16" t="s">
        <v>96</v>
      </c>
      <c r="W206" s="16" t="s">
        <v>96</v>
      </c>
      <c r="X206" s="16" t="s">
        <v>96</v>
      </c>
      <c r="Y206" s="16" t="s">
        <v>96</v>
      </c>
      <c r="Z206" s="78" t="s">
        <v>69</v>
      </c>
      <c r="AA206" s="7" t="s">
        <v>70</v>
      </c>
      <c r="AB206" s="7">
        <v>1994</v>
      </c>
      <c r="AC206" s="7">
        <v>2007</v>
      </c>
      <c r="AD206" s="7" t="s">
        <v>96</v>
      </c>
      <c r="AE206" s="7" t="s">
        <v>96</v>
      </c>
      <c r="AF206" s="7">
        <v>1</v>
      </c>
      <c r="AG206" s="7" t="s">
        <v>96</v>
      </c>
      <c r="AH206" s="7" t="s">
        <v>96</v>
      </c>
      <c r="AI206" s="7">
        <v>1</v>
      </c>
      <c r="AJ206" s="7">
        <v>0</v>
      </c>
      <c r="AK206" s="7">
        <v>0</v>
      </c>
      <c r="AL206" s="16" t="s">
        <v>73</v>
      </c>
      <c r="AM206" s="9" t="s">
        <v>96</v>
      </c>
      <c r="AN206" s="7" t="s">
        <v>96</v>
      </c>
      <c r="AO206" s="9" t="s">
        <v>96</v>
      </c>
      <c r="AP206" s="9" t="s">
        <v>96</v>
      </c>
      <c r="AQ206" s="7" t="s">
        <v>201</v>
      </c>
      <c r="AR206" s="7" t="s">
        <v>96</v>
      </c>
      <c r="AS206" s="7" t="s">
        <v>96</v>
      </c>
      <c r="AT206" s="7">
        <v>1</v>
      </c>
      <c r="AU206" s="7">
        <v>1</v>
      </c>
      <c r="AV206" s="7" t="s">
        <v>96</v>
      </c>
      <c r="AW206" s="7" t="s">
        <v>96</v>
      </c>
      <c r="AX206" s="7" t="s">
        <v>96</v>
      </c>
      <c r="AY206" s="7">
        <v>1</v>
      </c>
      <c r="AZ206" s="7">
        <v>1</v>
      </c>
      <c r="BA206" s="7">
        <v>1</v>
      </c>
      <c r="BB206" s="7" t="s">
        <v>96</v>
      </c>
      <c r="BC206" s="7">
        <v>1</v>
      </c>
      <c r="BD206" s="7">
        <v>1</v>
      </c>
      <c r="BE206" s="7" t="s">
        <v>96</v>
      </c>
      <c r="BF206" s="7" t="s">
        <v>96</v>
      </c>
      <c r="BG206" s="7" t="s">
        <v>96</v>
      </c>
      <c r="BH206" s="7" t="s">
        <v>96</v>
      </c>
      <c r="BI206" s="7" t="s">
        <v>96</v>
      </c>
      <c r="BJ206" s="7" t="s">
        <v>96</v>
      </c>
      <c r="BK206" s="7" t="s">
        <v>240</v>
      </c>
      <c r="BL206" s="6" t="s">
        <v>248</v>
      </c>
      <c r="BM206" s="7" t="s">
        <v>526</v>
      </c>
      <c r="BN206" s="7" t="s">
        <v>77</v>
      </c>
      <c r="BO206" t="s">
        <v>513</v>
      </c>
      <c r="BP206" s="6">
        <v>1</v>
      </c>
      <c r="BQ206" t="s">
        <v>514</v>
      </c>
      <c r="BR206" t="s">
        <v>515</v>
      </c>
      <c r="BS206" s="6" t="s">
        <v>96</v>
      </c>
      <c r="BT206" s="6" t="s">
        <v>96</v>
      </c>
      <c r="BU206" s="6" t="s">
        <v>96</v>
      </c>
      <c r="BV206" s="6" t="s">
        <v>96</v>
      </c>
      <c r="BW206" s="6" t="s">
        <v>96</v>
      </c>
      <c r="BX206" s="6" t="s">
        <v>96</v>
      </c>
    </row>
    <row r="207" spans="1:76" x14ac:dyDescent="0.25">
      <c r="A207" s="6" t="s">
        <v>289</v>
      </c>
      <c r="B207" s="6" t="s">
        <v>288</v>
      </c>
      <c r="C207" s="21" t="s">
        <v>287</v>
      </c>
      <c r="D207" s="6" t="s">
        <v>286</v>
      </c>
      <c r="E207" s="6">
        <v>2018</v>
      </c>
      <c r="F207" s="39">
        <v>0.68</v>
      </c>
      <c r="G207" s="6" t="s">
        <v>291</v>
      </c>
      <c r="H207" s="6" t="s">
        <v>295</v>
      </c>
      <c r="I207" s="6" t="s">
        <v>294</v>
      </c>
      <c r="J207" s="6" t="s">
        <v>96</v>
      </c>
      <c r="K207" s="6" t="s">
        <v>96</v>
      </c>
      <c r="L207" s="6">
        <v>0.53</v>
      </c>
      <c r="M207" s="6">
        <v>0.83</v>
      </c>
      <c r="N207" s="6" t="s">
        <v>96</v>
      </c>
      <c r="O207" s="6" t="s">
        <v>96</v>
      </c>
      <c r="P207" s="39" t="s">
        <v>96</v>
      </c>
      <c r="Q207" s="6" t="s">
        <v>96</v>
      </c>
      <c r="R207" s="6" t="s">
        <v>96</v>
      </c>
      <c r="S207" s="6">
        <v>851088</v>
      </c>
      <c r="T207" s="6" t="s">
        <v>96</v>
      </c>
      <c r="U207" s="7" t="s">
        <v>96</v>
      </c>
      <c r="V207" s="16" t="s">
        <v>96</v>
      </c>
      <c r="W207" s="16" t="s">
        <v>96</v>
      </c>
      <c r="X207" s="16" t="s">
        <v>96</v>
      </c>
      <c r="Y207" s="16" t="s">
        <v>96</v>
      </c>
      <c r="Z207" s="78" t="s">
        <v>69</v>
      </c>
      <c r="AA207" s="7" t="s">
        <v>171</v>
      </c>
      <c r="AB207" s="6">
        <v>1968</v>
      </c>
      <c r="AC207" s="6">
        <v>2004</v>
      </c>
      <c r="AD207" s="6" t="s">
        <v>96</v>
      </c>
      <c r="AE207" s="30" t="s">
        <v>96</v>
      </c>
      <c r="AF207" s="30" t="s">
        <v>96</v>
      </c>
      <c r="AG207" s="30" t="s">
        <v>96</v>
      </c>
      <c r="AH207" s="30" t="s">
        <v>96</v>
      </c>
      <c r="AI207" s="6">
        <v>1</v>
      </c>
      <c r="AJ207" s="7">
        <v>0</v>
      </c>
      <c r="AK207" s="7">
        <v>0</v>
      </c>
      <c r="AL207" s="16" t="s">
        <v>73</v>
      </c>
      <c r="AM207" s="6">
        <v>11.64</v>
      </c>
      <c r="AN207" s="7" t="s">
        <v>96</v>
      </c>
      <c r="AO207" s="6" t="s">
        <v>96</v>
      </c>
      <c r="AP207" s="6" t="s">
        <v>96</v>
      </c>
      <c r="AQ207" s="6" t="s">
        <v>96</v>
      </c>
      <c r="AR207" s="6" t="s">
        <v>96</v>
      </c>
      <c r="AS207" s="6" t="s">
        <v>96</v>
      </c>
      <c r="AT207" s="6">
        <v>1</v>
      </c>
      <c r="AU207" s="6" t="s">
        <v>96</v>
      </c>
      <c r="AV207" s="6" t="s">
        <v>96</v>
      </c>
      <c r="AW207" s="6">
        <v>1</v>
      </c>
      <c r="AX207" s="6">
        <v>1</v>
      </c>
      <c r="AY207" s="6" t="s">
        <v>96</v>
      </c>
      <c r="AZ207" s="6" t="s">
        <v>96</v>
      </c>
      <c r="BA207" s="6" t="s">
        <v>96</v>
      </c>
      <c r="BB207" s="6">
        <v>1</v>
      </c>
      <c r="BC207" s="6" t="s">
        <v>96</v>
      </c>
      <c r="BD207" s="6">
        <v>1</v>
      </c>
      <c r="BE207" s="30" t="s">
        <v>96</v>
      </c>
      <c r="BF207" s="9" t="s">
        <v>96</v>
      </c>
      <c r="BG207" s="6">
        <v>1</v>
      </c>
      <c r="BH207" s="7" t="s">
        <v>96</v>
      </c>
      <c r="BI207" s="6" t="s">
        <v>96</v>
      </c>
      <c r="BJ207" s="6" t="s">
        <v>96</v>
      </c>
      <c r="BK207" s="6" t="s">
        <v>187</v>
      </c>
      <c r="BL207" s="6" t="s">
        <v>293</v>
      </c>
      <c r="BM207" s="6" t="s">
        <v>96</v>
      </c>
      <c r="BN207" s="6" t="s">
        <v>77</v>
      </c>
      <c r="BO207" t="s">
        <v>506</v>
      </c>
      <c r="BP207" s="6">
        <v>1</v>
      </c>
      <c r="BQ207" t="s">
        <v>507</v>
      </c>
      <c r="BR207" t="s">
        <v>509</v>
      </c>
      <c r="BS207" s="6" t="s">
        <v>96</v>
      </c>
      <c r="BT207" s="6" t="s">
        <v>96</v>
      </c>
      <c r="BU207" t="s">
        <v>618</v>
      </c>
      <c r="BV207" t="s">
        <v>505</v>
      </c>
      <c r="BW207" t="s">
        <v>504</v>
      </c>
      <c r="BX207" s="6" t="s">
        <v>96</v>
      </c>
    </row>
    <row r="208" spans="1:76" x14ac:dyDescent="0.25">
      <c r="A208" s="6" t="s">
        <v>289</v>
      </c>
      <c r="B208" s="6" t="s">
        <v>288</v>
      </c>
      <c r="C208" s="21" t="s">
        <v>287</v>
      </c>
      <c r="D208" s="6" t="s">
        <v>286</v>
      </c>
      <c r="E208" s="6">
        <v>2018</v>
      </c>
      <c r="F208" s="39">
        <v>2.11</v>
      </c>
      <c r="G208" s="6" t="s">
        <v>291</v>
      </c>
      <c r="H208" s="6" t="s">
        <v>295</v>
      </c>
      <c r="I208" s="6" t="s">
        <v>294</v>
      </c>
      <c r="J208" s="6" t="s">
        <v>96</v>
      </c>
      <c r="K208" s="6" t="s">
        <v>96</v>
      </c>
      <c r="L208" s="6">
        <v>1.17</v>
      </c>
      <c r="M208" s="6">
        <v>3.06</v>
      </c>
      <c r="N208" s="6" t="s">
        <v>96</v>
      </c>
      <c r="O208" s="6" t="s">
        <v>96</v>
      </c>
      <c r="P208" s="39" t="s">
        <v>96</v>
      </c>
      <c r="Q208" s="6" t="s">
        <v>96</v>
      </c>
      <c r="R208" s="6" t="s">
        <v>96</v>
      </c>
      <c r="S208" s="6">
        <v>611366</v>
      </c>
      <c r="T208" s="6" t="s">
        <v>96</v>
      </c>
      <c r="U208" s="7" t="s">
        <v>96</v>
      </c>
      <c r="V208" s="16" t="s">
        <v>96</v>
      </c>
      <c r="W208" s="16" t="s">
        <v>96</v>
      </c>
      <c r="X208" s="16" t="s">
        <v>96</v>
      </c>
      <c r="Y208" s="16" t="s">
        <v>96</v>
      </c>
      <c r="Z208" s="78" t="s">
        <v>69</v>
      </c>
      <c r="AA208" s="7" t="s">
        <v>171</v>
      </c>
      <c r="AB208" s="6">
        <v>1990</v>
      </c>
      <c r="AC208" s="6">
        <v>2010</v>
      </c>
      <c r="AD208" s="6" t="s">
        <v>96</v>
      </c>
      <c r="AE208" s="30" t="s">
        <v>96</v>
      </c>
      <c r="AF208" s="30" t="s">
        <v>96</v>
      </c>
      <c r="AG208" s="30" t="s">
        <v>96</v>
      </c>
      <c r="AH208" s="30" t="s">
        <v>96</v>
      </c>
      <c r="AI208" s="6">
        <v>1</v>
      </c>
      <c r="AJ208" s="7">
        <v>0</v>
      </c>
      <c r="AK208" s="7">
        <v>0</v>
      </c>
      <c r="AL208" s="16" t="s">
        <v>73</v>
      </c>
      <c r="AM208" s="6">
        <v>10.92</v>
      </c>
      <c r="AN208" s="7" t="s">
        <v>96</v>
      </c>
      <c r="AO208" s="6" t="s">
        <v>96</v>
      </c>
      <c r="AP208" s="6" t="s">
        <v>96</v>
      </c>
      <c r="AQ208" s="6" t="s">
        <v>96</v>
      </c>
      <c r="AR208" s="6" t="s">
        <v>96</v>
      </c>
      <c r="AS208" s="6" t="s">
        <v>96</v>
      </c>
      <c r="AT208" s="6">
        <v>1</v>
      </c>
      <c r="AU208" s="6" t="s">
        <v>96</v>
      </c>
      <c r="AV208" s="6" t="s">
        <v>96</v>
      </c>
      <c r="AW208" s="6">
        <v>1</v>
      </c>
      <c r="AX208" s="6">
        <v>1</v>
      </c>
      <c r="AY208" s="6" t="s">
        <v>96</v>
      </c>
      <c r="AZ208" s="6" t="s">
        <v>96</v>
      </c>
      <c r="BA208" s="6" t="s">
        <v>96</v>
      </c>
      <c r="BB208" s="6">
        <v>1</v>
      </c>
      <c r="BC208" s="6" t="s">
        <v>96</v>
      </c>
      <c r="BD208" s="6">
        <v>1</v>
      </c>
      <c r="BE208" s="30" t="s">
        <v>96</v>
      </c>
      <c r="BF208" s="9" t="s">
        <v>96</v>
      </c>
      <c r="BG208" s="6">
        <v>1</v>
      </c>
      <c r="BH208" s="7" t="s">
        <v>96</v>
      </c>
      <c r="BI208" s="6" t="s">
        <v>96</v>
      </c>
      <c r="BJ208" s="6" t="s">
        <v>96</v>
      </c>
      <c r="BK208" s="6" t="s">
        <v>290</v>
      </c>
      <c r="BL208" s="6" t="s">
        <v>293</v>
      </c>
      <c r="BM208" s="6" t="s">
        <v>96</v>
      </c>
      <c r="BN208" s="6" t="s">
        <v>77</v>
      </c>
      <c r="BO208" t="s">
        <v>508</v>
      </c>
      <c r="BP208" s="6" t="s">
        <v>96</v>
      </c>
      <c r="BQ208" t="s">
        <v>507</v>
      </c>
      <c r="BR208" t="s">
        <v>509</v>
      </c>
      <c r="BS208" s="6" t="s">
        <v>96</v>
      </c>
      <c r="BT208" s="6" t="s">
        <v>96</v>
      </c>
      <c r="BU208" t="s">
        <v>618</v>
      </c>
      <c r="BV208" t="s">
        <v>505</v>
      </c>
      <c r="BW208" t="s">
        <v>504</v>
      </c>
      <c r="BX208" s="6" t="s">
        <v>96</v>
      </c>
    </row>
    <row r="209" spans="1:76" x14ac:dyDescent="0.25">
      <c r="A209" s="6" t="s">
        <v>289</v>
      </c>
      <c r="B209" s="6" t="s">
        <v>288</v>
      </c>
      <c r="C209" s="21" t="s">
        <v>287</v>
      </c>
      <c r="D209" s="6" t="s">
        <v>286</v>
      </c>
      <c r="E209" s="6">
        <v>2018</v>
      </c>
      <c r="F209" s="39">
        <v>1.28</v>
      </c>
      <c r="G209" s="6" t="s">
        <v>292</v>
      </c>
      <c r="H209" s="6" t="s">
        <v>295</v>
      </c>
      <c r="I209" s="6" t="s">
        <v>294</v>
      </c>
      <c r="J209" s="6" t="s">
        <v>96</v>
      </c>
      <c r="K209" s="6" t="s">
        <v>96</v>
      </c>
      <c r="L209" s="6">
        <v>0.28000000000000003</v>
      </c>
      <c r="M209" s="6">
        <v>2.29</v>
      </c>
      <c r="N209" s="6" t="s">
        <v>96</v>
      </c>
      <c r="O209" s="6" t="s">
        <v>96</v>
      </c>
      <c r="P209" s="39" t="s">
        <v>96</v>
      </c>
      <c r="Q209" s="6" t="s">
        <v>96</v>
      </c>
      <c r="R209" s="6" t="s">
        <v>96</v>
      </c>
      <c r="S209" s="6">
        <v>5725</v>
      </c>
      <c r="T209" s="6" t="s">
        <v>96</v>
      </c>
      <c r="U209" s="7" t="s">
        <v>96</v>
      </c>
      <c r="V209" s="16" t="s">
        <v>96</v>
      </c>
      <c r="W209" s="16" t="s">
        <v>96</v>
      </c>
      <c r="X209" s="16" t="s">
        <v>96</v>
      </c>
      <c r="Y209" s="16" t="s">
        <v>96</v>
      </c>
      <c r="Z209" s="78" t="s">
        <v>69</v>
      </c>
      <c r="AA209" s="7" t="s">
        <v>163</v>
      </c>
      <c r="AB209" s="6">
        <v>1968</v>
      </c>
      <c r="AC209" s="6">
        <v>2004</v>
      </c>
      <c r="AD209" s="6" t="s">
        <v>96</v>
      </c>
      <c r="AE209" s="30" t="s">
        <v>96</v>
      </c>
      <c r="AF209" s="30" t="s">
        <v>96</v>
      </c>
      <c r="AG209" s="30" t="s">
        <v>96</v>
      </c>
      <c r="AH209" s="30" t="s">
        <v>96</v>
      </c>
      <c r="AI209" s="6">
        <v>1</v>
      </c>
      <c r="AJ209" s="7">
        <v>0</v>
      </c>
      <c r="AK209" s="7">
        <v>0</v>
      </c>
      <c r="AL209" s="16" t="s">
        <v>73</v>
      </c>
      <c r="AM209" s="6">
        <v>3.5999999999999996</v>
      </c>
      <c r="AN209" s="7" t="s">
        <v>96</v>
      </c>
      <c r="AO209" s="6" t="s">
        <v>96</v>
      </c>
      <c r="AP209" s="6" t="s">
        <v>96</v>
      </c>
      <c r="AQ209" s="6" t="s">
        <v>96</v>
      </c>
      <c r="AR209" s="6" t="s">
        <v>96</v>
      </c>
      <c r="AS209" s="6" t="s">
        <v>96</v>
      </c>
      <c r="AT209" s="6">
        <v>1</v>
      </c>
      <c r="AU209" s="6" t="s">
        <v>96</v>
      </c>
      <c r="AV209" s="6" t="s">
        <v>96</v>
      </c>
      <c r="AW209" s="6">
        <v>1</v>
      </c>
      <c r="AX209" s="6">
        <v>1</v>
      </c>
      <c r="AY209" s="6" t="s">
        <v>96</v>
      </c>
      <c r="AZ209" s="6" t="s">
        <v>96</v>
      </c>
      <c r="BA209" s="6" t="s">
        <v>96</v>
      </c>
      <c r="BB209" s="6">
        <v>1</v>
      </c>
      <c r="BC209" s="6" t="s">
        <v>96</v>
      </c>
      <c r="BD209" s="6">
        <v>1</v>
      </c>
      <c r="BE209" s="30" t="s">
        <v>96</v>
      </c>
      <c r="BF209" s="9" t="s">
        <v>96</v>
      </c>
      <c r="BG209" s="6">
        <v>1</v>
      </c>
      <c r="BH209" s="7" t="s">
        <v>96</v>
      </c>
      <c r="BI209" s="6" t="s">
        <v>96</v>
      </c>
      <c r="BJ209" s="6" t="s">
        <v>96</v>
      </c>
      <c r="BK209" s="6" t="s">
        <v>187</v>
      </c>
      <c r="BL209" s="6" t="s">
        <v>293</v>
      </c>
      <c r="BM209" s="6" t="s">
        <v>96</v>
      </c>
      <c r="BN209" s="6" t="s">
        <v>77</v>
      </c>
      <c r="BO209" t="s">
        <v>503</v>
      </c>
      <c r="BP209" s="6">
        <v>1</v>
      </c>
      <c r="BQ209" t="s">
        <v>507</v>
      </c>
      <c r="BR209" t="s">
        <v>509</v>
      </c>
      <c r="BS209" s="6" t="s">
        <v>96</v>
      </c>
      <c r="BT209" s="6" t="s">
        <v>96</v>
      </c>
      <c r="BU209" t="s">
        <v>618</v>
      </c>
      <c r="BV209" t="s">
        <v>505</v>
      </c>
      <c r="BW209" t="s">
        <v>504</v>
      </c>
      <c r="BX209" s="6" t="s">
        <v>96</v>
      </c>
    </row>
    <row r="210" spans="1:76" x14ac:dyDescent="0.25">
      <c r="A210" s="6" t="s">
        <v>289</v>
      </c>
      <c r="B210" s="6" t="s">
        <v>288</v>
      </c>
      <c r="C210" s="21" t="s">
        <v>287</v>
      </c>
      <c r="D210" s="6" t="s">
        <v>286</v>
      </c>
      <c r="E210" s="6">
        <v>2018</v>
      </c>
      <c r="F210" s="39">
        <v>0.51</v>
      </c>
      <c r="G210" s="6" t="s">
        <v>291</v>
      </c>
      <c r="H210" s="6" t="s">
        <v>295</v>
      </c>
      <c r="I210" s="6" t="s">
        <v>294</v>
      </c>
      <c r="J210" s="6" t="s">
        <v>96</v>
      </c>
      <c r="K210" s="6" t="s">
        <v>96</v>
      </c>
      <c r="L210" s="6">
        <v>-0.13</v>
      </c>
      <c r="M210" s="6">
        <v>1.1399999999999999</v>
      </c>
      <c r="N210" s="6" t="s">
        <v>96</v>
      </c>
      <c r="O210" s="6" t="s">
        <v>96</v>
      </c>
      <c r="P210" s="39" t="s">
        <v>96</v>
      </c>
      <c r="Q210" s="6" t="s">
        <v>96</v>
      </c>
      <c r="R210" s="6" t="s">
        <v>96</v>
      </c>
      <c r="S210" s="30">
        <v>454764</v>
      </c>
      <c r="T210" s="6" t="s">
        <v>96</v>
      </c>
      <c r="U210" s="7" t="s">
        <v>96</v>
      </c>
      <c r="V210" s="16" t="s">
        <v>96</v>
      </c>
      <c r="W210" s="16" t="s">
        <v>96</v>
      </c>
      <c r="X210" s="16" t="s">
        <v>96</v>
      </c>
      <c r="Y210" s="16" t="s">
        <v>96</v>
      </c>
      <c r="Z210" s="78" t="s">
        <v>69</v>
      </c>
      <c r="AA210" s="7" t="s">
        <v>171</v>
      </c>
      <c r="AB210" s="6">
        <v>1968</v>
      </c>
      <c r="AC210" s="6">
        <v>2004</v>
      </c>
      <c r="AD210" s="6" t="s">
        <v>96</v>
      </c>
      <c r="AE210" s="6">
        <v>1</v>
      </c>
      <c r="AF210" s="6" t="s">
        <v>96</v>
      </c>
      <c r="AG210" s="6" t="s">
        <v>96</v>
      </c>
      <c r="AH210" s="6">
        <v>1</v>
      </c>
      <c r="AI210" s="6">
        <v>1</v>
      </c>
      <c r="AJ210" s="7">
        <v>0</v>
      </c>
      <c r="AK210" s="7">
        <v>0</v>
      </c>
      <c r="AL210" s="16" t="s">
        <v>73</v>
      </c>
      <c r="AM210" s="6">
        <v>2.52</v>
      </c>
      <c r="AN210" s="7" t="s">
        <v>96</v>
      </c>
      <c r="AO210" s="6" t="s">
        <v>96</v>
      </c>
      <c r="AP210" s="6" t="s">
        <v>96</v>
      </c>
      <c r="AQ210" s="6" t="s">
        <v>96</v>
      </c>
      <c r="AR210" s="6" t="s">
        <v>96</v>
      </c>
      <c r="AS210" s="6" t="s">
        <v>96</v>
      </c>
      <c r="AT210" s="6">
        <v>1</v>
      </c>
      <c r="AU210" s="6" t="s">
        <v>96</v>
      </c>
      <c r="AV210" s="6" t="s">
        <v>96</v>
      </c>
      <c r="AW210" s="6">
        <v>1</v>
      </c>
      <c r="AX210" s="6">
        <v>1</v>
      </c>
      <c r="AY210" s="6" t="s">
        <v>96</v>
      </c>
      <c r="AZ210" s="6" t="s">
        <v>96</v>
      </c>
      <c r="BA210" s="6" t="s">
        <v>96</v>
      </c>
      <c r="BB210" s="6">
        <v>1</v>
      </c>
      <c r="BC210" s="6" t="s">
        <v>96</v>
      </c>
      <c r="BD210" s="6">
        <v>1</v>
      </c>
      <c r="BE210" s="30" t="s">
        <v>96</v>
      </c>
      <c r="BF210" s="9" t="s">
        <v>96</v>
      </c>
      <c r="BG210" s="6">
        <v>1</v>
      </c>
      <c r="BH210" s="7" t="s">
        <v>96</v>
      </c>
      <c r="BI210" s="6" t="s">
        <v>96</v>
      </c>
      <c r="BJ210" s="6" t="s">
        <v>96</v>
      </c>
      <c r="BK210" s="6" t="s">
        <v>187</v>
      </c>
      <c r="BL210" s="6" t="s">
        <v>293</v>
      </c>
      <c r="BM210" s="6" t="s">
        <v>96</v>
      </c>
      <c r="BN210" s="6" t="s">
        <v>77</v>
      </c>
      <c r="BO210" t="s">
        <v>506</v>
      </c>
      <c r="BP210" s="6">
        <v>1</v>
      </c>
      <c r="BQ210" t="s">
        <v>507</v>
      </c>
      <c r="BR210" t="s">
        <v>509</v>
      </c>
      <c r="BS210" s="6" t="s">
        <v>96</v>
      </c>
      <c r="BT210" s="6" t="s">
        <v>96</v>
      </c>
      <c r="BU210" t="s">
        <v>618</v>
      </c>
      <c r="BV210" t="s">
        <v>505</v>
      </c>
      <c r="BW210" t="s">
        <v>504</v>
      </c>
      <c r="BX210" s="6" t="s">
        <v>96</v>
      </c>
    </row>
    <row r="211" spans="1:76" x14ac:dyDescent="0.25">
      <c r="A211" s="6" t="s">
        <v>289</v>
      </c>
      <c r="B211" s="6" t="s">
        <v>288</v>
      </c>
      <c r="C211" s="21" t="s">
        <v>287</v>
      </c>
      <c r="D211" s="6" t="s">
        <v>286</v>
      </c>
      <c r="E211" s="6">
        <v>2018</v>
      </c>
      <c r="F211" s="39">
        <v>0.7</v>
      </c>
      <c r="G211" s="6" t="s">
        <v>291</v>
      </c>
      <c r="H211" s="6" t="s">
        <v>295</v>
      </c>
      <c r="I211" s="6" t="s">
        <v>294</v>
      </c>
      <c r="J211" s="6" t="s">
        <v>96</v>
      </c>
      <c r="K211" s="6" t="s">
        <v>96</v>
      </c>
      <c r="L211" s="6">
        <v>0.46</v>
      </c>
      <c r="M211" s="6">
        <v>0.95</v>
      </c>
      <c r="N211" s="6" t="s">
        <v>96</v>
      </c>
      <c r="O211" s="6" t="s">
        <v>96</v>
      </c>
      <c r="P211" s="39" t="s">
        <v>96</v>
      </c>
      <c r="Q211" s="6" t="s">
        <v>96</v>
      </c>
      <c r="R211" s="6" t="s">
        <v>96</v>
      </c>
      <c r="S211" s="30">
        <v>454764</v>
      </c>
      <c r="T211" s="6" t="s">
        <v>96</v>
      </c>
      <c r="U211" s="7" t="s">
        <v>96</v>
      </c>
      <c r="V211" s="16" t="s">
        <v>96</v>
      </c>
      <c r="W211" s="16" t="s">
        <v>96</v>
      </c>
      <c r="X211" s="16" t="s">
        <v>96</v>
      </c>
      <c r="Y211" s="16" t="s">
        <v>96</v>
      </c>
      <c r="Z211" s="78" t="s">
        <v>69</v>
      </c>
      <c r="AA211" s="7" t="s">
        <v>171</v>
      </c>
      <c r="AB211" s="6">
        <v>1968</v>
      </c>
      <c r="AC211" s="6">
        <v>2004</v>
      </c>
      <c r="AD211" s="6" t="s">
        <v>96</v>
      </c>
      <c r="AE211" s="6">
        <v>1</v>
      </c>
      <c r="AF211" s="6" t="s">
        <v>96</v>
      </c>
      <c r="AG211" s="6">
        <v>1</v>
      </c>
      <c r="AH211" s="6" t="s">
        <v>96</v>
      </c>
      <c r="AI211" s="6">
        <v>1</v>
      </c>
      <c r="AJ211" s="7">
        <v>0</v>
      </c>
      <c r="AK211" s="7">
        <v>0</v>
      </c>
      <c r="AL211" s="16" t="s">
        <v>73</v>
      </c>
      <c r="AM211" s="6">
        <v>14.04</v>
      </c>
      <c r="AN211" s="7" t="s">
        <v>96</v>
      </c>
      <c r="AO211" s="6" t="s">
        <v>96</v>
      </c>
      <c r="AP211" s="6" t="s">
        <v>96</v>
      </c>
      <c r="AQ211" s="6" t="s">
        <v>96</v>
      </c>
      <c r="AR211" s="6" t="s">
        <v>96</v>
      </c>
      <c r="AS211" s="6" t="s">
        <v>96</v>
      </c>
      <c r="AT211" s="6">
        <v>1</v>
      </c>
      <c r="AU211" s="6" t="s">
        <v>96</v>
      </c>
      <c r="AV211" s="6" t="s">
        <v>96</v>
      </c>
      <c r="AW211" s="6">
        <v>1</v>
      </c>
      <c r="AX211" s="6">
        <v>1</v>
      </c>
      <c r="AY211" s="6" t="s">
        <v>96</v>
      </c>
      <c r="AZ211" s="6" t="s">
        <v>96</v>
      </c>
      <c r="BA211" s="6" t="s">
        <v>96</v>
      </c>
      <c r="BB211" s="6">
        <v>1</v>
      </c>
      <c r="BC211" s="6" t="s">
        <v>96</v>
      </c>
      <c r="BD211" s="6">
        <v>1</v>
      </c>
      <c r="BE211" s="30" t="s">
        <v>96</v>
      </c>
      <c r="BF211" s="9" t="s">
        <v>96</v>
      </c>
      <c r="BG211" s="6">
        <v>1</v>
      </c>
      <c r="BH211" s="7" t="s">
        <v>96</v>
      </c>
      <c r="BI211" s="6" t="s">
        <v>96</v>
      </c>
      <c r="BJ211" s="6" t="s">
        <v>96</v>
      </c>
      <c r="BK211" s="6" t="s">
        <v>187</v>
      </c>
      <c r="BL211" s="6" t="s">
        <v>293</v>
      </c>
      <c r="BM211" s="6" t="s">
        <v>96</v>
      </c>
      <c r="BN211" s="6" t="s">
        <v>77</v>
      </c>
      <c r="BO211" t="s">
        <v>506</v>
      </c>
      <c r="BP211" s="6">
        <v>1</v>
      </c>
      <c r="BQ211" t="s">
        <v>507</v>
      </c>
      <c r="BR211" t="s">
        <v>509</v>
      </c>
      <c r="BS211" s="6" t="s">
        <v>96</v>
      </c>
      <c r="BT211" s="6" t="s">
        <v>96</v>
      </c>
      <c r="BU211" t="s">
        <v>618</v>
      </c>
      <c r="BV211" t="s">
        <v>505</v>
      </c>
      <c r="BW211" t="s">
        <v>504</v>
      </c>
      <c r="BX211" s="6" t="s">
        <v>96</v>
      </c>
    </row>
    <row r="212" spans="1:76" x14ac:dyDescent="0.25">
      <c r="A212" s="6" t="s">
        <v>289</v>
      </c>
      <c r="B212" s="6" t="s">
        <v>288</v>
      </c>
      <c r="C212" s="21" t="s">
        <v>287</v>
      </c>
      <c r="D212" s="6" t="s">
        <v>286</v>
      </c>
      <c r="E212" s="6">
        <v>2018</v>
      </c>
      <c r="F212" s="39">
        <v>1.22</v>
      </c>
      <c r="G212" s="6" t="s">
        <v>291</v>
      </c>
      <c r="H212" s="6" t="s">
        <v>295</v>
      </c>
      <c r="I212" s="6" t="s">
        <v>294</v>
      </c>
      <c r="J212" s="6" t="s">
        <v>96</v>
      </c>
      <c r="K212" s="6" t="s">
        <v>96</v>
      </c>
      <c r="L212" s="6">
        <v>0.63</v>
      </c>
      <c r="M212" s="6">
        <v>1.82</v>
      </c>
      <c r="N212" s="6" t="s">
        <v>96</v>
      </c>
      <c r="O212" s="6" t="s">
        <v>96</v>
      </c>
      <c r="P212" s="39" t="s">
        <v>96</v>
      </c>
      <c r="Q212" s="6" t="s">
        <v>96</v>
      </c>
      <c r="R212" s="6" t="s">
        <v>96</v>
      </c>
      <c r="S212" s="30">
        <v>454764</v>
      </c>
      <c r="T212" s="6" t="s">
        <v>96</v>
      </c>
      <c r="U212" s="7" t="s">
        <v>96</v>
      </c>
      <c r="V212" s="16" t="s">
        <v>96</v>
      </c>
      <c r="W212" s="16" t="s">
        <v>96</v>
      </c>
      <c r="X212" s="16" t="s">
        <v>96</v>
      </c>
      <c r="Y212" s="16" t="s">
        <v>96</v>
      </c>
      <c r="Z212" s="78" t="s">
        <v>69</v>
      </c>
      <c r="AA212" s="7" t="s">
        <v>171</v>
      </c>
      <c r="AB212" s="6">
        <v>1968</v>
      </c>
      <c r="AC212" s="6">
        <v>2004</v>
      </c>
      <c r="AD212" s="6" t="s">
        <v>96</v>
      </c>
      <c r="AE212" s="6" t="s">
        <v>96</v>
      </c>
      <c r="AF212" s="6">
        <v>1</v>
      </c>
      <c r="AG212" s="6" t="s">
        <v>96</v>
      </c>
      <c r="AH212" s="6">
        <v>1</v>
      </c>
      <c r="AI212" s="6">
        <v>1</v>
      </c>
      <c r="AJ212" s="7">
        <v>0</v>
      </c>
      <c r="AK212" s="7">
        <v>0</v>
      </c>
      <c r="AL212" s="16" t="s">
        <v>73</v>
      </c>
      <c r="AM212" s="6">
        <v>1.92</v>
      </c>
      <c r="AN212" s="7" t="s">
        <v>96</v>
      </c>
      <c r="AO212" s="6" t="s">
        <v>96</v>
      </c>
      <c r="AP212" s="6" t="s">
        <v>96</v>
      </c>
      <c r="AQ212" s="6" t="s">
        <v>96</v>
      </c>
      <c r="AR212" s="6" t="s">
        <v>96</v>
      </c>
      <c r="AS212" s="6" t="s">
        <v>96</v>
      </c>
      <c r="AT212" s="6">
        <v>1</v>
      </c>
      <c r="AU212" s="6" t="s">
        <v>96</v>
      </c>
      <c r="AV212" s="6" t="s">
        <v>96</v>
      </c>
      <c r="AW212" s="6">
        <v>1</v>
      </c>
      <c r="AX212" s="6">
        <v>1</v>
      </c>
      <c r="AY212" s="6" t="s">
        <v>96</v>
      </c>
      <c r="AZ212" s="6" t="s">
        <v>96</v>
      </c>
      <c r="BA212" s="6" t="s">
        <v>96</v>
      </c>
      <c r="BB212" s="6">
        <v>1</v>
      </c>
      <c r="BC212" s="6" t="s">
        <v>96</v>
      </c>
      <c r="BD212" s="6">
        <v>1</v>
      </c>
      <c r="BE212" s="30" t="s">
        <v>96</v>
      </c>
      <c r="BF212" s="9" t="s">
        <v>96</v>
      </c>
      <c r="BG212" s="6">
        <v>1</v>
      </c>
      <c r="BH212" s="7" t="s">
        <v>96</v>
      </c>
      <c r="BI212" s="6" t="s">
        <v>96</v>
      </c>
      <c r="BJ212" s="6" t="s">
        <v>96</v>
      </c>
      <c r="BK212" s="6" t="s">
        <v>187</v>
      </c>
      <c r="BL212" s="6" t="s">
        <v>293</v>
      </c>
      <c r="BM212" s="6" t="s">
        <v>96</v>
      </c>
      <c r="BN212" s="6" t="s">
        <v>77</v>
      </c>
      <c r="BO212" t="s">
        <v>506</v>
      </c>
      <c r="BP212" s="6">
        <v>1</v>
      </c>
      <c r="BQ212" t="s">
        <v>507</v>
      </c>
      <c r="BR212" t="s">
        <v>509</v>
      </c>
      <c r="BS212" s="6" t="s">
        <v>96</v>
      </c>
      <c r="BT212" s="6" t="s">
        <v>96</v>
      </c>
      <c r="BU212" t="s">
        <v>618</v>
      </c>
      <c r="BV212" t="s">
        <v>505</v>
      </c>
      <c r="BW212" t="s">
        <v>504</v>
      </c>
      <c r="BX212" s="6" t="s">
        <v>96</v>
      </c>
    </row>
    <row r="213" spans="1:76" x14ac:dyDescent="0.25">
      <c r="A213" s="6" t="s">
        <v>289</v>
      </c>
      <c r="B213" s="6" t="s">
        <v>288</v>
      </c>
      <c r="C213" s="21" t="s">
        <v>287</v>
      </c>
      <c r="D213" s="6" t="s">
        <v>286</v>
      </c>
      <c r="E213" s="6">
        <v>2018</v>
      </c>
      <c r="F213" s="39">
        <v>0.23</v>
      </c>
      <c r="G213" s="6" t="s">
        <v>291</v>
      </c>
      <c r="H213" s="6" t="s">
        <v>295</v>
      </c>
      <c r="I213" s="6" t="s">
        <v>294</v>
      </c>
      <c r="J213" s="6" t="s">
        <v>96</v>
      </c>
      <c r="K213" s="6" t="s">
        <v>96</v>
      </c>
      <c r="L213" s="6">
        <v>-0.3</v>
      </c>
      <c r="M213" s="6">
        <v>0.76</v>
      </c>
      <c r="N213" s="6" t="s">
        <v>96</v>
      </c>
      <c r="O213" s="6" t="s">
        <v>96</v>
      </c>
      <c r="P213" s="39" t="s">
        <v>96</v>
      </c>
      <c r="Q213" s="6" t="s">
        <v>96</v>
      </c>
      <c r="R213" s="6" t="s">
        <v>96</v>
      </c>
      <c r="S213" s="30">
        <v>454764</v>
      </c>
      <c r="T213" s="6" t="s">
        <v>96</v>
      </c>
      <c r="U213" s="7" t="s">
        <v>96</v>
      </c>
      <c r="V213" s="16" t="s">
        <v>96</v>
      </c>
      <c r="W213" s="16" t="s">
        <v>96</v>
      </c>
      <c r="X213" s="16" t="s">
        <v>96</v>
      </c>
      <c r="Y213" s="16" t="s">
        <v>96</v>
      </c>
      <c r="Z213" s="78" t="s">
        <v>69</v>
      </c>
      <c r="AA213" s="7" t="s">
        <v>171</v>
      </c>
      <c r="AB213" s="6">
        <v>1968</v>
      </c>
      <c r="AC213" s="6">
        <v>2004</v>
      </c>
      <c r="AD213" s="6" t="s">
        <v>96</v>
      </c>
      <c r="AE213" s="6" t="s">
        <v>96</v>
      </c>
      <c r="AF213" s="6">
        <v>1</v>
      </c>
      <c r="AG213" s="6">
        <v>1</v>
      </c>
      <c r="AH213" s="6" t="s">
        <v>96</v>
      </c>
      <c r="AI213" s="6">
        <v>1</v>
      </c>
      <c r="AJ213" s="7">
        <v>0</v>
      </c>
      <c r="AK213" s="7">
        <v>0</v>
      </c>
      <c r="AL213" s="16" t="s">
        <v>73</v>
      </c>
      <c r="AM213" s="6">
        <v>2.52</v>
      </c>
      <c r="AN213" s="7" t="s">
        <v>96</v>
      </c>
      <c r="AO213" s="6" t="s">
        <v>96</v>
      </c>
      <c r="AP213" s="6" t="s">
        <v>96</v>
      </c>
      <c r="AQ213" s="6" t="s">
        <v>96</v>
      </c>
      <c r="AR213" s="6" t="s">
        <v>96</v>
      </c>
      <c r="AS213" s="6" t="s">
        <v>96</v>
      </c>
      <c r="AT213" s="6">
        <v>1</v>
      </c>
      <c r="AU213" s="6" t="s">
        <v>96</v>
      </c>
      <c r="AV213" s="6" t="s">
        <v>96</v>
      </c>
      <c r="AW213" s="6">
        <v>1</v>
      </c>
      <c r="AX213" s="6">
        <v>1</v>
      </c>
      <c r="AY213" s="6" t="s">
        <v>96</v>
      </c>
      <c r="AZ213" s="6" t="s">
        <v>96</v>
      </c>
      <c r="BA213" s="6" t="s">
        <v>96</v>
      </c>
      <c r="BB213" s="6">
        <v>1</v>
      </c>
      <c r="BC213" s="6" t="s">
        <v>96</v>
      </c>
      <c r="BD213" s="6">
        <v>1</v>
      </c>
      <c r="BE213" s="30" t="s">
        <v>96</v>
      </c>
      <c r="BF213" s="9" t="s">
        <v>96</v>
      </c>
      <c r="BG213" s="6">
        <v>1</v>
      </c>
      <c r="BH213" s="7" t="s">
        <v>96</v>
      </c>
      <c r="BI213" s="6" t="s">
        <v>96</v>
      </c>
      <c r="BJ213" s="6" t="s">
        <v>96</v>
      </c>
      <c r="BK213" s="6" t="s">
        <v>187</v>
      </c>
      <c r="BL213" s="6" t="s">
        <v>293</v>
      </c>
      <c r="BM213" s="6" t="s">
        <v>96</v>
      </c>
      <c r="BN213" s="6" t="s">
        <v>77</v>
      </c>
      <c r="BO213" t="s">
        <v>506</v>
      </c>
      <c r="BP213" s="6">
        <v>1</v>
      </c>
      <c r="BQ213" t="s">
        <v>507</v>
      </c>
      <c r="BR213" t="s">
        <v>509</v>
      </c>
      <c r="BS213" s="6" t="s">
        <v>96</v>
      </c>
      <c r="BT213" s="6" t="s">
        <v>96</v>
      </c>
      <c r="BU213" t="s">
        <v>618</v>
      </c>
      <c r="BV213" t="s">
        <v>505</v>
      </c>
      <c r="BW213" t="s">
        <v>504</v>
      </c>
      <c r="BX213" s="6" t="s">
        <v>96</v>
      </c>
    </row>
    <row r="214" spans="1:76" x14ac:dyDescent="0.25">
      <c r="A214" s="6" t="s">
        <v>289</v>
      </c>
      <c r="B214" s="6" t="s">
        <v>288</v>
      </c>
      <c r="C214" s="21" t="s">
        <v>287</v>
      </c>
      <c r="D214" s="6" t="s">
        <v>286</v>
      </c>
      <c r="E214" s="6">
        <v>2018</v>
      </c>
      <c r="F214" s="39">
        <v>2.36</v>
      </c>
      <c r="G214" s="6" t="s">
        <v>291</v>
      </c>
      <c r="H214" s="6" t="s">
        <v>295</v>
      </c>
      <c r="I214" s="6" t="s">
        <v>294</v>
      </c>
      <c r="J214" s="6" t="s">
        <v>96</v>
      </c>
      <c r="K214" s="6" t="s">
        <v>96</v>
      </c>
      <c r="L214" s="6">
        <v>1.33</v>
      </c>
      <c r="M214" s="6">
        <v>3.38</v>
      </c>
      <c r="N214" s="6" t="s">
        <v>96</v>
      </c>
      <c r="O214" s="6" t="s">
        <v>96</v>
      </c>
      <c r="P214" s="39" t="s">
        <v>96</v>
      </c>
      <c r="Q214" s="6" t="s">
        <v>96</v>
      </c>
      <c r="R214" s="6" t="s">
        <v>96</v>
      </c>
      <c r="S214" s="30">
        <v>611366</v>
      </c>
      <c r="T214" s="6" t="s">
        <v>96</v>
      </c>
      <c r="U214" s="7" t="s">
        <v>96</v>
      </c>
      <c r="V214" s="16" t="s">
        <v>96</v>
      </c>
      <c r="W214" s="16" t="s">
        <v>96</v>
      </c>
      <c r="X214" s="16" t="s">
        <v>96</v>
      </c>
      <c r="Y214" s="16" t="s">
        <v>96</v>
      </c>
      <c r="Z214" s="78" t="s">
        <v>69</v>
      </c>
      <c r="AA214" s="7" t="s">
        <v>171</v>
      </c>
      <c r="AB214" s="6">
        <v>1990</v>
      </c>
      <c r="AC214" s="6">
        <v>2010</v>
      </c>
      <c r="AD214" s="6" t="s">
        <v>96</v>
      </c>
      <c r="AE214" s="6">
        <v>1</v>
      </c>
      <c r="AF214" s="6" t="s">
        <v>96</v>
      </c>
      <c r="AG214" s="6" t="s">
        <v>96</v>
      </c>
      <c r="AH214" s="6" t="s">
        <v>96</v>
      </c>
      <c r="AI214" s="6">
        <v>1</v>
      </c>
      <c r="AJ214" s="7">
        <v>0</v>
      </c>
      <c r="AK214" s="7">
        <v>0</v>
      </c>
      <c r="AL214" s="16" t="s">
        <v>73</v>
      </c>
      <c r="AM214" s="6">
        <v>6</v>
      </c>
      <c r="AN214" s="7" t="s">
        <v>96</v>
      </c>
      <c r="AO214" s="6" t="s">
        <v>96</v>
      </c>
      <c r="AP214" s="6" t="s">
        <v>96</v>
      </c>
      <c r="AQ214" s="6" t="s">
        <v>96</v>
      </c>
      <c r="AR214" s="6" t="s">
        <v>96</v>
      </c>
      <c r="AS214" s="6" t="s">
        <v>96</v>
      </c>
      <c r="AT214" s="6">
        <v>1</v>
      </c>
      <c r="AU214" s="6" t="s">
        <v>96</v>
      </c>
      <c r="AV214" s="6" t="s">
        <v>96</v>
      </c>
      <c r="AW214" s="6">
        <v>1</v>
      </c>
      <c r="AX214" s="6">
        <v>1</v>
      </c>
      <c r="AY214" s="6" t="s">
        <v>96</v>
      </c>
      <c r="AZ214" s="6" t="s">
        <v>96</v>
      </c>
      <c r="BA214" s="6" t="s">
        <v>96</v>
      </c>
      <c r="BB214" s="6">
        <v>1</v>
      </c>
      <c r="BC214" s="6" t="s">
        <v>96</v>
      </c>
      <c r="BD214" s="6">
        <v>1</v>
      </c>
      <c r="BE214" s="30" t="s">
        <v>96</v>
      </c>
      <c r="BF214" s="9" t="s">
        <v>96</v>
      </c>
      <c r="BG214" s="6">
        <v>1</v>
      </c>
      <c r="BH214" s="7" t="s">
        <v>96</v>
      </c>
      <c r="BI214" s="6" t="s">
        <v>96</v>
      </c>
      <c r="BJ214" s="6" t="s">
        <v>96</v>
      </c>
      <c r="BK214" s="6" t="s">
        <v>290</v>
      </c>
      <c r="BL214" s="6" t="s">
        <v>293</v>
      </c>
      <c r="BM214" s="6" t="s">
        <v>96</v>
      </c>
      <c r="BN214" s="6" t="s">
        <v>77</v>
      </c>
      <c r="BO214" t="s">
        <v>508</v>
      </c>
      <c r="BP214" s="6" t="s">
        <v>96</v>
      </c>
      <c r="BQ214" t="s">
        <v>507</v>
      </c>
      <c r="BR214" t="s">
        <v>509</v>
      </c>
      <c r="BS214" s="6" t="s">
        <v>96</v>
      </c>
      <c r="BT214" s="6" t="s">
        <v>96</v>
      </c>
      <c r="BU214" t="s">
        <v>618</v>
      </c>
      <c r="BV214" t="s">
        <v>505</v>
      </c>
      <c r="BW214" t="s">
        <v>504</v>
      </c>
      <c r="BX214" s="6" t="s">
        <v>96</v>
      </c>
    </row>
    <row r="215" spans="1:76" x14ac:dyDescent="0.25">
      <c r="A215" s="6" t="s">
        <v>289</v>
      </c>
      <c r="B215" s="6" t="s">
        <v>288</v>
      </c>
      <c r="C215" s="21" t="s">
        <v>287</v>
      </c>
      <c r="D215" s="6" t="s">
        <v>286</v>
      </c>
      <c r="E215" s="6">
        <v>2018</v>
      </c>
      <c r="F215" s="39">
        <v>0.89</v>
      </c>
      <c r="G215" s="6" t="s">
        <v>291</v>
      </c>
      <c r="H215" s="6" t="s">
        <v>295</v>
      </c>
      <c r="I215" s="6" t="s">
        <v>294</v>
      </c>
      <c r="J215" s="6" t="s">
        <v>96</v>
      </c>
      <c r="K215" s="6" t="s">
        <v>96</v>
      </c>
      <c r="L215" s="6">
        <v>-1.2</v>
      </c>
      <c r="M215" s="6">
        <v>2.98</v>
      </c>
      <c r="N215" s="6" t="s">
        <v>96</v>
      </c>
      <c r="O215" s="6" t="s">
        <v>96</v>
      </c>
      <c r="P215" s="39" t="s">
        <v>96</v>
      </c>
      <c r="Q215" s="6" t="s">
        <v>96</v>
      </c>
      <c r="R215" s="6" t="s">
        <v>96</v>
      </c>
      <c r="S215" s="30">
        <v>611366</v>
      </c>
      <c r="T215" s="6" t="s">
        <v>96</v>
      </c>
      <c r="U215" s="7" t="s">
        <v>96</v>
      </c>
      <c r="V215" s="16" t="s">
        <v>96</v>
      </c>
      <c r="W215" s="16" t="s">
        <v>96</v>
      </c>
      <c r="X215" s="16" t="s">
        <v>96</v>
      </c>
      <c r="Y215" s="16" t="s">
        <v>96</v>
      </c>
      <c r="Z215" s="78" t="s">
        <v>69</v>
      </c>
      <c r="AA215" s="7" t="s">
        <v>171</v>
      </c>
      <c r="AB215" s="6">
        <v>1990</v>
      </c>
      <c r="AC215" s="6">
        <v>2010</v>
      </c>
      <c r="AD215" s="6" t="s">
        <v>96</v>
      </c>
      <c r="AE215" s="6" t="s">
        <v>96</v>
      </c>
      <c r="AF215" s="6">
        <v>1</v>
      </c>
      <c r="AG215" s="6" t="s">
        <v>96</v>
      </c>
      <c r="AH215" s="6" t="s">
        <v>96</v>
      </c>
      <c r="AI215" s="6">
        <v>1</v>
      </c>
      <c r="AJ215" s="7">
        <v>0</v>
      </c>
      <c r="AK215" s="7">
        <v>0</v>
      </c>
      <c r="AL215" s="16" t="s">
        <v>73</v>
      </c>
      <c r="AM215" s="6">
        <v>1.2000000000000002</v>
      </c>
      <c r="AN215" s="7" t="s">
        <v>96</v>
      </c>
      <c r="AO215" s="6" t="s">
        <v>96</v>
      </c>
      <c r="AP215" s="6" t="s">
        <v>96</v>
      </c>
      <c r="AQ215" s="6" t="s">
        <v>96</v>
      </c>
      <c r="AR215" s="6" t="s">
        <v>96</v>
      </c>
      <c r="AS215" s="6" t="s">
        <v>96</v>
      </c>
      <c r="AT215" s="6">
        <v>1</v>
      </c>
      <c r="AU215" s="6" t="s">
        <v>96</v>
      </c>
      <c r="AV215" s="6" t="s">
        <v>96</v>
      </c>
      <c r="AW215" s="6">
        <v>1</v>
      </c>
      <c r="AX215" s="6">
        <v>1</v>
      </c>
      <c r="AY215" s="6" t="s">
        <v>96</v>
      </c>
      <c r="AZ215" s="6" t="s">
        <v>96</v>
      </c>
      <c r="BA215" s="6" t="s">
        <v>96</v>
      </c>
      <c r="BB215" s="6">
        <v>1</v>
      </c>
      <c r="BC215" s="6" t="s">
        <v>96</v>
      </c>
      <c r="BD215" s="6">
        <v>1</v>
      </c>
      <c r="BE215" s="30" t="s">
        <v>96</v>
      </c>
      <c r="BF215" s="9" t="s">
        <v>96</v>
      </c>
      <c r="BG215" s="6">
        <v>1</v>
      </c>
      <c r="BH215" s="7" t="s">
        <v>96</v>
      </c>
      <c r="BI215" s="6" t="s">
        <v>96</v>
      </c>
      <c r="BJ215" s="6" t="s">
        <v>96</v>
      </c>
      <c r="BK215" s="6" t="s">
        <v>290</v>
      </c>
      <c r="BL215" s="6" t="s">
        <v>293</v>
      </c>
      <c r="BM215" s="6" t="s">
        <v>96</v>
      </c>
      <c r="BN215" s="6" t="s">
        <v>77</v>
      </c>
      <c r="BO215" t="s">
        <v>508</v>
      </c>
      <c r="BP215" s="6" t="s">
        <v>96</v>
      </c>
      <c r="BQ215" t="s">
        <v>507</v>
      </c>
      <c r="BR215" t="s">
        <v>509</v>
      </c>
      <c r="BS215" s="6" t="s">
        <v>96</v>
      </c>
      <c r="BT215" s="6" t="s">
        <v>96</v>
      </c>
      <c r="BU215" t="s">
        <v>618</v>
      </c>
      <c r="BV215" t="s">
        <v>505</v>
      </c>
      <c r="BW215" t="s">
        <v>504</v>
      </c>
      <c r="BX215" s="6" t="s">
        <v>96</v>
      </c>
    </row>
    <row r="216" spans="1:76" s="49" customFormat="1" x14ac:dyDescent="0.25">
      <c r="A216" s="49" t="s">
        <v>296</v>
      </c>
      <c r="B216" s="49" t="s">
        <v>299</v>
      </c>
      <c r="C216" s="1" t="s">
        <v>298</v>
      </c>
      <c r="D216" s="30" t="s">
        <v>297</v>
      </c>
      <c r="E216" s="49">
        <v>1999</v>
      </c>
      <c r="F216" s="49">
        <v>1.1599999999999999</v>
      </c>
      <c r="G216" s="49" t="s">
        <v>305</v>
      </c>
      <c r="H216" s="49" t="s">
        <v>300</v>
      </c>
      <c r="I216" s="50" t="s">
        <v>304</v>
      </c>
      <c r="J216" s="49">
        <v>2.5</v>
      </c>
      <c r="K216" s="49" t="s">
        <v>96</v>
      </c>
      <c r="L216" s="49">
        <v>1.05</v>
      </c>
      <c r="M216" s="49">
        <v>1.28</v>
      </c>
      <c r="N216" s="49" t="s">
        <v>96</v>
      </c>
      <c r="O216" s="49" t="s">
        <v>96</v>
      </c>
      <c r="P216" s="49" t="s">
        <v>96</v>
      </c>
      <c r="Q216" s="49">
        <v>0.05</v>
      </c>
      <c r="R216" s="49" t="s">
        <v>96</v>
      </c>
      <c r="S216" s="49">
        <v>758</v>
      </c>
      <c r="T216" s="49" t="s">
        <v>96</v>
      </c>
      <c r="U216" s="7" t="s">
        <v>96</v>
      </c>
      <c r="V216" s="16" t="s">
        <v>96</v>
      </c>
      <c r="W216" s="16" t="s">
        <v>96</v>
      </c>
      <c r="X216" s="16" t="s">
        <v>96</v>
      </c>
      <c r="Y216" s="16" t="s">
        <v>96</v>
      </c>
      <c r="Z216" s="78" t="s">
        <v>69</v>
      </c>
      <c r="AA216" s="51" t="s">
        <v>70</v>
      </c>
      <c r="AB216" s="49">
        <v>1981</v>
      </c>
      <c r="AC216" s="49">
        <v>1991</v>
      </c>
      <c r="AD216" s="49" t="s">
        <v>96</v>
      </c>
      <c r="AE216" s="49">
        <f>69.4/100</f>
        <v>0.69400000000000006</v>
      </c>
      <c r="AF216" s="49">
        <f>1-AE216</f>
        <v>0.30599999999999994</v>
      </c>
      <c r="AG216" s="49" t="s">
        <v>96</v>
      </c>
      <c r="AH216" s="49" t="s">
        <v>96</v>
      </c>
      <c r="AI216" s="49">
        <v>1</v>
      </c>
      <c r="AJ216" s="49" t="s">
        <v>96</v>
      </c>
      <c r="AK216" s="49" t="s">
        <v>96</v>
      </c>
      <c r="AL216" s="16" t="s">
        <v>1098</v>
      </c>
      <c r="AM216" s="49" t="s">
        <v>96</v>
      </c>
      <c r="AN216" s="49" t="s">
        <v>96</v>
      </c>
      <c r="AO216" s="49" t="s">
        <v>96</v>
      </c>
      <c r="AP216" s="49" t="s">
        <v>96</v>
      </c>
      <c r="AQ216" s="49" t="s">
        <v>303</v>
      </c>
      <c r="AR216" s="49" t="s">
        <v>96</v>
      </c>
      <c r="AS216" s="49">
        <v>1</v>
      </c>
      <c r="AT216" s="49">
        <v>1</v>
      </c>
      <c r="AU216" s="49" t="s">
        <v>96</v>
      </c>
      <c r="AV216" s="49" t="s">
        <v>96</v>
      </c>
      <c r="AW216" s="49" t="s">
        <v>96</v>
      </c>
      <c r="AX216" s="49">
        <v>1</v>
      </c>
      <c r="AY216" s="49">
        <v>1</v>
      </c>
      <c r="AZ216" s="49" t="s">
        <v>96</v>
      </c>
      <c r="BA216" s="49" t="s">
        <v>96</v>
      </c>
      <c r="BB216" s="49">
        <v>1</v>
      </c>
      <c r="BC216" s="6" t="s">
        <v>96</v>
      </c>
      <c r="BD216" s="49">
        <v>1</v>
      </c>
      <c r="BE216" s="49">
        <v>1</v>
      </c>
      <c r="BF216" s="49">
        <v>1</v>
      </c>
      <c r="BG216" s="49">
        <v>1</v>
      </c>
      <c r="BH216" s="7" t="s">
        <v>96</v>
      </c>
      <c r="BI216" s="49" t="s">
        <v>96</v>
      </c>
      <c r="BJ216" s="49" t="s">
        <v>96</v>
      </c>
      <c r="BK216" s="50" t="s">
        <v>301</v>
      </c>
      <c r="BL216" s="49" t="s">
        <v>96</v>
      </c>
      <c r="BM216" s="49" t="s">
        <v>96</v>
      </c>
      <c r="BN216" s="49" t="s">
        <v>101</v>
      </c>
      <c r="BO216" t="s">
        <v>500</v>
      </c>
      <c r="BP216" s="49">
        <v>1</v>
      </c>
      <c r="BQ216" t="s">
        <v>422</v>
      </c>
      <c r="BR216" t="s">
        <v>501</v>
      </c>
      <c r="BS216" s="6" t="s">
        <v>96</v>
      </c>
      <c r="BT216" s="6" t="s">
        <v>96</v>
      </c>
      <c r="BU216" s="6" t="s">
        <v>96</v>
      </c>
      <c r="BV216" s="6" t="s">
        <v>96</v>
      </c>
      <c r="BW216" s="6" t="s">
        <v>96</v>
      </c>
      <c r="BX216" s="6" t="s">
        <v>96</v>
      </c>
    </row>
    <row r="217" spans="1:76" s="49" customFormat="1" x14ac:dyDescent="0.25">
      <c r="A217" s="49" t="s">
        <v>296</v>
      </c>
      <c r="B217" s="49" t="s">
        <v>299</v>
      </c>
      <c r="C217" s="1" t="s">
        <v>298</v>
      </c>
      <c r="D217" s="30" t="s">
        <v>297</v>
      </c>
      <c r="E217" s="49">
        <v>1999</v>
      </c>
      <c r="F217" s="49">
        <v>0.89</v>
      </c>
      <c r="G217" s="49" t="s">
        <v>306</v>
      </c>
      <c r="H217" s="49" t="s">
        <v>300</v>
      </c>
      <c r="I217" s="50" t="s">
        <v>304</v>
      </c>
      <c r="J217" s="49">
        <v>2.5</v>
      </c>
      <c r="K217" s="49" t="s">
        <v>96</v>
      </c>
      <c r="L217" s="49">
        <v>0.81</v>
      </c>
      <c r="M217" s="49">
        <v>0.99</v>
      </c>
      <c r="N217" s="49" t="s">
        <v>96</v>
      </c>
      <c r="O217" s="49" t="s">
        <v>96</v>
      </c>
      <c r="P217" s="49" t="s">
        <v>96</v>
      </c>
      <c r="Q217" s="49">
        <v>0.05</v>
      </c>
      <c r="R217" s="49" t="s">
        <v>96</v>
      </c>
      <c r="S217" s="49">
        <v>758</v>
      </c>
      <c r="T217" s="49" t="s">
        <v>96</v>
      </c>
      <c r="U217" s="7" t="s">
        <v>96</v>
      </c>
      <c r="V217" s="16" t="s">
        <v>96</v>
      </c>
      <c r="W217" s="16" t="s">
        <v>96</v>
      </c>
      <c r="X217" s="16" t="s">
        <v>96</v>
      </c>
      <c r="Y217" s="16" t="s">
        <v>96</v>
      </c>
      <c r="Z217" s="78" t="s">
        <v>69</v>
      </c>
      <c r="AA217" s="51" t="s">
        <v>70</v>
      </c>
      <c r="AB217" s="49">
        <v>1981</v>
      </c>
      <c r="AC217" s="49">
        <v>1991</v>
      </c>
      <c r="AD217" s="49" t="s">
        <v>96</v>
      </c>
      <c r="AE217" s="49">
        <f>69.4/100</f>
        <v>0.69400000000000006</v>
      </c>
      <c r="AF217" s="49">
        <f>1-AE217</f>
        <v>0.30599999999999994</v>
      </c>
      <c r="AG217" s="49" t="s">
        <v>96</v>
      </c>
      <c r="AH217" s="49" t="s">
        <v>96</v>
      </c>
      <c r="AI217" s="49">
        <v>1</v>
      </c>
      <c r="AJ217" s="49" t="s">
        <v>96</v>
      </c>
      <c r="AK217" s="49" t="s">
        <v>96</v>
      </c>
      <c r="AL217" s="16" t="s">
        <v>1098</v>
      </c>
      <c r="AM217" s="49" t="s">
        <v>96</v>
      </c>
      <c r="AN217" s="49" t="s">
        <v>96</v>
      </c>
      <c r="AO217" s="49" t="s">
        <v>96</v>
      </c>
      <c r="AP217" s="49" t="s">
        <v>96</v>
      </c>
      <c r="AQ217" s="49" t="s">
        <v>303</v>
      </c>
      <c r="AR217" s="49" t="s">
        <v>96</v>
      </c>
      <c r="AS217" s="49">
        <v>1</v>
      </c>
      <c r="AT217" s="49">
        <v>1</v>
      </c>
      <c r="AU217" s="49" t="s">
        <v>96</v>
      </c>
      <c r="AV217" s="49" t="s">
        <v>96</v>
      </c>
      <c r="AW217" s="49" t="s">
        <v>96</v>
      </c>
      <c r="AX217" s="49">
        <v>1</v>
      </c>
      <c r="AY217" s="49">
        <v>1</v>
      </c>
      <c r="AZ217" s="49" t="s">
        <v>96</v>
      </c>
      <c r="BA217" s="49" t="s">
        <v>96</v>
      </c>
      <c r="BB217" s="49">
        <v>1</v>
      </c>
      <c r="BC217" s="6" t="s">
        <v>96</v>
      </c>
      <c r="BD217" s="49">
        <v>1</v>
      </c>
      <c r="BE217" s="49">
        <v>1</v>
      </c>
      <c r="BF217" s="49">
        <v>1</v>
      </c>
      <c r="BG217" s="49">
        <v>1</v>
      </c>
      <c r="BH217" s="7" t="s">
        <v>96</v>
      </c>
      <c r="BI217" s="49" t="s">
        <v>96</v>
      </c>
      <c r="BJ217" s="49" t="s">
        <v>96</v>
      </c>
      <c r="BK217" s="50" t="s">
        <v>301</v>
      </c>
      <c r="BL217" s="49" t="s">
        <v>308</v>
      </c>
      <c r="BM217" s="50" t="s">
        <v>307</v>
      </c>
      <c r="BN217" s="49" t="s">
        <v>101</v>
      </c>
      <c r="BO217" t="s">
        <v>500</v>
      </c>
      <c r="BP217" s="49">
        <v>1</v>
      </c>
      <c r="BQ217" t="s">
        <v>422</v>
      </c>
      <c r="BR217" t="s">
        <v>501</v>
      </c>
      <c r="BS217" s="6" t="s">
        <v>96</v>
      </c>
      <c r="BT217" s="6" t="s">
        <v>96</v>
      </c>
      <c r="BU217" s="6" t="s">
        <v>96</v>
      </c>
      <c r="BV217" s="6" t="s">
        <v>96</v>
      </c>
      <c r="BW217" s="6" t="s">
        <v>96</v>
      </c>
      <c r="BX217" s="6" t="s">
        <v>96</v>
      </c>
    </row>
    <row r="218" spans="1:76" ht="14.25" customHeight="1" x14ac:dyDescent="0.25">
      <c r="A218" s="6" t="s">
        <v>311</v>
      </c>
      <c r="B218" s="6" t="s">
        <v>312</v>
      </c>
      <c r="C218" s="6" t="s">
        <v>310</v>
      </c>
      <c r="D218" s="36" t="s">
        <v>309</v>
      </c>
      <c r="E218" s="6">
        <v>2000</v>
      </c>
      <c r="F218" s="39">
        <v>3.5000000000000003E-2</v>
      </c>
      <c r="G218" t="s">
        <v>610</v>
      </c>
      <c r="H218" s="6" t="s">
        <v>315</v>
      </c>
      <c r="I218" s="6" t="s">
        <v>611</v>
      </c>
      <c r="J218" s="6" t="s">
        <v>96</v>
      </c>
      <c r="K218" s="6" t="s">
        <v>196</v>
      </c>
      <c r="L218" s="6" t="s">
        <v>96</v>
      </c>
      <c r="M218" s="6" t="s">
        <v>96</v>
      </c>
      <c r="N218" s="6" t="s">
        <v>96</v>
      </c>
      <c r="O218" s="6" t="s">
        <v>96</v>
      </c>
      <c r="P218" s="39" t="s">
        <v>96</v>
      </c>
      <c r="Q218" s="6" t="s">
        <v>96</v>
      </c>
      <c r="R218" s="6" t="s">
        <v>96</v>
      </c>
      <c r="S218" s="6">
        <v>18053</v>
      </c>
      <c r="T218" s="6" t="s">
        <v>96</v>
      </c>
      <c r="U218" s="7" t="s">
        <v>96</v>
      </c>
      <c r="V218" s="16" t="s">
        <v>96</v>
      </c>
      <c r="W218" s="16" t="s">
        <v>96</v>
      </c>
      <c r="X218" s="16" t="s">
        <v>96</v>
      </c>
      <c r="Y218" s="16" t="s">
        <v>96</v>
      </c>
      <c r="Z218" s="78" t="s">
        <v>69</v>
      </c>
      <c r="AA218" s="7" t="s">
        <v>171</v>
      </c>
      <c r="AB218" s="6">
        <v>1980</v>
      </c>
      <c r="AC218" s="6">
        <v>1994</v>
      </c>
      <c r="AD218" s="6" t="s">
        <v>96</v>
      </c>
      <c r="AE218" s="6">
        <f>1.3/2.3</f>
        <v>0.56521739130434789</v>
      </c>
      <c r="AF218" s="6">
        <f>1-AE218</f>
        <v>0.43478260869565211</v>
      </c>
      <c r="AG218" s="6" t="s">
        <v>96</v>
      </c>
      <c r="AH218" s="6" t="s">
        <v>96</v>
      </c>
      <c r="AI218" s="6">
        <v>1</v>
      </c>
      <c r="AJ218" s="6" t="s">
        <v>96</v>
      </c>
      <c r="AK218" s="6" t="s">
        <v>96</v>
      </c>
      <c r="AL218" s="16" t="s">
        <v>73</v>
      </c>
      <c r="AM218" s="6" t="s">
        <v>96</v>
      </c>
      <c r="AN218" s="6" t="s">
        <v>96</v>
      </c>
      <c r="AO218" s="6" t="s">
        <v>96</v>
      </c>
      <c r="AP218" s="6" t="s">
        <v>96</v>
      </c>
      <c r="AQ218" s="6" t="s">
        <v>314</v>
      </c>
      <c r="AR218" s="6" t="s">
        <v>96</v>
      </c>
      <c r="AS218" s="6">
        <v>1</v>
      </c>
      <c r="AT218" s="6">
        <v>1</v>
      </c>
      <c r="AU218" s="6" t="s">
        <v>96</v>
      </c>
      <c r="AV218" s="6" t="s">
        <v>96</v>
      </c>
      <c r="AW218" s="6" t="s">
        <v>96</v>
      </c>
      <c r="AX218" s="6">
        <v>1</v>
      </c>
      <c r="AY218" s="6">
        <v>1</v>
      </c>
      <c r="AZ218" s="6">
        <v>1</v>
      </c>
      <c r="BA218" s="6">
        <v>1</v>
      </c>
      <c r="BB218" s="6" t="s">
        <v>96</v>
      </c>
      <c r="BC218" s="6" t="s">
        <v>96</v>
      </c>
      <c r="BD218" s="6" t="s">
        <v>96</v>
      </c>
      <c r="BE218" s="6" t="s">
        <v>96</v>
      </c>
      <c r="BF218" s="6" t="s">
        <v>96</v>
      </c>
      <c r="BG218" s="6" t="s">
        <v>96</v>
      </c>
      <c r="BH218" s="7" t="s">
        <v>96</v>
      </c>
      <c r="BI218" s="6" t="s">
        <v>96</v>
      </c>
      <c r="BJ218" s="6" t="s">
        <v>96</v>
      </c>
      <c r="BK218" s="6" t="s">
        <v>313</v>
      </c>
      <c r="BL218" s="6" t="s">
        <v>96</v>
      </c>
      <c r="BM218" s="6" t="s">
        <v>96</v>
      </c>
      <c r="BN218" s="6" t="s">
        <v>152</v>
      </c>
      <c r="BO218" t="s">
        <v>498</v>
      </c>
      <c r="BP218" s="6" t="s">
        <v>96</v>
      </c>
      <c r="BQ218" t="s">
        <v>497</v>
      </c>
      <c r="BR218" s="6" t="s">
        <v>96</v>
      </c>
      <c r="BS218" s="6" t="s">
        <v>96</v>
      </c>
      <c r="BT218" s="6" t="s">
        <v>96</v>
      </c>
      <c r="BU218" t="s">
        <v>499</v>
      </c>
      <c r="BV218" t="s">
        <v>502</v>
      </c>
      <c r="BW218" s="6" t="s">
        <v>96</v>
      </c>
      <c r="BX218" s="6" t="s">
        <v>96</v>
      </c>
    </row>
    <row r="219" spans="1:76" x14ac:dyDescent="0.25">
      <c r="A219" s="6" t="s">
        <v>319</v>
      </c>
      <c r="B219" s="6" t="s">
        <v>318</v>
      </c>
      <c r="C219" s="6" t="s">
        <v>317</v>
      </c>
      <c r="D219" s="36" t="s">
        <v>316</v>
      </c>
      <c r="E219" s="6">
        <v>2006</v>
      </c>
      <c r="F219" s="39">
        <v>3.5999999999999997E-2</v>
      </c>
      <c r="G219" s="6" t="s">
        <v>322</v>
      </c>
      <c r="H219" t="s">
        <v>320</v>
      </c>
      <c r="I219" t="s">
        <v>337</v>
      </c>
      <c r="J219" s="6" t="s">
        <v>96</v>
      </c>
      <c r="K219" s="6" t="s">
        <v>196</v>
      </c>
      <c r="L219" s="6" t="s">
        <v>96</v>
      </c>
      <c r="M219" s="6" t="s">
        <v>96</v>
      </c>
      <c r="N219" s="6" t="s">
        <v>96</v>
      </c>
      <c r="O219" s="6" t="s">
        <v>96</v>
      </c>
      <c r="P219" s="39" t="s">
        <v>96</v>
      </c>
      <c r="Q219" s="6">
        <v>6.0000000000000001E-3</v>
      </c>
      <c r="R219" s="6">
        <v>6.3</v>
      </c>
      <c r="S219" s="6">
        <f>S223*AE221</f>
        <v>12224.108</v>
      </c>
      <c r="T219" s="6" t="s">
        <v>96</v>
      </c>
      <c r="U219" s="7" t="s">
        <v>96</v>
      </c>
      <c r="V219" s="16" t="s">
        <v>96</v>
      </c>
      <c r="W219" s="16" t="s">
        <v>96</v>
      </c>
      <c r="X219" s="16" t="s">
        <v>96</v>
      </c>
      <c r="Y219" s="16" t="s">
        <v>96</v>
      </c>
      <c r="Z219" s="78" t="s">
        <v>69</v>
      </c>
      <c r="AA219" s="7" t="s">
        <v>171</v>
      </c>
      <c r="AB219" s="6">
        <v>1997</v>
      </c>
      <c r="AC219" s="6">
        <v>2003</v>
      </c>
      <c r="AD219" s="6" t="s">
        <v>96</v>
      </c>
      <c r="AE219" s="6">
        <v>1</v>
      </c>
      <c r="AF219" s="6" t="s">
        <v>96</v>
      </c>
      <c r="AG219" s="6" t="s">
        <v>96</v>
      </c>
      <c r="AH219" s="6" t="s">
        <v>96</v>
      </c>
      <c r="AI219" s="6">
        <v>1</v>
      </c>
      <c r="AJ219" s="6" t="s">
        <v>96</v>
      </c>
      <c r="AK219" s="6" t="s">
        <v>96</v>
      </c>
      <c r="AL219" s="16" t="s">
        <v>73</v>
      </c>
      <c r="AM219" s="6">
        <f>1.63*12</f>
        <v>19.559999999999999</v>
      </c>
      <c r="AN219" s="6">
        <f>0.31*12</f>
        <v>3.7199999999999998</v>
      </c>
      <c r="AO219" s="6" t="s">
        <v>96</v>
      </c>
      <c r="AP219" s="6" t="s">
        <v>96</v>
      </c>
      <c r="AQ219" s="6" t="s">
        <v>201</v>
      </c>
      <c r="AR219" s="6" t="s">
        <v>96</v>
      </c>
      <c r="AS219" s="6">
        <v>1</v>
      </c>
      <c r="AT219" s="6">
        <v>1</v>
      </c>
      <c r="AU219" s="6" t="s">
        <v>96</v>
      </c>
      <c r="AV219" s="6" t="s">
        <v>96</v>
      </c>
      <c r="AW219" s="6" t="s">
        <v>96</v>
      </c>
      <c r="AX219" s="6">
        <v>1</v>
      </c>
      <c r="AY219" s="6">
        <v>1</v>
      </c>
      <c r="AZ219" s="6">
        <v>1</v>
      </c>
      <c r="BA219" s="6">
        <v>1</v>
      </c>
      <c r="BB219" s="6">
        <v>1</v>
      </c>
      <c r="BC219" s="6" t="s">
        <v>96</v>
      </c>
      <c r="BD219" s="6" t="s">
        <v>96</v>
      </c>
      <c r="BE219" s="6" t="s">
        <v>96</v>
      </c>
      <c r="BF219" s="6" t="s">
        <v>96</v>
      </c>
      <c r="BG219" s="6">
        <v>0</v>
      </c>
      <c r="BH219" s="7" t="s">
        <v>96</v>
      </c>
      <c r="BI219" s="6" t="s">
        <v>96</v>
      </c>
      <c r="BJ219" s="6" t="s">
        <v>96</v>
      </c>
      <c r="BK219" s="6" t="s">
        <v>218</v>
      </c>
      <c r="BL219" s="6" t="s">
        <v>96</v>
      </c>
      <c r="BM219" s="6" t="s">
        <v>96</v>
      </c>
      <c r="BN219" s="6" t="s">
        <v>77</v>
      </c>
      <c r="BO219" t="s">
        <v>490</v>
      </c>
      <c r="BP219" s="6" t="s">
        <v>96</v>
      </c>
      <c r="BQ219" s="6" t="s">
        <v>96</v>
      </c>
      <c r="BR219" t="s">
        <v>493</v>
      </c>
      <c r="BS219" s="6" t="s">
        <v>96</v>
      </c>
      <c r="BT219" s="6" t="s">
        <v>96</v>
      </c>
      <c r="BU219" t="s">
        <v>496</v>
      </c>
      <c r="BV219" t="s">
        <v>400</v>
      </c>
      <c r="BW219" t="s">
        <v>494</v>
      </c>
      <c r="BX219" s="6" t="s">
        <v>96</v>
      </c>
    </row>
    <row r="220" spans="1:76" x14ac:dyDescent="0.25">
      <c r="A220" s="6" t="s">
        <v>319</v>
      </c>
      <c r="B220" s="6" t="s">
        <v>318</v>
      </c>
      <c r="C220" s="6" t="s">
        <v>317</v>
      </c>
      <c r="D220" s="36" t="s">
        <v>316</v>
      </c>
      <c r="E220" s="6">
        <v>2006</v>
      </c>
      <c r="F220" s="39">
        <v>0.02</v>
      </c>
      <c r="G220" s="6" t="s">
        <v>322</v>
      </c>
      <c r="H220" t="s">
        <v>320</v>
      </c>
      <c r="I220" t="s">
        <v>337</v>
      </c>
      <c r="J220" s="6" t="s">
        <v>96</v>
      </c>
      <c r="K220" s="6" t="s">
        <v>321</v>
      </c>
      <c r="L220" s="6" t="s">
        <v>96</v>
      </c>
      <c r="M220" s="6" t="s">
        <v>96</v>
      </c>
      <c r="N220" s="6" t="s">
        <v>96</v>
      </c>
      <c r="O220" s="6" t="s">
        <v>96</v>
      </c>
      <c r="P220" s="39" t="s">
        <v>96</v>
      </c>
      <c r="Q220" s="6">
        <v>0.03</v>
      </c>
      <c r="R220" s="6">
        <v>7.3</v>
      </c>
      <c r="S220" s="6">
        <f>S223-S219</f>
        <v>5858.8919999999998</v>
      </c>
      <c r="T220" s="6" t="s">
        <v>96</v>
      </c>
      <c r="U220" s="7" t="s">
        <v>96</v>
      </c>
      <c r="V220" s="16" t="s">
        <v>96</v>
      </c>
      <c r="W220" s="16" t="s">
        <v>96</v>
      </c>
      <c r="X220" s="16" t="s">
        <v>96</v>
      </c>
      <c r="Y220" s="16" t="s">
        <v>96</v>
      </c>
      <c r="Z220" s="78" t="s">
        <v>69</v>
      </c>
      <c r="AA220" s="7" t="s">
        <v>171</v>
      </c>
      <c r="AB220" s="6">
        <v>1997</v>
      </c>
      <c r="AC220" s="6">
        <v>2003</v>
      </c>
      <c r="AD220" s="6" t="s">
        <v>96</v>
      </c>
      <c r="AE220" s="6" t="s">
        <v>96</v>
      </c>
      <c r="AF220" s="6">
        <v>1</v>
      </c>
      <c r="AG220" s="6" t="s">
        <v>96</v>
      </c>
      <c r="AH220" s="6" t="s">
        <v>96</v>
      </c>
      <c r="AI220" s="6">
        <v>1</v>
      </c>
      <c r="AJ220" s="6" t="s">
        <v>96</v>
      </c>
      <c r="AK220" s="6" t="s">
        <v>96</v>
      </c>
      <c r="AL220" s="16" t="s">
        <v>73</v>
      </c>
      <c r="AM220" s="6">
        <f>0.81*12</f>
        <v>9.7200000000000006</v>
      </c>
      <c r="AN220" s="6" t="s">
        <v>96</v>
      </c>
      <c r="AO220" s="6" t="s">
        <v>96</v>
      </c>
      <c r="AP220" s="6" t="s">
        <v>96</v>
      </c>
      <c r="AQ220" s="6" t="s">
        <v>201</v>
      </c>
      <c r="AR220" s="6" t="s">
        <v>96</v>
      </c>
      <c r="AS220" s="6">
        <v>1</v>
      </c>
      <c r="AT220" s="6">
        <v>1</v>
      </c>
      <c r="AU220" s="6" t="s">
        <v>96</v>
      </c>
      <c r="AV220" s="6" t="s">
        <v>96</v>
      </c>
      <c r="AW220" s="6" t="s">
        <v>96</v>
      </c>
      <c r="AX220" s="6">
        <v>1</v>
      </c>
      <c r="AY220" s="6">
        <v>1</v>
      </c>
      <c r="AZ220" s="6">
        <v>1</v>
      </c>
      <c r="BA220" s="6">
        <v>1</v>
      </c>
      <c r="BB220" s="6">
        <v>1</v>
      </c>
      <c r="BC220" s="6" t="s">
        <v>96</v>
      </c>
      <c r="BD220" s="6" t="s">
        <v>96</v>
      </c>
      <c r="BE220" s="6" t="s">
        <v>96</v>
      </c>
      <c r="BF220" s="6" t="s">
        <v>96</v>
      </c>
      <c r="BG220" s="6">
        <v>0</v>
      </c>
      <c r="BH220" s="7" t="s">
        <v>96</v>
      </c>
      <c r="BI220" s="6" t="s">
        <v>96</v>
      </c>
      <c r="BJ220" s="6" t="s">
        <v>96</v>
      </c>
      <c r="BK220" s="6" t="s">
        <v>218</v>
      </c>
      <c r="BL220" s="6" t="s">
        <v>96</v>
      </c>
      <c r="BM220" s="6" t="s">
        <v>96</v>
      </c>
      <c r="BN220" s="6" t="s">
        <v>77</v>
      </c>
      <c r="BO220" s="6" t="s">
        <v>96</v>
      </c>
      <c r="BP220" s="6" t="s">
        <v>96</v>
      </c>
      <c r="BQ220" s="6" t="s">
        <v>96</v>
      </c>
      <c r="BR220" s="6" t="s">
        <v>96</v>
      </c>
      <c r="BS220" s="6" t="s">
        <v>96</v>
      </c>
      <c r="BT220" s="6" t="s">
        <v>96</v>
      </c>
      <c r="BU220" t="s">
        <v>496</v>
      </c>
      <c r="BV220" t="s">
        <v>400</v>
      </c>
      <c r="BW220" t="s">
        <v>494</v>
      </c>
      <c r="BX220" s="6" t="s">
        <v>96</v>
      </c>
    </row>
    <row r="221" spans="1:76" x14ac:dyDescent="0.25">
      <c r="A221" s="6" t="s">
        <v>319</v>
      </c>
      <c r="B221" s="6" t="s">
        <v>318</v>
      </c>
      <c r="C221" s="6" t="s">
        <v>317</v>
      </c>
      <c r="D221" s="36" t="s">
        <v>316</v>
      </c>
      <c r="E221" s="6">
        <v>2006</v>
      </c>
      <c r="F221" s="39">
        <v>0.02</v>
      </c>
      <c r="G221" s="6" t="s">
        <v>322</v>
      </c>
      <c r="H221" t="s">
        <v>320</v>
      </c>
      <c r="I221" t="s">
        <v>337</v>
      </c>
      <c r="J221" s="6" t="s">
        <v>96</v>
      </c>
      <c r="K221" s="6" t="s">
        <v>321</v>
      </c>
      <c r="L221" s="6" t="s">
        <v>96</v>
      </c>
      <c r="M221" s="6" t="s">
        <v>96</v>
      </c>
      <c r="N221" s="6" t="s">
        <v>96</v>
      </c>
      <c r="O221" s="6" t="s">
        <v>96</v>
      </c>
      <c r="P221" s="39" t="s">
        <v>96</v>
      </c>
      <c r="Q221" s="6">
        <v>0.03</v>
      </c>
      <c r="R221" s="6">
        <v>6.51</v>
      </c>
      <c r="S221" s="6">
        <f>S223-S222</f>
        <v>4574.9989999999998</v>
      </c>
      <c r="T221" s="6" t="s">
        <v>96</v>
      </c>
      <c r="U221" s="7" t="s">
        <v>96</v>
      </c>
      <c r="V221" s="16" t="s">
        <v>96</v>
      </c>
      <c r="W221" s="16" t="s">
        <v>96</v>
      </c>
      <c r="X221" s="16" t="s">
        <v>96</v>
      </c>
      <c r="Y221" s="16" t="s">
        <v>96</v>
      </c>
      <c r="Z221" s="78" t="s">
        <v>69</v>
      </c>
      <c r="AA221" s="7" t="s">
        <v>171</v>
      </c>
      <c r="AB221" s="6">
        <v>1997</v>
      </c>
      <c r="AC221" s="6">
        <v>2003</v>
      </c>
      <c r="AD221" s="6" t="s">
        <v>96</v>
      </c>
      <c r="AE221" s="6">
        <v>0.67600000000000005</v>
      </c>
      <c r="AF221" s="6">
        <f>1-AE221</f>
        <v>0.32399999999999995</v>
      </c>
      <c r="AG221" s="6" t="s">
        <v>96</v>
      </c>
      <c r="AH221" s="6" t="s">
        <v>96</v>
      </c>
      <c r="AI221" s="6">
        <v>1</v>
      </c>
      <c r="AJ221" s="6" t="s">
        <v>96</v>
      </c>
      <c r="AK221" s="6" t="s">
        <v>96</v>
      </c>
      <c r="AL221" s="25">
        <f>(64+15)/2</f>
        <v>39.5</v>
      </c>
      <c r="AM221" s="6">
        <f>1.03*12</f>
        <v>12.36</v>
      </c>
      <c r="AN221" s="6" t="s">
        <v>96</v>
      </c>
      <c r="AO221" s="6" t="s">
        <v>96</v>
      </c>
      <c r="AP221" s="6" t="s">
        <v>96</v>
      </c>
      <c r="AQ221" s="6" t="s">
        <v>201</v>
      </c>
      <c r="AR221" s="6" t="s">
        <v>96</v>
      </c>
      <c r="AS221" s="6">
        <v>1</v>
      </c>
      <c r="AT221" s="6">
        <v>1</v>
      </c>
      <c r="AU221" s="6" t="s">
        <v>96</v>
      </c>
      <c r="AV221" s="6" t="s">
        <v>96</v>
      </c>
      <c r="AW221" s="6" t="s">
        <v>96</v>
      </c>
      <c r="AX221" s="6">
        <v>1</v>
      </c>
      <c r="AY221" s="6">
        <v>1</v>
      </c>
      <c r="AZ221" s="6">
        <v>1</v>
      </c>
      <c r="BA221" s="6">
        <v>1</v>
      </c>
      <c r="BB221" s="6">
        <v>1</v>
      </c>
      <c r="BC221" s="6" t="s">
        <v>96</v>
      </c>
      <c r="BD221" s="6" t="s">
        <v>96</v>
      </c>
      <c r="BE221" s="6" t="s">
        <v>96</v>
      </c>
      <c r="BF221" s="6" t="s">
        <v>96</v>
      </c>
      <c r="BG221" s="6">
        <v>0</v>
      </c>
      <c r="BH221" s="7" t="s">
        <v>96</v>
      </c>
      <c r="BI221" s="6" t="s">
        <v>96</v>
      </c>
      <c r="BJ221" s="6" t="s">
        <v>96</v>
      </c>
      <c r="BK221" s="6" t="s">
        <v>218</v>
      </c>
      <c r="BL221" s="6" t="s">
        <v>96</v>
      </c>
      <c r="BM221" s="6" t="s">
        <v>96</v>
      </c>
      <c r="BN221" s="6" t="s">
        <v>77</v>
      </c>
      <c r="BO221" s="6" t="s">
        <v>96</v>
      </c>
      <c r="BP221" s="6" t="s">
        <v>96</v>
      </c>
      <c r="BQ221" s="6" t="s">
        <v>96</v>
      </c>
      <c r="BR221" s="6" t="s">
        <v>96</v>
      </c>
      <c r="BS221" s="6" t="s">
        <v>96</v>
      </c>
      <c r="BT221" s="6" t="s">
        <v>96</v>
      </c>
      <c r="BU221" t="s">
        <v>496</v>
      </c>
      <c r="BV221" t="s">
        <v>400</v>
      </c>
      <c r="BW221" t="s">
        <v>494</v>
      </c>
      <c r="BX221" s="6" t="s">
        <v>96</v>
      </c>
    </row>
    <row r="222" spans="1:76" x14ac:dyDescent="0.25">
      <c r="A222" s="6" t="s">
        <v>319</v>
      </c>
      <c r="B222" s="6" t="s">
        <v>318</v>
      </c>
      <c r="C222" s="6" t="s">
        <v>317</v>
      </c>
      <c r="D222" s="36" t="s">
        <v>316</v>
      </c>
      <c r="E222" s="6">
        <v>2006</v>
      </c>
      <c r="F222" s="39">
        <v>9.1999999999999998E-2</v>
      </c>
      <c r="G222" s="6" t="s">
        <v>322</v>
      </c>
      <c r="H222" t="s">
        <v>320</v>
      </c>
      <c r="I222" t="s">
        <v>337</v>
      </c>
      <c r="J222" s="6" t="s">
        <v>96</v>
      </c>
      <c r="K222" s="6" t="s">
        <v>321</v>
      </c>
      <c r="L222" s="6" t="s">
        <v>96</v>
      </c>
      <c r="M222" s="6" t="s">
        <v>96</v>
      </c>
      <c r="N222" s="6" t="s">
        <v>96</v>
      </c>
      <c r="O222" s="6" t="s">
        <v>96</v>
      </c>
      <c r="P222" s="39" t="s">
        <v>96</v>
      </c>
      <c r="Q222" s="6">
        <v>1.2E-2</v>
      </c>
      <c r="R222" s="6">
        <v>7.72</v>
      </c>
      <c r="S222" s="6">
        <f>S223*0.747</f>
        <v>13508.001</v>
      </c>
      <c r="T222" s="6" t="s">
        <v>96</v>
      </c>
      <c r="U222" s="7" t="s">
        <v>96</v>
      </c>
      <c r="V222" s="16" t="s">
        <v>96</v>
      </c>
      <c r="W222" s="16" t="s">
        <v>96</v>
      </c>
      <c r="X222" s="16" t="s">
        <v>96</v>
      </c>
      <c r="Y222" s="16" t="s">
        <v>96</v>
      </c>
      <c r="Z222" s="78" t="s">
        <v>69</v>
      </c>
      <c r="AA222" s="7" t="s">
        <v>171</v>
      </c>
      <c r="AB222" s="6">
        <v>1997</v>
      </c>
      <c r="AC222" s="6">
        <v>2003</v>
      </c>
      <c r="AD222" s="6" t="s">
        <v>96</v>
      </c>
      <c r="AE222" s="6">
        <v>0.67600000000000005</v>
      </c>
      <c r="AF222" s="6">
        <f>1-AE222</f>
        <v>0.32399999999999995</v>
      </c>
      <c r="AG222" s="6" t="s">
        <v>96</v>
      </c>
      <c r="AH222" s="6" t="s">
        <v>96</v>
      </c>
      <c r="AI222" s="6">
        <v>1</v>
      </c>
      <c r="AJ222" s="6" t="s">
        <v>96</v>
      </c>
      <c r="AK222" s="6" t="s">
        <v>96</v>
      </c>
      <c r="AL222" s="16">
        <f>(90+65)/2</f>
        <v>77.5</v>
      </c>
      <c r="AM222" s="6">
        <f>2.83*12</f>
        <v>33.96</v>
      </c>
      <c r="AN222" s="6" t="s">
        <v>96</v>
      </c>
      <c r="AO222" s="6" t="s">
        <v>96</v>
      </c>
      <c r="AP222" s="6" t="s">
        <v>96</v>
      </c>
      <c r="AQ222" s="6" t="s">
        <v>314</v>
      </c>
      <c r="AR222" s="6" t="s">
        <v>96</v>
      </c>
      <c r="AS222" s="6">
        <v>1</v>
      </c>
      <c r="AT222" s="6">
        <v>1</v>
      </c>
      <c r="AU222" s="6" t="s">
        <v>96</v>
      </c>
      <c r="AV222" s="6" t="s">
        <v>96</v>
      </c>
      <c r="AW222" s="6" t="s">
        <v>96</v>
      </c>
      <c r="AX222" s="6">
        <v>1</v>
      </c>
      <c r="AY222" s="6">
        <v>1</v>
      </c>
      <c r="AZ222" s="6">
        <v>1</v>
      </c>
      <c r="BA222" s="6">
        <v>1</v>
      </c>
      <c r="BB222" s="6">
        <v>1</v>
      </c>
      <c r="BC222" s="6" t="s">
        <v>96</v>
      </c>
      <c r="BD222" s="6" t="s">
        <v>96</v>
      </c>
      <c r="BE222" s="6" t="s">
        <v>96</v>
      </c>
      <c r="BF222" s="6" t="s">
        <v>96</v>
      </c>
      <c r="BG222" s="6">
        <v>0</v>
      </c>
      <c r="BH222" s="7" t="s">
        <v>96</v>
      </c>
      <c r="BI222" s="6" t="s">
        <v>96</v>
      </c>
      <c r="BJ222" s="6" t="s">
        <v>96</v>
      </c>
      <c r="BK222" s="6" t="s">
        <v>218</v>
      </c>
      <c r="BL222" s="6" t="s">
        <v>96</v>
      </c>
      <c r="BM222" s="6" t="s">
        <v>96</v>
      </c>
      <c r="BN222" s="6" t="s">
        <v>77</v>
      </c>
      <c r="BO222" s="6" t="s">
        <v>96</v>
      </c>
      <c r="BP222" s="6" t="s">
        <v>96</v>
      </c>
      <c r="BQ222" s="6" t="s">
        <v>96</v>
      </c>
      <c r="BR222" s="6" t="s">
        <v>96</v>
      </c>
      <c r="BS222" s="6" t="s">
        <v>96</v>
      </c>
      <c r="BT222" s="6" t="s">
        <v>96</v>
      </c>
      <c r="BU222" t="s">
        <v>496</v>
      </c>
      <c r="BV222" t="s">
        <v>400</v>
      </c>
      <c r="BW222" t="s">
        <v>494</v>
      </c>
      <c r="BX222" s="6" t="s">
        <v>96</v>
      </c>
    </row>
    <row r="223" spans="1:76" x14ac:dyDescent="0.25">
      <c r="A223" s="6" t="s">
        <v>319</v>
      </c>
      <c r="B223" s="6" t="s">
        <v>318</v>
      </c>
      <c r="C223" s="6" t="s">
        <v>317</v>
      </c>
      <c r="D223" s="36" t="s">
        <v>316</v>
      </c>
      <c r="E223" s="6">
        <v>2006</v>
      </c>
      <c r="F223" s="39">
        <v>0.376</v>
      </c>
      <c r="G223" t="s">
        <v>491</v>
      </c>
      <c r="H223" t="s">
        <v>492</v>
      </c>
      <c r="I223" s="6" t="s">
        <v>139</v>
      </c>
      <c r="J223" s="6" t="s">
        <v>96</v>
      </c>
      <c r="K223" s="6" t="s">
        <v>321</v>
      </c>
      <c r="L223" s="6" t="s">
        <v>96</v>
      </c>
      <c r="M223" s="6" t="s">
        <v>96</v>
      </c>
      <c r="N223" s="6" t="s">
        <v>96</v>
      </c>
      <c r="O223" s="6" t="s">
        <v>96</v>
      </c>
      <c r="P223" s="39" t="s">
        <v>96</v>
      </c>
      <c r="Q223" s="6" t="s">
        <v>96</v>
      </c>
      <c r="R223" s="6" t="s">
        <v>96</v>
      </c>
      <c r="S223" s="6">
        <v>18083</v>
      </c>
      <c r="T223" s="6" t="s">
        <v>96</v>
      </c>
      <c r="U223" s="7" t="s">
        <v>96</v>
      </c>
      <c r="V223" s="16" t="s">
        <v>96</v>
      </c>
      <c r="W223" s="16" t="s">
        <v>96</v>
      </c>
      <c r="X223" s="16" t="s">
        <v>96</v>
      </c>
      <c r="Y223" s="16" t="s">
        <v>96</v>
      </c>
      <c r="Z223" s="78" t="s">
        <v>69</v>
      </c>
      <c r="AA223" s="7" t="s">
        <v>171</v>
      </c>
      <c r="AB223" s="6">
        <v>1997</v>
      </c>
      <c r="AC223" s="6">
        <v>2003</v>
      </c>
      <c r="AD223" s="6" t="s">
        <v>96</v>
      </c>
      <c r="AE223" s="6">
        <v>0.67600000000000005</v>
      </c>
      <c r="AF223" s="6">
        <f>1-AE223</f>
        <v>0.32399999999999995</v>
      </c>
      <c r="AG223" s="6" t="s">
        <v>96</v>
      </c>
      <c r="AH223" s="6" t="s">
        <v>96</v>
      </c>
      <c r="AI223" s="6">
        <v>1</v>
      </c>
      <c r="AJ223" s="6" t="s">
        <v>96</v>
      </c>
      <c r="AK223" s="6" t="s">
        <v>96</v>
      </c>
      <c r="AL223" s="16" t="s">
        <v>73</v>
      </c>
      <c r="AM223" s="6">
        <f>(AM224+AM225)/2</f>
        <v>14.64</v>
      </c>
      <c r="AN223" s="6" t="s">
        <v>96</v>
      </c>
      <c r="AO223" s="6" t="s">
        <v>96</v>
      </c>
      <c r="AP223" s="6" t="s">
        <v>96</v>
      </c>
      <c r="AQ223" s="6" t="s">
        <v>201</v>
      </c>
      <c r="AR223" s="6" t="s">
        <v>96</v>
      </c>
      <c r="AS223" s="6">
        <v>1</v>
      </c>
      <c r="AT223" s="6">
        <v>1</v>
      </c>
      <c r="AU223" s="6" t="s">
        <v>96</v>
      </c>
      <c r="AV223" s="6" t="s">
        <v>96</v>
      </c>
      <c r="AW223" s="6" t="s">
        <v>96</v>
      </c>
      <c r="AX223" s="6">
        <v>1</v>
      </c>
      <c r="AY223" s="6">
        <v>1</v>
      </c>
      <c r="AZ223" s="6">
        <v>1</v>
      </c>
      <c r="BA223" s="6">
        <v>1</v>
      </c>
      <c r="BB223" s="6">
        <v>1</v>
      </c>
      <c r="BC223" s="6" t="s">
        <v>96</v>
      </c>
      <c r="BD223" s="6" t="s">
        <v>96</v>
      </c>
      <c r="BE223" s="6" t="s">
        <v>96</v>
      </c>
      <c r="BF223" s="6" t="s">
        <v>96</v>
      </c>
      <c r="BG223" s="6">
        <v>0</v>
      </c>
      <c r="BH223" s="7" t="s">
        <v>96</v>
      </c>
      <c r="BI223" s="6" t="s">
        <v>96</v>
      </c>
      <c r="BJ223" s="6" t="s">
        <v>96</v>
      </c>
      <c r="BK223" s="6" t="s">
        <v>218</v>
      </c>
      <c r="BL223" s="6" t="s">
        <v>96</v>
      </c>
      <c r="BM223" s="6" t="s">
        <v>96</v>
      </c>
      <c r="BN223" s="6" t="s">
        <v>77</v>
      </c>
      <c r="BO223" t="s">
        <v>490</v>
      </c>
      <c r="BP223" s="6" t="s">
        <v>96</v>
      </c>
      <c r="BQ223" s="6" t="s">
        <v>96</v>
      </c>
      <c r="BR223" s="6" t="s">
        <v>96</v>
      </c>
      <c r="BS223" s="6" t="s">
        <v>96</v>
      </c>
      <c r="BT223" s="6" t="s">
        <v>96</v>
      </c>
      <c r="BU223" t="s">
        <v>496</v>
      </c>
      <c r="BV223" t="s">
        <v>400</v>
      </c>
      <c r="BW223" t="s">
        <v>494</v>
      </c>
      <c r="BX223" s="6" t="s">
        <v>96</v>
      </c>
    </row>
    <row r="224" spans="1:76" x14ac:dyDescent="0.25">
      <c r="A224" s="6" t="s">
        <v>319</v>
      </c>
      <c r="B224" s="6" t="s">
        <v>318</v>
      </c>
      <c r="C224" s="6" t="s">
        <v>317</v>
      </c>
      <c r="D224" s="36" t="s">
        <v>316</v>
      </c>
      <c r="E224" s="6">
        <v>2006</v>
      </c>
      <c r="F224" s="39">
        <v>0.33600000000000002</v>
      </c>
      <c r="G224" t="s">
        <v>491</v>
      </c>
      <c r="H224" t="s">
        <v>492</v>
      </c>
      <c r="I224" s="6" t="s">
        <v>139</v>
      </c>
      <c r="J224" s="6" t="s">
        <v>96</v>
      </c>
      <c r="K224" s="6" t="s">
        <v>196</v>
      </c>
      <c r="L224" s="6" t="s">
        <v>96</v>
      </c>
      <c r="M224" s="6" t="s">
        <v>96</v>
      </c>
      <c r="N224" s="6" t="s">
        <v>96</v>
      </c>
      <c r="O224" s="6" t="s">
        <v>96</v>
      </c>
      <c r="P224" s="39" t="s">
        <v>96</v>
      </c>
      <c r="Q224" s="6">
        <v>6.0000000000000001E-3</v>
      </c>
      <c r="R224" s="6">
        <v>6.3</v>
      </c>
      <c r="S224" s="6">
        <v>12224.108</v>
      </c>
      <c r="T224" s="6" t="s">
        <v>96</v>
      </c>
      <c r="U224" s="7" t="s">
        <v>96</v>
      </c>
      <c r="V224" s="16" t="s">
        <v>96</v>
      </c>
      <c r="W224" s="16" t="s">
        <v>96</v>
      </c>
      <c r="X224" s="16" t="s">
        <v>96</v>
      </c>
      <c r="Y224" s="16" t="s">
        <v>96</v>
      </c>
      <c r="Z224" s="78" t="s">
        <v>69</v>
      </c>
      <c r="AA224" s="7" t="s">
        <v>171</v>
      </c>
      <c r="AB224" s="6">
        <v>1997</v>
      </c>
      <c r="AC224" s="6">
        <v>2003</v>
      </c>
      <c r="AD224" s="6" t="s">
        <v>96</v>
      </c>
      <c r="AE224" s="6">
        <v>1</v>
      </c>
      <c r="AF224" s="6" t="s">
        <v>96</v>
      </c>
      <c r="AG224" s="6" t="s">
        <v>96</v>
      </c>
      <c r="AH224" s="6" t="s">
        <v>96</v>
      </c>
      <c r="AI224" s="6">
        <v>1</v>
      </c>
      <c r="AJ224" s="6" t="s">
        <v>96</v>
      </c>
      <c r="AK224" s="6" t="s">
        <v>96</v>
      </c>
      <c r="AL224" s="16" t="s">
        <v>73</v>
      </c>
      <c r="AM224" s="6">
        <f>1.63*12</f>
        <v>19.559999999999999</v>
      </c>
      <c r="AN224" s="6">
        <f>0.31*12</f>
        <v>3.7199999999999998</v>
      </c>
      <c r="AO224" s="6" t="s">
        <v>96</v>
      </c>
      <c r="AP224" s="6" t="s">
        <v>96</v>
      </c>
      <c r="AQ224" s="6" t="s">
        <v>201</v>
      </c>
      <c r="AR224" s="6" t="s">
        <v>96</v>
      </c>
      <c r="AS224" s="6">
        <v>1</v>
      </c>
      <c r="AT224" s="6">
        <v>1</v>
      </c>
      <c r="AU224" s="6" t="s">
        <v>96</v>
      </c>
      <c r="AV224" s="6" t="s">
        <v>96</v>
      </c>
      <c r="AW224" s="6" t="s">
        <v>96</v>
      </c>
      <c r="AX224" s="6">
        <v>1</v>
      </c>
      <c r="AY224" s="6">
        <v>1</v>
      </c>
      <c r="AZ224" s="6">
        <v>1</v>
      </c>
      <c r="BA224" s="6">
        <v>1</v>
      </c>
      <c r="BB224" s="6">
        <v>1</v>
      </c>
      <c r="BC224" s="6" t="s">
        <v>96</v>
      </c>
      <c r="BD224" s="6" t="s">
        <v>96</v>
      </c>
      <c r="BE224" s="6" t="s">
        <v>96</v>
      </c>
      <c r="BF224" s="6" t="s">
        <v>96</v>
      </c>
      <c r="BG224" s="6">
        <v>0</v>
      </c>
      <c r="BH224" s="7" t="s">
        <v>96</v>
      </c>
      <c r="BI224" s="6" t="s">
        <v>96</v>
      </c>
      <c r="BJ224" s="6" t="s">
        <v>96</v>
      </c>
      <c r="BK224" s="6" t="s">
        <v>218</v>
      </c>
      <c r="BL224" s="6" t="s">
        <v>96</v>
      </c>
      <c r="BM224" s="6" t="s">
        <v>96</v>
      </c>
      <c r="BN224" s="6" t="s">
        <v>77</v>
      </c>
      <c r="BO224" s="6" t="s">
        <v>96</v>
      </c>
      <c r="BP224" s="6" t="s">
        <v>96</v>
      </c>
      <c r="BQ224" s="6" t="s">
        <v>96</v>
      </c>
      <c r="BR224" s="6" t="s">
        <v>96</v>
      </c>
      <c r="BS224" s="6" t="s">
        <v>96</v>
      </c>
      <c r="BT224" s="6" t="s">
        <v>96</v>
      </c>
      <c r="BU224" t="s">
        <v>496</v>
      </c>
      <c r="BV224" t="s">
        <v>400</v>
      </c>
      <c r="BW224" t="s">
        <v>494</v>
      </c>
      <c r="BX224" s="6" t="s">
        <v>96</v>
      </c>
    </row>
    <row r="225" spans="1:76" ht="17.25" customHeight="1" x14ac:dyDescent="0.25">
      <c r="A225" s="6" t="s">
        <v>319</v>
      </c>
      <c r="B225" s="6" t="s">
        <v>318</v>
      </c>
      <c r="C225" s="6" t="s">
        <v>317</v>
      </c>
      <c r="D225" s="36" t="s">
        <v>316</v>
      </c>
      <c r="E225" s="6">
        <v>2006</v>
      </c>
      <c r="F225" s="39">
        <v>0.38200000000000001</v>
      </c>
      <c r="G225" t="s">
        <v>491</v>
      </c>
      <c r="H225" t="s">
        <v>492</v>
      </c>
      <c r="I225" s="6" t="s">
        <v>139</v>
      </c>
      <c r="J225" s="6" t="s">
        <v>96</v>
      </c>
      <c r="K225" s="6" t="s">
        <v>321</v>
      </c>
      <c r="L225" s="6" t="s">
        <v>96</v>
      </c>
      <c r="M225" s="6" t="s">
        <v>96</v>
      </c>
      <c r="N225" s="6" t="s">
        <v>96</v>
      </c>
      <c r="O225" s="6" t="s">
        <v>96</v>
      </c>
      <c r="P225" s="39" t="s">
        <v>96</v>
      </c>
      <c r="Q225" s="6">
        <v>0.03</v>
      </c>
      <c r="R225" s="6">
        <v>7.3</v>
      </c>
      <c r="S225" s="6">
        <v>5858.8919999999998</v>
      </c>
      <c r="T225" s="6" t="s">
        <v>96</v>
      </c>
      <c r="U225" s="7" t="s">
        <v>96</v>
      </c>
      <c r="V225" s="16" t="s">
        <v>96</v>
      </c>
      <c r="W225" s="16" t="s">
        <v>96</v>
      </c>
      <c r="X225" s="16" t="s">
        <v>96</v>
      </c>
      <c r="Y225" s="16" t="s">
        <v>96</v>
      </c>
      <c r="Z225" s="78" t="s">
        <v>69</v>
      </c>
      <c r="AA225" s="7" t="s">
        <v>171</v>
      </c>
      <c r="AB225" s="6">
        <v>1997</v>
      </c>
      <c r="AC225" s="6">
        <v>2003</v>
      </c>
      <c r="AD225" s="6" t="s">
        <v>96</v>
      </c>
      <c r="AE225" s="6" t="s">
        <v>96</v>
      </c>
      <c r="AF225" s="6">
        <v>1</v>
      </c>
      <c r="AG225" s="6" t="s">
        <v>96</v>
      </c>
      <c r="AH225" s="6" t="s">
        <v>96</v>
      </c>
      <c r="AI225" s="6">
        <v>1</v>
      </c>
      <c r="AJ225" s="6" t="s">
        <v>96</v>
      </c>
      <c r="AK225" s="6" t="s">
        <v>96</v>
      </c>
      <c r="AL225" s="16" t="s">
        <v>73</v>
      </c>
      <c r="AM225" s="6">
        <f>0.81*12</f>
        <v>9.7200000000000006</v>
      </c>
      <c r="AN225" s="6" t="s">
        <v>96</v>
      </c>
      <c r="AO225" s="6" t="s">
        <v>96</v>
      </c>
      <c r="AP225" s="6" t="s">
        <v>96</v>
      </c>
      <c r="AQ225" s="6" t="s">
        <v>201</v>
      </c>
      <c r="AR225" s="6" t="s">
        <v>96</v>
      </c>
      <c r="AS225" s="6">
        <v>1</v>
      </c>
      <c r="AT225" s="6">
        <v>1</v>
      </c>
      <c r="AU225" s="6" t="s">
        <v>96</v>
      </c>
      <c r="AV225" s="6" t="s">
        <v>96</v>
      </c>
      <c r="AW225" s="6" t="s">
        <v>96</v>
      </c>
      <c r="AX225" s="6">
        <v>1</v>
      </c>
      <c r="AY225" s="6">
        <v>1</v>
      </c>
      <c r="AZ225" s="6">
        <v>1</v>
      </c>
      <c r="BA225" s="6">
        <v>1</v>
      </c>
      <c r="BB225" s="6">
        <v>1</v>
      </c>
      <c r="BC225" s="6" t="s">
        <v>96</v>
      </c>
      <c r="BD225" s="6" t="s">
        <v>96</v>
      </c>
      <c r="BE225" s="6" t="s">
        <v>96</v>
      </c>
      <c r="BF225" s="6" t="s">
        <v>96</v>
      </c>
      <c r="BG225" s="6">
        <v>0</v>
      </c>
      <c r="BH225" s="7" t="s">
        <v>96</v>
      </c>
      <c r="BI225" s="6" t="s">
        <v>96</v>
      </c>
      <c r="BJ225" s="6" t="s">
        <v>96</v>
      </c>
      <c r="BK225" s="6" t="s">
        <v>218</v>
      </c>
      <c r="BL225" s="6" t="s">
        <v>96</v>
      </c>
      <c r="BM225" s="6" t="s">
        <v>96</v>
      </c>
      <c r="BN225" s="6" t="s">
        <v>77</v>
      </c>
      <c r="BO225" s="6" t="s">
        <v>96</v>
      </c>
      <c r="BP225" s="6" t="s">
        <v>96</v>
      </c>
      <c r="BQ225" s="6" t="s">
        <v>96</v>
      </c>
      <c r="BR225" s="6" t="s">
        <v>96</v>
      </c>
      <c r="BS225" s="6" t="s">
        <v>96</v>
      </c>
      <c r="BT225" s="6" t="s">
        <v>96</v>
      </c>
      <c r="BU225" t="s">
        <v>496</v>
      </c>
      <c r="BV225" t="s">
        <v>400</v>
      </c>
      <c r="BW225" t="s">
        <v>494</v>
      </c>
      <c r="BX225" s="6" t="s">
        <v>96</v>
      </c>
    </row>
    <row r="226" spans="1:76" x14ac:dyDescent="0.25">
      <c r="A226" s="6" t="s">
        <v>319</v>
      </c>
      <c r="B226" s="6" t="s">
        <v>318</v>
      </c>
      <c r="C226" s="6" t="s">
        <v>317</v>
      </c>
      <c r="D226" s="36" t="s">
        <v>316</v>
      </c>
      <c r="E226" s="6">
        <v>2006</v>
      </c>
      <c r="F226" s="39">
        <v>0.30299999999999999</v>
      </c>
      <c r="G226" t="s">
        <v>491</v>
      </c>
      <c r="H226" t="s">
        <v>492</v>
      </c>
      <c r="I226" s="6" t="s">
        <v>139</v>
      </c>
      <c r="J226" s="6" t="s">
        <v>96</v>
      </c>
      <c r="K226" s="6" t="s">
        <v>321</v>
      </c>
      <c r="L226" s="6" t="s">
        <v>96</v>
      </c>
      <c r="M226" s="6" t="s">
        <v>96</v>
      </c>
      <c r="N226" s="6" t="s">
        <v>96</v>
      </c>
      <c r="O226" s="6" t="s">
        <v>96</v>
      </c>
      <c r="P226" s="39" t="s">
        <v>96</v>
      </c>
      <c r="Q226" s="6">
        <v>0.03</v>
      </c>
      <c r="R226" s="6">
        <v>6.51</v>
      </c>
      <c r="S226" s="6">
        <v>4574.9989999999998</v>
      </c>
      <c r="T226" s="6" t="s">
        <v>96</v>
      </c>
      <c r="U226" s="7" t="s">
        <v>96</v>
      </c>
      <c r="V226" s="16" t="s">
        <v>96</v>
      </c>
      <c r="W226" s="16" t="s">
        <v>96</v>
      </c>
      <c r="X226" s="16" t="s">
        <v>96</v>
      </c>
      <c r="Y226" s="16" t="s">
        <v>96</v>
      </c>
      <c r="Z226" s="78" t="s">
        <v>69</v>
      </c>
      <c r="AA226" s="7" t="s">
        <v>171</v>
      </c>
      <c r="AB226" s="6">
        <v>1997</v>
      </c>
      <c r="AC226" s="6">
        <v>2003</v>
      </c>
      <c r="AD226" s="6" t="s">
        <v>96</v>
      </c>
      <c r="AE226" s="6">
        <v>0.67600000000000005</v>
      </c>
      <c r="AF226" s="6">
        <f>1-AE226</f>
        <v>0.32399999999999995</v>
      </c>
      <c r="AG226" s="6" t="s">
        <v>96</v>
      </c>
      <c r="AH226" s="6" t="s">
        <v>96</v>
      </c>
      <c r="AI226" s="6">
        <v>1</v>
      </c>
      <c r="AJ226" s="6" t="s">
        <v>96</v>
      </c>
      <c r="AK226" s="6" t="s">
        <v>96</v>
      </c>
      <c r="AL226" s="25">
        <f>(64+15)/2</f>
        <v>39.5</v>
      </c>
      <c r="AM226" s="6">
        <f>1.03*12</f>
        <v>12.36</v>
      </c>
      <c r="AN226" s="6" t="s">
        <v>96</v>
      </c>
      <c r="AO226" s="6" t="s">
        <v>96</v>
      </c>
      <c r="AP226" s="6" t="s">
        <v>96</v>
      </c>
      <c r="AQ226" s="6" t="s">
        <v>201</v>
      </c>
      <c r="AR226" s="6" t="s">
        <v>96</v>
      </c>
      <c r="AS226" s="6">
        <v>1</v>
      </c>
      <c r="AT226" s="6">
        <v>1</v>
      </c>
      <c r="AU226" s="6" t="s">
        <v>96</v>
      </c>
      <c r="AV226" s="6" t="s">
        <v>96</v>
      </c>
      <c r="AW226" s="6" t="s">
        <v>96</v>
      </c>
      <c r="AX226" s="6">
        <v>1</v>
      </c>
      <c r="AY226" s="6">
        <v>1</v>
      </c>
      <c r="AZ226" s="6">
        <v>1</v>
      </c>
      <c r="BA226" s="6">
        <v>1</v>
      </c>
      <c r="BB226" s="6">
        <v>1</v>
      </c>
      <c r="BC226" s="6" t="s">
        <v>96</v>
      </c>
      <c r="BD226" s="6" t="s">
        <v>96</v>
      </c>
      <c r="BE226" s="6" t="s">
        <v>96</v>
      </c>
      <c r="BF226" s="6" t="s">
        <v>96</v>
      </c>
      <c r="BG226" s="6">
        <v>0</v>
      </c>
      <c r="BH226" s="7" t="s">
        <v>96</v>
      </c>
      <c r="BI226" s="6" t="s">
        <v>96</v>
      </c>
      <c r="BJ226" s="6" t="s">
        <v>96</v>
      </c>
      <c r="BK226" s="6" t="s">
        <v>218</v>
      </c>
      <c r="BL226" s="6" t="s">
        <v>96</v>
      </c>
      <c r="BM226" s="6" t="s">
        <v>96</v>
      </c>
      <c r="BN226" s="6" t="s">
        <v>77</v>
      </c>
      <c r="BO226" s="6" t="s">
        <v>96</v>
      </c>
      <c r="BP226" s="6" t="s">
        <v>96</v>
      </c>
      <c r="BQ226" s="6" t="s">
        <v>96</v>
      </c>
      <c r="BR226" s="6" t="s">
        <v>96</v>
      </c>
      <c r="BS226" s="6" t="s">
        <v>96</v>
      </c>
      <c r="BT226" s="6" t="s">
        <v>96</v>
      </c>
      <c r="BU226" t="s">
        <v>496</v>
      </c>
      <c r="BV226" t="s">
        <v>400</v>
      </c>
      <c r="BW226" t="s">
        <v>494</v>
      </c>
      <c r="BX226" s="6" t="s">
        <v>96</v>
      </c>
    </row>
    <row r="227" spans="1:76" x14ac:dyDescent="0.25">
      <c r="A227" s="6" t="s">
        <v>319</v>
      </c>
      <c r="B227" s="6" t="s">
        <v>318</v>
      </c>
      <c r="C227" s="6" t="s">
        <v>317</v>
      </c>
      <c r="D227" s="36" t="s">
        <v>316</v>
      </c>
      <c r="E227" s="6">
        <v>2006</v>
      </c>
      <c r="F227" s="39">
        <v>0.436</v>
      </c>
      <c r="G227" t="s">
        <v>491</v>
      </c>
      <c r="H227" t="s">
        <v>492</v>
      </c>
      <c r="I227" s="6" t="s">
        <v>139</v>
      </c>
      <c r="J227" s="6" t="s">
        <v>96</v>
      </c>
      <c r="K227" s="6" t="s">
        <v>321</v>
      </c>
      <c r="L227" s="6" t="s">
        <v>96</v>
      </c>
      <c r="M227" s="6" t="s">
        <v>96</v>
      </c>
      <c r="N227" s="6" t="s">
        <v>96</v>
      </c>
      <c r="O227" s="6" t="s">
        <v>96</v>
      </c>
      <c r="P227" s="39" t="s">
        <v>96</v>
      </c>
      <c r="Q227" s="6">
        <v>1.2E-2</v>
      </c>
      <c r="R227" s="6">
        <v>7.72</v>
      </c>
      <c r="S227" s="6">
        <v>13508.001</v>
      </c>
      <c r="T227" s="6" t="s">
        <v>96</v>
      </c>
      <c r="U227" s="7" t="s">
        <v>96</v>
      </c>
      <c r="V227" s="16" t="s">
        <v>96</v>
      </c>
      <c r="W227" s="16" t="s">
        <v>96</v>
      </c>
      <c r="X227" s="16" t="s">
        <v>96</v>
      </c>
      <c r="Y227" s="16" t="s">
        <v>96</v>
      </c>
      <c r="Z227" s="78" t="s">
        <v>69</v>
      </c>
      <c r="AA227" s="7" t="s">
        <v>171</v>
      </c>
      <c r="AB227" s="6">
        <v>1997</v>
      </c>
      <c r="AC227" s="6">
        <v>2003</v>
      </c>
      <c r="AD227" s="6" t="s">
        <v>96</v>
      </c>
      <c r="AE227" s="6">
        <v>0.67600000000000005</v>
      </c>
      <c r="AF227" s="6">
        <f>1-AE227</f>
        <v>0.32399999999999995</v>
      </c>
      <c r="AG227" s="6" t="s">
        <v>96</v>
      </c>
      <c r="AH227" s="6" t="s">
        <v>96</v>
      </c>
      <c r="AI227" s="6">
        <v>1</v>
      </c>
      <c r="AJ227" s="6" t="s">
        <v>96</v>
      </c>
      <c r="AK227" s="6" t="s">
        <v>96</v>
      </c>
      <c r="AL227" s="16">
        <f>(90+65)/2</f>
        <v>77.5</v>
      </c>
      <c r="AM227" s="6">
        <f>2.83*12</f>
        <v>33.96</v>
      </c>
      <c r="AN227" s="6" t="s">
        <v>96</v>
      </c>
      <c r="AO227" s="6" t="s">
        <v>96</v>
      </c>
      <c r="AP227" s="6" t="s">
        <v>96</v>
      </c>
      <c r="AQ227" s="6" t="s">
        <v>314</v>
      </c>
      <c r="AR227" s="6" t="s">
        <v>96</v>
      </c>
      <c r="AS227" s="6">
        <v>1</v>
      </c>
      <c r="AT227" s="6">
        <v>1</v>
      </c>
      <c r="AU227" s="6" t="s">
        <v>96</v>
      </c>
      <c r="AV227" s="6" t="s">
        <v>96</v>
      </c>
      <c r="AW227" s="6" t="s">
        <v>96</v>
      </c>
      <c r="AX227" s="6">
        <v>1</v>
      </c>
      <c r="AY227" s="6">
        <v>1</v>
      </c>
      <c r="AZ227" s="6">
        <v>1</v>
      </c>
      <c r="BA227" s="6">
        <v>1</v>
      </c>
      <c r="BB227" s="6">
        <v>1</v>
      </c>
      <c r="BC227" s="6" t="s">
        <v>96</v>
      </c>
      <c r="BD227" s="6" t="s">
        <v>96</v>
      </c>
      <c r="BE227" s="6" t="s">
        <v>96</v>
      </c>
      <c r="BF227" s="6" t="s">
        <v>96</v>
      </c>
      <c r="BG227" s="6">
        <v>0</v>
      </c>
      <c r="BH227" s="7" t="s">
        <v>96</v>
      </c>
      <c r="BI227" s="6" t="s">
        <v>96</v>
      </c>
      <c r="BJ227" s="6" t="s">
        <v>96</v>
      </c>
      <c r="BK227" s="6" t="s">
        <v>218</v>
      </c>
      <c r="BL227" s="6" t="s">
        <v>96</v>
      </c>
      <c r="BM227" s="6" t="s">
        <v>96</v>
      </c>
      <c r="BN227" s="6" t="s">
        <v>77</v>
      </c>
      <c r="BO227" s="6" t="s">
        <v>96</v>
      </c>
      <c r="BP227" s="6" t="s">
        <v>96</v>
      </c>
      <c r="BQ227" s="6" t="s">
        <v>96</v>
      </c>
      <c r="BR227" s="6" t="s">
        <v>96</v>
      </c>
      <c r="BS227" s="6" t="s">
        <v>96</v>
      </c>
      <c r="BT227" s="6" t="s">
        <v>96</v>
      </c>
      <c r="BU227" t="s">
        <v>496</v>
      </c>
      <c r="BV227" t="s">
        <v>400</v>
      </c>
      <c r="BW227" t="s">
        <v>494</v>
      </c>
      <c r="BX227" s="6" t="s">
        <v>96</v>
      </c>
    </row>
    <row r="228" spans="1:76" x14ac:dyDescent="0.25">
      <c r="A228" s="6" t="s">
        <v>324</v>
      </c>
      <c r="B228" s="6" t="s">
        <v>325</v>
      </c>
      <c r="C228" s="30" t="s">
        <v>326</v>
      </c>
      <c r="D228" s="36" t="s">
        <v>327</v>
      </c>
      <c r="E228" s="6">
        <v>1963</v>
      </c>
      <c r="F228" s="39">
        <v>7.0000000000000007E-2</v>
      </c>
      <c r="G228" s="6" t="s">
        <v>335</v>
      </c>
      <c r="H228" s="7" t="s">
        <v>214</v>
      </c>
      <c r="I228" s="7" t="s">
        <v>139</v>
      </c>
      <c r="J228" s="6" t="s">
        <v>96</v>
      </c>
      <c r="K228" s="6" t="s">
        <v>175</v>
      </c>
      <c r="L228" s="6" t="s">
        <v>96</v>
      </c>
      <c r="M228" s="6" t="s">
        <v>96</v>
      </c>
      <c r="N228" s="6" t="s">
        <v>96</v>
      </c>
      <c r="O228" s="6" t="s">
        <v>96</v>
      </c>
      <c r="P228" s="39" t="s">
        <v>96</v>
      </c>
      <c r="Q228" s="6" t="s">
        <v>96</v>
      </c>
      <c r="R228" s="6" t="s">
        <v>96</v>
      </c>
      <c r="S228" s="6">
        <v>67</v>
      </c>
      <c r="T228" s="6" t="s">
        <v>96</v>
      </c>
      <c r="U228" s="7" t="s">
        <v>96</v>
      </c>
      <c r="V228" s="16" t="s">
        <v>96</v>
      </c>
      <c r="W228" s="16" t="s">
        <v>96</v>
      </c>
      <c r="X228" s="16" t="s">
        <v>96</v>
      </c>
      <c r="Y228" s="16" t="s">
        <v>96</v>
      </c>
      <c r="Z228" s="78" t="s">
        <v>69</v>
      </c>
      <c r="AA228" s="6" t="s">
        <v>328</v>
      </c>
      <c r="AB228" s="6">
        <v>1949</v>
      </c>
      <c r="AC228" s="6">
        <v>1961</v>
      </c>
      <c r="AD228" s="6" t="s">
        <v>96</v>
      </c>
      <c r="AE228" s="6" t="s">
        <v>96</v>
      </c>
      <c r="AF228" s="6" t="s">
        <v>96</v>
      </c>
      <c r="AG228" s="6" t="s">
        <v>96</v>
      </c>
      <c r="AH228" s="6" t="s">
        <v>96</v>
      </c>
      <c r="AI228" s="6">
        <v>1</v>
      </c>
      <c r="AJ228" s="6" t="s">
        <v>96</v>
      </c>
      <c r="AK228" s="6" t="s">
        <v>96</v>
      </c>
      <c r="AL228" s="16" t="s">
        <v>73</v>
      </c>
      <c r="AM228" s="6">
        <f>(7.5+9.4)/2</f>
        <v>8.4499999999999993</v>
      </c>
      <c r="AN228" s="6" t="s">
        <v>96</v>
      </c>
      <c r="AO228" s="6" t="s">
        <v>96</v>
      </c>
      <c r="AP228" s="6" t="s">
        <v>96</v>
      </c>
      <c r="AQ228" s="6" t="s">
        <v>96</v>
      </c>
      <c r="AR228" s="6" t="s">
        <v>96</v>
      </c>
      <c r="AS228" s="6" t="s">
        <v>96</v>
      </c>
      <c r="AT228" s="6" t="s">
        <v>96</v>
      </c>
      <c r="AU228" s="6" t="s">
        <v>96</v>
      </c>
      <c r="AV228" s="6" t="s">
        <v>96</v>
      </c>
      <c r="AW228" s="6" t="s">
        <v>96</v>
      </c>
      <c r="AX228" s="6">
        <v>1</v>
      </c>
      <c r="AY228" s="6">
        <v>1</v>
      </c>
      <c r="AZ228" s="6">
        <v>1</v>
      </c>
      <c r="BA228" s="6">
        <v>1</v>
      </c>
      <c r="BB228" s="6" t="s">
        <v>96</v>
      </c>
      <c r="BC228" s="6" t="s">
        <v>96</v>
      </c>
      <c r="BD228" s="6" t="s">
        <v>96</v>
      </c>
      <c r="BE228" s="6" t="s">
        <v>96</v>
      </c>
      <c r="BF228" s="6" t="s">
        <v>96</v>
      </c>
      <c r="BG228" s="6" t="s">
        <v>96</v>
      </c>
      <c r="BH228" s="7" t="s">
        <v>96</v>
      </c>
      <c r="BI228" s="6" t="s">
        <v>96</v>
      </c>
      <c r="BJ228" s="6" t="s">
        <v>96</v>
      </c>
      <c r="BK228" s="6" t="s">
        <v>187</v>
      </c>
      <c r="BL228" s="6" t="s">
        <v>96</v>
      </c>
      <c r="BM228" t="s">
        <v>329</v>
      </c>
      <c r="BN228" s="6" t="s">
        <v>77</v>
      </c>
      <c r="BO228" t="s">
        <v>487</v>
      </c>
      <c r="BP228" s="6" t="s">
        <v>96</v>
      </c>
      <c r="BQ228" t="s">
        <v>488</v>
      </c>
      <c r="BR228" s="6" t="s">
        <v>96</v>
      </c>
      <c r="BS228" s="6" t="s">
        <v>96</v>
      </c>
      <c r="BT228" s="6" t="s">
        <v>96</v>
      </c>
      <c r="BU228" s="6" t="s">
        <v>96</v>
      </c>
      <c r="BV228" t="s">
        <v>486</v>
      </c>
      <c r="BW228" t="s">
        <v>489</v>
      </c>
      <c r="BX228" s="6" t="s">
        <v>96</v>
      </c>
    </row>
    <row r="229" spans="1:76" x14ac:dyDescent="0.25">
      <c r="A229" s="6" t="s">
        <v>324</v>
      </c>
      <c r="B229" s="6" t="s">
        <v>325</v>
      </c>
      <c r="C229" s="30" t="s">
        <v>326</v>
      </c>
      <c r="D229" s="36" t="s">
        <v>327</v>
      </c>
      <c r="E229" s="6">
        <v>1963</v>
      </c>
      <c r="F229" s="39">
        <v>0.2</v>
      </c>
      <c r="G229" s="6" t="s">
        <v>336</v>
      </c>
      <c r="H229" s="7" t="s">
        <v>214</v>
      </c>
      <c r="I229" s="7" t="s">
        <v>139</v>
      </c>
      <c r="J229" s="6" t="s">
        <v>96</v>
      </c>
      <c r="K229" s="6" t="s">
        <v>175</v>
      </c>
      <c r="L229" s="6" t="s">
        <v>96</v>
      </c>
      <c r="M229" s="6" t="s">
        <v>96</v>
      </c>
      <c r="N229" s="6" t="s">
        <v>96</v>
      </c>
      <c r="O229" s="6" t="s">
        <v>96</v>
      </c>
      <c r="P229" s="39" t="s">
        <v>96</v>
      </c>
      <c r="Q229" s="6" t="s">
        <v>96</v>
      </c>
      <c r="R229" s="6" t="s">
        <v>96</v>
      </c>
      <c r="S229" s="6">
        <v>373</v>
      </c>
      <c r="T229" s="6" t="s">
        <v>96</v>
      </c>
      <c r="U229" s="7" t="s">
        <v>96</v>
      </c>
      <c r="V229" s="16" t="s">
        <v>96</v>
      </c>
      <c r="W229" s="16" t="s">
        <v>96</v>
      </c>
      <c r="X229" s="16" t="s">
        <v>96</v>
      </c>
      <c r="Y229" s="16" t="s">
        <v>96</v>
      </c>
      <c r="Z229" s="78" t="s">
        <v>69</v>
      </c>
      <c r="AA229" s="6" t="s">
        <v>328</v>
      </c>
      <c r="AB229" s="6">
        <v>1949</v>
      </c>
      <c r="AC229" s="6">
        <v>1961</v>
      </c>
      <c r="AD229" s="6" t="s">
        <v>96</v>
      </c>
      <c r="AE229" s="6" t="s">
        <v>96</v>
      </c>
      <c r="AF229" s="6" t="s">
        <v>96</v>
      </c>
      <c r="AG229" s="6" t="s">
        <v>96</v>
      </c>
      <c r="AH229" s="6" t="s">
        <v>96</v>
      </c>
      <c r="AI229" s="6" t="s">
        <v>96</v>
      </c>
      <c r="AJ229" s="6">
        <v>1</v>
      </c>
      <c r="AK229" s="6" t="s">
        <v>96</v>
      </c>
      <c r="AL229" s="16" t="s">
        <v>73</v>
      </c>
      <c r="AM229" s="6">
        <f>(7.5+9.4)/2</f>
        <v>8.4499999999999993</v>
      </c>
      <c r="AN229" s="6" t="s">
        <v>96</v>
      </c>
      <c r="AO229" s="6" t="s">
        <v>96</v>
      </c>
      <c r="AP229" s="6" t="s">
        <v>96</v>
      </c>
      <c r="AQ229" s="6" t="s">
        <v>96</v>
      </c>
      <c r="AR229" s="6" t="s">
        <v>96</v>
      </c>
      <c r="AS229" s="6" t="s">
        <v>96</v>
      </c>
      <c r="AT229" s="6" t="s">
        <v>96</v>
      </c>
      <c r="AU229" s="6" t="s">
        <v>96</v>
      </c>
      <c r="AV229" s="6" t="s">
        <v>96</v>
      </c>
      <c r="AW229" s="6" t="s">
        <v>96</v>
      </c>
      <c r="AX229" s="6">
        <v>1</v>
      </c>
      <c r="AY229" s="6">
        <v>1</v>
      </c>
      <c r="AZ229" s="6">
        <v>1</v>
      </c>
      <c r="BA229" s="6">
        <v>1</v>
      </c>
      <c r="BB229" s="6" t="s">
        <v>96</v>
      </c>
      <c r="BC229" s="6" t="s">
        <v>96</v>
      </c>
      <c r="BD229" s="6" t="s">
        <v>96</v>
      </c>
      <c r="BE229" s="6" t="s">
        <v>96</v>
      </c>
      <c r="BF229" s="6" t="s">
        <v>96</v>
      </c>
      <c r="BG229" s="6" t="s">
        <v>96</v>
      </c>
      <c r="BH229" s="7" t="s">
        <v>96</v>
      </c>
      <c r="BI229" s="6" t="s">
        <v>96</v>
      </c>
      <c r="BJ229" s="6" t="s">
        <v>96</v>
      </c>
      <c r="BK229" s="6" t="s">
        <v>187</v>
      </c>
      <c r="BL229" s="6" t="s">
        <v>96</v>
      </c>
      <c r="BM229" t="s">
        <v>329</v>
      </c>
      <c r="BN229" s="6" t="s">
        <v>77</v>
      </c>
      <c r="BO229" s="6" t="s">
        <v>96</v>
      </c>
      <c r="BP229" s="6" t="s">
        <v>96</v>
      </c>
      <c r="BQ229" s="6" t="s">
        <v>96</v>
      </c>
      <c r="BR229" s="6" t="s">
        <v>96</v>
      </c>
      <c r="BS229" s="6" t="s">
        <v>96</v>
      </c>
      <c r="BT229" s="6" t="s">
        <v>96</v>
      </c>
      <c r="BU229" s="6" t="s">
        <v>96</v>
      </c>
      <c r="BV229" s="6" t="s">
        <v>96</v>
      </c>
      <c r="BW229" s="6" t="s">
        <v>96</v>
      </c>
      <c r="BX229" s="6" t="s">
        <v>96</v>
      </c>
    </row>
    <row r="230" spans="1:76" x14ac:dyDescent="0.25">
      <c r="A230" s="41" t="s">
        <v>330</v>
      </c>
      <c r="B230" s="6" t="s">
        <v>331</v>
      </c>
      <c r="C230" s="6" t="s">
        <v>332</v>
      </c>
      <c r="D230" s="36" t="s">
        <v>333</v>
      </c>
      <c r="E230" s="6">
        <v>2008</v>
      </c>
      <c r="F230" s="39">
        <v>0.60899999999999999</v>
      </c>
      <c r="G230" t="s">
        <v>334</v>
      </c>
      <c r="H230" t="s">
        <v>338</v>
      </c>
      <c r="I230" t="s">
        <v>337</v>
      </c>
      <c r="J230" s="6" t="s">
        <v>96</v>
      </c>
      <c r="K230" s="6">
        <v>0.14000000000000001</v>
      </c>
      <c r="L230" s="6" t="s">
        <v>96</v>
      </c>
      <c r="M230" s="6" t="s">
        <v>96</v>
      </c>
      <c r="N230" s="6" t="s">
        <v>96</v>
      </c>
      <c r="O230" s="6" t="s">
        <v>96</v>
      </c>
      <c r="P230" s="39" t="s">
        <v>96</v>
      </c>
      <c r="Q230" s="6" t="s">
        <v>96</v>
      </c>
      <c r="R230" s="6" t="s">
        <v>96</v>
      </c>
      <c r="S230" s="6">
        <v>43393</v>
      </c>
      <c r="T230" s="6" t="s">
        <v>96</v>
      </c>
      <c r="U230" s="7" t="s">
        <v>96</v>
      </c>
      <c r="V230" s="16" t="s">
        <v>96</v>
      </c>
      <c r="W230" s="16" t="s">
        <v>96</v>
      </c>
      <c r="X230" s="16" t="s">
        <v>96</v>
      </c>
      <c r="Y230" s="16" t="s">
        <v>96</v>
      </c>
      <c r="Z230" s="78" t="s">
        <v>69</v>
      </c>
      <c r="AA230" s="6" t="s">
        <v>163</v>
      </c>
      <c r="AB230" s="6">
        <v>1971</v>
      </c>
      <c r="AC230" s="6">
        <v>2003</v>
      </c>
      <c r="AD230" s="6" t="s">
        <v>96</v>
      </c>
      <c r="AE230" s="6" t="s">
        <v>96</v>
      </c>
      <c r="AF230" s="6" t="s">
        <v>96</v>
      </c>
      <c r="AG230" s="6" t="s">
        <v>96</v>
      </c>
      <c r="AH230" s="6" t="s">
        <v>96</v>
      </c>
      <c r="AI230" s="6">
        <v>1</v>
      </c>
      <c r="AJ230" s="6" t="s">
        <v>96</v>
      </c>
      <c r="AK230" s="6" t="s">
        <v>96</v>
      </c>
      <c r="AL230" s="16" t="s">
        <v>73</v>
      </c>
      <c r="AM230" s="6" t="s">
        <v>96</v>
      </c>
      <c r="AN230" s="6" t="s">
        <v>96</v>
      </c>
      <c r="AO230" s="6" t="s">
        <v>96</v>
      </c>
      <c r="AP230" s="6" t="s">
        <v>96</v>
      </c>
      <c r="AQ230" s="6" t="s">
        <v>96</v>
      </c>
      <c r="AR230" s="6" t="s">
        <v>96</v>
      </c>
      <c r="AS230" s="6">
        <v>1</v>
      </c>
      <c r="AT230" s="6" t="s">
        <v>96</v>
      </c>
      <c r="AU230" s="6" t="s">
        <v>96</v>
      </c>
      <c r="AV230" s="6" t="s">
        <v>96</v>
      </c>
      <c r="AW230" s="6" t="s">
        <v>96</v>
      </c>
      <c r="AX230" s="6">
        <v>1</v>
      </c>
      <c r="AY230" s="6">
        <v>1</v>
      </c>
      <c r="AZ230" s="6" t="s">
        <v>96</v>
      </c>
      <c r="BA230" s="6" t="s">
        <v>96</v>
      </c>
      <c r="BB230" s="6" t="s">
        <v>96</v>
      </c>
      <c r="BC230" s="6" t="s">
        <v>96</v>
      </c>
      <c r="BD230" s="6" t="s">
        <v>96</v>
      </c>
      <c r="BE230" s="6" t="s">
        <v>96</v>
      </c>
      <c r="BF230" s="6" t="s">
        <v>96</v>
      </c>
      <c r="BG230" s="6" t="s">
        <v>96</v>
      </c>
      <c r="BH230" s="7" t="s">
        <v>96</v>
      </c>
      <c r="BI230" s="6" t="s">
        <v>96</v>
      </c>
      <c r="BJ230" s="6" t="s">
        <v>96</v>
      </c>
      <c r="BK230" s="6" t="s">
        <v>164</v>
      </c>
      <c r="BL230" s="6" t="s">
        <v>96</v>
      </c>
      <c r="BM230" s="6" t="s">
        <v>96</v>
      </c>
      <c r="BN230" s="6" t="s">
        <v>77</v>
      </c>
      <c r="BO230" t="s">
        <v>462</v>
      </c>
      <c r="BP230" s="6">
        <v>1</v>
      </c>
      <c r="BQ230" t="s">
        <v>463</v>
      </c>
      <c r="BR230" s="6" t="s">
        <v>96</v>
      </c>
      <c r="BS230" s="6" t="s">
        <v>96</v>
      </c>
      <c r="BT230" t="s">
        <v>473</v>
      </c>
      <c r="BU230" t="s">
        <v>475</v>
      </c>
      <c r="BV230" s="6" t="s">
        <v>96</v>
      </c>
      <c r="BW230" s="6" t="s">
        <v>96</v>
      </c>
      <c r="BX230" s="6" t="s">
        <v>96</v>
      </c>
    </row>
    <row r="231" spans="1:76" x14ac:dyDescent="0.25">
      <c r="A231" s="41" t="s">
        <v>330</v>
      </c>
      <c r="B231" s="6" t="s">
        <v>331</v>
      </c>
      <c r="C231" s="54" t="s">
        <v>332</v>
      </c>
      <c r="D231" s="36" t="s">
        <v>333</v>
      </c>
      <c r="E231" s="6">
        <v>2008</v>
      </c>
      <c r="F231" s="39">
        <v>0.14000000000000001</v>
      </c>
      <c r="G231" t="s">
        <v>334</v>
      </c>
      <c r="H231" t="s">
        <v>338</v>
      </c>
      <c r="I231" t="s">
        <v>337</v>
      </c>
      <c r="J231" s="6" t="s">
        <v>96</v>
      </c>
      <c r="K231" s="6">
        <v>0.25900000000000001</v>
      </c>
      <c r="L231" s="6" t="s">
        <v>96</v>
      </c>
      <c r="M231" s="6" t="s">
        <v>96</v>
      </c>
      <c r="N231" s="6" t="s">
        <v>96</v>
      </c>
      <c r="O231" s="6" t="s">
        <v>96</v>
      </c>
      <c r="P231" s="39" t="s">
        <v>96</v>
      </c>
      <c r="Q231" s="6" t="s">
        <v>96</v>
      </c>
      <c r="R231" s="6" t="s">
        <v>96</v>
      </c>
      <c r="S231" s="6">
        <v>33993</v>
      </c>
      <c r="T231" s="6" t="s">
        <v>96</v>
      </c>
      <c r="U231" s="7" t="s">
        <v>96</v>
      </c>
      <c r="V231" s="16" t="s">
        <v>96</v>
      </c>
      <c r="W231" s="16" t="s">
        <v>96</v>
      </c>
      <c r="X231" s="16" t="s">
        <v>96</v>
      </c>
      <c r="Y231" s="16" t="s">
        <v>96</v>
      </c>
      <c r="Z231" s="78" t="s">
        <v>69</v>
      </c>
      <c r="AA231" s="6" t="s">
        <v>163</v>
      </c>
      <c r="AB231" s="6">
        <v>1971</v>
      </c>
      <c r="AC231" s="6">
        <v>2003</v>
      </c>
      <c r="AD231" s="6" t="s">
        <v>96</v>
      </c>
      <c r="AE231" s="6" t="s">
        <v>96</v>
      </c>
      <c r="AF231" s="6" t="s">
        <v>96</v>
      </c>
      <c r="AG231" s="6" t="s">
        <v>96</v>
      </c>
      <c r="AH231" s="6" t="s">
        <v>96</v>
      </c>
      <c r="AI231" s="6">
        <v>1</v>
      </c>
      <c r="AJ231" s="6" t="s">
        <v>96</v>
      </c>
      <c r="AK231" s="6" t="s">
        <v>96</v>
      </c>
      <c r="AL231" s="16" t="s">
        <v>73</v>
      </c>
      <c r="AM231" s="6" t="s">
        <v>96</v>
      </c>
      <c r="AN231" s="6" t="s">
        <v>96</v>
      </c>
      <c r="AO231" s="6" t="s">
        <v>96</v>
      </c>
      <c r="AP231" s="6" t="s">
        <v>96</v>
      </c>
      <c r="AQ231" s="6" t="s">
        <v>96</v>
      </c>
      <c r="AR231" s="6" t="s">
        <v>96</v>
      </c>
      <c r="AS231" s="6">
        <v>1</v>
      </c>
      <c r="AT231" s="6" t="s">
        <v>96</v>
      </c>
      <c r="AU231" s="6" t="s">
        <v>96</v>
      </c>
      <c r="AV231" s="6" t="s">
        <v>96</v>
      </c>
      <c r="AW231" s="6" t="s">
        <v>96</v>
      </c>
      <c r="AX231" s="6">
        <v>1</v>
      </c>
      <c r="AY231" s="6">
        <v>1</v>
      </c>
      <c r="AZ231" s="6" t="s">
        <v>96</v>
      </c>
      <c r="BA231" s="6" t="s">
        <v>96</v>
      </c>
      <c r="BB231" s="6" t="s">
        <v>96</v>
      </c>
      <c r="BC231" s="6" t="s">
        <v>96</v>
      </c>
      <c r="BD231" s="6" t="s">
        <v>96</v>
      </c>
      <c r="BE231" s="6" t="s">
        <v>96</v>
      </c>
      <c r="BF231" s="6" t="s">
        <v>96</v>
      </c>
      <c r="BG231" s="6" t="s">
        <v>96</v>
      </c>
      <c r="BH231" s="7" t="s">
        <v>96</v>
      </c>
      <c r="BI231" s="6" t="s">
        <v>96</v>
      </c>
      <c r="BJ231" s="6" t="s">
        <v>96</v>
      </c>
      <c r="BK231" s="6" t="s">
        <v>164</v>
      </c>
      <c r="BL231" s="6" t="s">
        <v>96</v>
      </c>
      <c r="BM231" s="6" t="s">
        <v>96</v>
      </c>
      <c r="BN231" s="6" t="s">
        <v>77</v>
      </c>
      <c r="BO231" t="s">
        <v>462</v>
      </c>
      <c r="BP231" s="6">
        <v>1</v>
      </c>
      <c r="BQ231" t="s">
        <v>463</v>
      </c>
      <c r="BR231" s="6" t="s">
        <v>96</v>
      </c>
      <c r="BS231" s="6" t="s">
        <v>96</v>
      </c>
      <c r="BT231" s="6" t="s">
        <v>96</v>
      </c>
      <c r="BU231" s="6" t="s">
        <v>96</v>
      </c>
      <c r="BV231" s="6" t="s">
        <v>96</v>
      </c>
      <c r="BW231" s="6" t="s">
        <v>96</v>
      </c>
      <c r="BX231" s="6" t="s">
        <v>96</v>
      </c>
    </row>
    <row r="232" spans="1:76" x14ac:dyDescent="0.25">
      <c r="A232" s="41" t="s">
        <v>330</v>
      </c>
      <c r="B232" s="6" t="s">
        <v>331</v>
      </c>
      <c r="C232" s="6" t="s">
        <v>332</v>
      </c>
      <c r="D232" s="36" t="s">
        <v>333</v>
      </c>
      <c r="E232" s="6">
        <v>2008</v>
      </c>
      <c r="F232" s="39">
        <v>0.36399999999999999</v>
      </c>
      <c r="G232" t="s">
        <v>334</v>
      </c>
      <c r="H232" t="s">
        <v>338</v>
      </c>
      <c r="I232" t="s">
        <v>337</v>
      </c>
      <c r="J232" s="6" t="s">
        <v>96</v>
      </c>
      <c r="K232" s="6">
        <v>1.6E-2</v>
      </c>
      <c r="L232" s="6" t="s">
        <v>96</v>
      </c>
      <c r="M232" s="6" t="s">
        <v>96</v>
      </c>
      <c r="N232" s="6" t="s">
        <v>96</v>
      </c>
      <c r="O232" s="6" t="s">
        <v>96</v>
      </c>
      <c r="P232" s="39" t="s">
        <v>96</v>
      </c>
      <c r="Q232" s="6" t="s">
        <v>96</v>
      </c>
      <c r="R232" s="6" t="s">
        <v>96</v>
      </c>
      <c r="S232" s="6">
        <v>9400</v>
      </c>
      <c r="T232" s="6" t="s">
        <v>96</v>
      </c>
      <c r="U232" s="7" t="s">
        <v>96</v>
      </c>
      <c r="V232" s="16" t="s">
        <v>96</v>
      </c>
      <c r="W232" s="16" t="s">
        <v>96</v>
      </c>
      <c r="X232" s="16" t="s">
        <v>96</v>
      </c>
      <c r="Y232" s="16" t="s">
        <v>96</v>
      </c>
      <c r="Z232" s="78" t="s">
        <v>69</v>
      </c>
      <c r="AA232" s="6" t="s">
        <v>163</v>
      </c>
      <c r="AB232" s="6">
        <v>1971</v>
      </c>
      <c r="AC232" s="6">
        <v>2003</v>
      </c>
      <c r="AD232" s="6" t="s">
        <v>96</v>
      </c>
      <c r="AE232" s="6" t="s">
        <v>96</v>
      </c>
      <c r="AF232" s="6" t="s">
        <v>96</v>
      </c>
      <c r="AG232" s="6" t="s">
        <v>96</v>
      </c>
      <c r="AH232" s="6" t="s">
        <v>96</v>
      </c>
      <c r="AI232" s="6">
        <v>1</v>
      </c>
      <c r="AJ232" s="6" t="s">
        <v>96</v>
      </c>
      <c r="AK232" s="6" t="s">
        <v>96</v>
      </c>
      <c r="AL232" s="16" t="s">
        <v>73</v>
      </c>
      <c r="AM232" s="6" t="s">
        <v>96</v>
      </c>
      <c r="AN232" s="6" t="s">
        <v>96</v>
      </c>
      <c r="AO232" s="6" t="s">
        <v>96</v>
      </c>
      <c r="AP232" s="6" t="s">
        <v>96</v>
      </c>
      <c r="AQ232" s="6" t="s">
        <v>96</v>
      </c>
      <c r="AR232" s="6" t="s">
        <v>96</v>
      </c>
      <c r="AS232" s="6">
        <v>1</v>
      </c>
      <c r="AT232" s="6" t="s">
        <v>96</v>
      </c>
      <c r="AU232" s="6" t="s">
        <v>96</v>
      </c>
      <c r="AV232" s="6" t="s">
        <v>96</v>
      </c>
      <c r="AW232" s="6" t="s">
        <v>96</v>
      </c>
      <c r="AX232" s="6">
        <v>1</v>
      </c>
      <c r="AY232" s="6">
        <v>1</v>
      </c>
      <c r="AZ232" s="6" t="s">
        <v>96</v>
      </c>
      <c r="BA232" s="6" t="s">
        <v>96</v>
      </c>
      <c r="BB232" s="6" t="s">
        <v>96</v>
      </c>
      <c r="BC232" s="6" t="s">
        <v>96</v>
      </c>
      <c r="BD232" s="6" t="s">
        <v>96</v>
      </c>
      <c r="BE232" s="6" t="s">
        <v>96</v>
      </c>
      <c r="BF232" s="6" t="s">
        <v>96</v>
      </c>
      <c r="BG232" s="6" t="s">
        <v>96</v>
      </c>
      <c r="BH232" s="7" t="s">
        <v>96</v>
      </c>
      <c r="BI232" s="6" t="s">
        <v>96</v>
      </c>
      <c r="BJ232" s="6" t="s">
        <v>96</v>
      </c>
      <c r="BK232" s="6" t="s">
        <v>164</v>
      </c>
      <c r="BL232" s="6" t="s">
        <v>96</v>
      </c>
      <c r="BM232" s="6" t="s">
        <v>96</v>
      </c>
      <c r="BN232" s="6" t="s">
        <v>77</v>
      </c>
      <c r="BO232" t="s">
        <v>462</v>
      </c>
      <c r="BP232" s="6">
        <v>1</v>
      </c>
      <c r="BQ232" t="s">
        <v>463</v>
      </c>
      <c r="BR232" s="6" t="s">
        <v>96</v>
      </c>
      <c r="BS232" s="6" t="s">
        <v>96</v>
      </c>
      <c r="BT232" s="6" t="s">
        <v>96</v>
      </c>
      <c r="BU232" s="6" t="s">
        <v>96</v>
      </c>
      <c r="BV232" s="6" t="s">
        <v>96</v>
      </c>
      <c r="BW232" s="6" t="s">
        <v>96</v>
      </c>
      <c r="BX232" s="6" t="s">
        <v>96</v>
      </c>
    </row>
    <row r="233" spans="1:76" x14ac:dyDescent="0.25">
      <c r="A233" s="41" t="s">
        <v>330</v>
      </c>
      <c r="B233" s="6" t="s">
        <v>331</v>
      </c>
      <c r="C233" s="6" t="s">
        <v>332</v>
      </c>
      <c r="D233" s="36" t="s">
        <v>333</v>
      </c>
      <c r="E233" s="6">
        <v>2008</v>
      </c>
      <c r="F233" s="39">
        <v>0.82899999999999996</v>
      </c>
      <c r="G233" t="s">
        <v>334</v>
      </c>
      <c r="H233" t="s">
        <v>338</v>
      </c>
      <c r="I233" t="s">
        <v>337</v>
      </c>
      <c r="J233" s="6" t="s">
        <v>96</v>
      </c>
      <c r="K233" s="6">
        <v>3.2000000000000001E-2</v>
      </c>
      <c r="L233" s="6" t="s">
        <v>96</v>
      </c>
      <c r="M233" s="6" t="s">
        <v>96</v>
      </c>
      <c r="N233" s="6" t="s">
        <v>96</v>
      </c>
      <c r="O233" s="6" t="s">
        <v>96</v>
      </c>
      <c r="P233" s="39" t="s">
        <v>96</v>
      </c>
      <c r="Q233" s="6" t="s">
        <v>96</v>
      </c>
      <c r="R233" s="6" t="s">
        <v>96</v>
      </c>
      <c r="S233" s="6" t="s">
        <v>96</v>
      </c>
      <c r="T233" s="6" t="s">
        <v>96</v>
      </c>
      <c r="U233" s="7" t="s">
        <v>96</v>
      </c>
      <c r="V233" s="16" t="s">
        <v>96</v>
      </c>
      <c r="W233" s="16" t="s">
        <v>96</v>
      </c>
      <c r="X233" s="16" t="s">
        <v>96</v>
      </c>
      <c r="Y233" s="16" t="s">
        <v>96</v>
      </c>
      <c r="Z233" s="78" t="s">
        <v>69</v>
      </c>
      <c r="AA233" s="6" t="s">
        <v>163</v>
      </c>
      <c r="AB233" s="6">
        <v>1971</v>
      </c>
      <c r="AC233" s="6">
        <v>1990</v>
      </c>
      <c r="AD233" s="6" t="s">
        <v>96</v>
      </c>
      <c r="AE233" s="6" t="s">
        <v>96</v>
      </c>
      <c r="AF233" s="6" t="s">
        <v>96</v>
      </c>
      <c r="AG233" s="6" t="s">
        <v>96</v>
      </c>
      <c r="AH233" s="6" t="s">
        <v>96</v>
      </c>
      <c r="AI233" s="6">
        <v>1</v>
      </c>
      <c r="AJ233" s="6" t="s">
        <v>96</v>
      </c>
      <c r="AK233" s="6" t="s">
        <v>96</v>
      </c>
      <c r="AL233" s="16" t="s">
        <v>73</v>
      </c>
      <c r="AM233" s="6" t="s">
        <v>96</v>
      </c>
      <c r="AN233" s="6" t="s">
        <v>96</v>
      </c>
      <c r="AO233" s="6" t="s">
        <v>96</v>
      </c>
      <c r="AP233" s="6" t="s">
        <v>96</v>
      </c>
      <c r="AQ233" s="6" t="s">
        <v>96</v>
      </c>
      <c r="AR233" s="6" t="s">
        <v>96</v>
      </c>
      <c r="AS233" s="6">
        <v>1</v>
      </c>
      <c r="AT233" s="6" t="s">
        <v>96</v>
      </c>
      <c r="AU233" s="6" t="s">
        <v>96</v>
      </c>
      <c r="AV233" s="6" t="s">
        <v>96</v>
      </c>
      <c r="AW233" s="6" t="s">
        <v>96</v>
      </c>
      <c r="AX233" s="6">
        <v>1</v>
      </c>
      <c r="AY233" s="6">
        <v>1</v>
      </c>
      <c r="AZ233" s="6" t="s">
        <v>96</v>
      </c>
      <c r="BA233" s="6" t="s">
        <v>96</v>
      </c>
      <c r="BB233" s="6" t="s">
        <v>96</v>
      </c>
      <c r="BC233" s="6" t="s">
        <v>96</v>
      </c>
      <c r="BD233" s="6" t="s">
        <v>96</v>
      </c>
      <c r="BE233" s="6" t="s">
        <v>96</v>
      </c>
      <c r="BF233" s="6" t="s">
        <v>96</v>
      </c>
      <c r="BG233" s="6" t="s">
        <v>96</v>
      </c>
      <c r="BH233" s="7" t="s">
        <v>96</v>
      </c>
      <c r="BI233" s="6" t="s">
        <v>96</v>
      </c>
      <c r="BJ233" s="6" t="s">
        <v>96</v>
      </c>
      <c r="BK233" s="6" t="s">
        <v>164</v>
      </c>
      <c r="BL233" s="6" t="s">
        <v>96</v>
      </c>
      <c r="BM233" s="6" t="s">
        <v>339</v>
      </c>
      <c r="BN233" s="6" t="s">
        <v>77</v>
      </c>
      <c r="BO233" t="s">
        <v>462</v>
      </c>
      <c r="BP233" s="6">
        <v>1</v>
      </c>
      <c r="BQ233" t="s">
        <v>463</v>
      </c>
      <c r="BR233" s="6" t="s">
        <v>96</v>
      </c>
      <c r="BS233" s="6" t="s">
        <v>96</v>
      </c>
      <c r="BT233" s="6" t="s">
        <v>96</v>
      </c>
      <c r="BU233" s="6" t="s">
        <v>96</v>
      </c>
      <c r="BV233" s="6" t="s">
        <v>96</v>
      </c>
      <c r="BW233" s="6" t="s">
        <v>96</v>
      </c>
      <c r="BX233" s="6" t="s">
        <v>96</v>
      </c>
    </row>
    <row r="234" spans="1:76" x14ac:dyDescent="0.25">
      <c r="A234" s="41" t="s">
        <v>330</v>
      </c>
      <c r="B234" s="6" t="s">
        <v>331</v>
      </c>
      <c r="C234" s="6" t="s">
        <v>332</v>
      </c>
      <c r="D234" s="36" t="s">
        <v>333</v>
      </c>
      <c r="E234" s="6">
        <v>2008</v>
      </c>
      <c r="F234" s="39">
        <v>1.32</v>
      </c>
      <c r="G234" t="s">
        <v>334</v>
      </c>
      <c r="H234" t="s">
        <v>338</v>
      </c>
      <c r="I234" t="s">
        <v>337</v>
      </c>
      <c r="J234" s="6" t="s">
        <v>96</v>
      </c>
      <c r="K234" s="6">
        <v>3.5000000000000003E-2</v>
      </c>
      <c r="L234" s="6" t="s">
        <v>96</v>
      </c>
      <c r="M234" s="6" t="s">
        <v>96</v>
      </c>
      <c r="N234" s="6" t="s">
        <v>96</v>
      </c>
      <c r="O234" s="6" t="s">
        <v>96</v>
      </c>
      <c r="P234" s="39" t="s">
        <v>96</v>
      </c>
      <c r="Q234" s="6" t="s">
        <v>96</v>
      </c>
      <c r="R234" s="6" t="s">
        <v>96</v>
      </c>
      <c r="S234" s="6" t="s">
        <v>96</v>
      </c>
      <c r="T234" s="6" t="s">
        <v>96</v>
      </c>
      <c r="U234" s="7" t="s">
        <v>96</v>
      </c>
      <c r="V234" s="16" t="s">
        <v>96</v>
      </c>
      <c r="W234" s="16" t="s">
        <v>96</v>
      </c>
      <c r="X234" s="16" t="s">
        <v>96</v>
      </c>
      <c r="Y234" s="16" t="s">
        <v>96</v>
      </c>
      <c r="Z234" s="78" t="s">
        <v>69</v>
      </c>
      <c r="AA234" s="6" t="s">
        <v>163</v>
      </c>
      <c r="AB234" s="6">
        <v>1971</v>
      </c>
      <c r="AC234" s="6">
        <v>1990</v>
      </c>
      <c r="AD234" s="6" t="s">
        <v>96</v>
      </c>
      <c r="AE234" s="6" t="s">
        <v>96</v>
      </c>
      <c r="AF234" s="6" t="s">
        <v>96</v>
      </c>
      <c r="AG234" s="6" t="s">
        <v>96</v>
      </c>
      <c r="AH234" s="6" t="s">
        <v>96</v>
      </c>
      <c r="AI234" s="6">
        <v>1</v>
      </c>
      <c r="AJ234" s="6" t="s">
        <v>96</v>
      </c>
      <c r="AK234" s="6" t="s">
        <v>96</v>
      </c>
      <c r="AL234" s="16" t="s">
        <v>73</v>
      </c>
      <c r="AM234" s="6" t="s">
        <v>96</v>
      </c>
      <c r="AN234" s="6" t="s">
        <v>96</v>
      </c>
      <c r="AO234" s="6" t="s">
        <v>96</v>
      </c>
      <c r="AP234" s="6" t="s">
        <v>96</v>
      </c>
      <c r="AQ234" s="6" t="s">
        <v>96</v>
      </c>
      <c r="AR234" s="6" t="s">
        <v>96</v>
      </c>
      <c r="AS234" s="6">
        <v>1</v>
      </c>
      <c r="AT234" s="6" t="s">
        <v>96</v>
      </c>
      <c r="AU234" s="6" t="s">
        <v>96</v>
      </c>
      <c r="AV234" s="6" t="s">
        <v>96</v>
      </c>
      <c r="AW234" s="6" t="s">
        <v>96</v>
      </c>
      <c r="AX234" s="6">
        <v>1</v>
      </c>
      <c r="AY234" s="6">
        <v>1</v>
      </c>
      <c r="AZ234" s="6" t="s">
        <v>96</v>
      </c>
      <c r="BA234" s="6" t="s">
        <v>96</v>
      </c>
      <c r="BB234" s="6" t="s">
        <v>96</v>
      </c>
      <c r="BC234" s="6" t="s">
        <v>96</v>
      </c>
      <c r="BD234" s="6" t="s">
        <v>96</v>
      </c>
      <c r="BE234" s="6" t="s">
        <v>96</v>
      </c>
      <c r="BF234" s="6" t="s">
        <v>96</v>
      </c>
      <c r="BG234" s="6" t="s">
        <v>96</v>
      </c>
      <c r="BH234" s="7" t="s">
        <v>96</v>
      </c>
      <c r="BI234" s="6" t="s">
        <v>96</v>
      </c>
      <c r="BJ234" s="6" t="s">
        <v>96</v>
      </c>
      <c r="BK234" s="6" t="s">
        <v>164</v>
      </c>
      <c r="BL234" s="6" t="s">
        <v>96</v>
      </c>
      <c r="BM234" s="6" t="s">
        <v>339</v>
      </c>
      <c r="BN234" s="6" t="s">
        <v>77</v>
      </c>
      <c r="BO234" t="s">
        <v>462</v>
      </c>
      <c r="BP234" s="6">
        <v>1</v>
      </c>
      <c r="BQ234" t="s">
        <v>463</v>
      </c>
      <c r="BR234" s="6" t="s">
        <v>96</v>
      </c>
      <c r="BS234" s="6" t="s">
        <v>96</v>
      </c>
      <c r="BT234" s="6" t="s">
        <v>96</v>
      </c>
      <c r="BU234" s="6" t="s">
        <v>96</v>
      </c>
      <c r="BV234" s="6" t="s">
        <v>96</v>
      </c>
      <c r="BW234" s="6" t="s">
        <v>96</v>
      </c>
      <c r="BX234" s="6" t="s">
        <v>96</v>
      </c>
    </row>
    <row r="235" spans="1:76" x14ac:dyDescent="0.25">
      <c r="A235" s="41" t="s">
        <v>330</v>
      </c>
      <c r="B235" s="6" t="s">
        <v>331</v>
      </c>
      <c r="C235" s="6" t="s">
        <v>332</v>
      </c>
      <c r="D235" s="36" t="s">
        <v>333</v>
      </c>
      <c r="E235" s="6">
        <v>2008</v>
      </c>
      <c r="F235" s="39">
        <v>0.35499999999999998</v>
      </c>
      <c r="G235" t="s">
        <v>334</v>
      </c>
      <c r="H235" t="s">
        <v>338</v>
      </c>
      <c r="I235" t="s">
        <v>337</v>
      </c>
      <c r="J235" s="6" t="s">
        <v>96</v>
      </c>
      <c r="K235" s="6">
        <v>5.0999999999999997E-2</v>
      </c>
      <c r="L235" s="6" t="s">
        <v>96</v>
      </c>
      <c r="M235" s="6" t="s">
        <v>96</v>
      </c>
      <c r="N235" s="6" t="s">
        <v>96</v>
      </c>
      <c r="O235" s="6" t="s">
        <v>96</v>
      </c>
      <c r="P235" s="39" t="s">
        <v>96</v>
      </c>
      <c r="Q235" s="6" t="s">
        <v>96</v>
      </c>
      <c r="R235" s="6" t="s">
        <v>96</v>
      </c>
      <c r="S235" s="6" t="s">
        <v>96</v>
      </c>
      <c r="T235" s="6" t="s">
        <v>96</v>
      </c>
      <c r="U235" s="7" t="s">
        <v>96</v>
      </c>
      <c r="V235" s="16" t="s">
        <v>96</v>
      </c>
      <c r="W235" s="16" t="s">
        <v>96</v>
      </c>
      <c r="X235" s="16" t="s">
        <v>96</v>
      </c>
      <c r="Y235" s="16" t="s">
        <v>96</v>
      </c>
      <c r="Z235" s="78" t="s">
        <v>69</v>
      </c>
      <c r="AA235" s="6" t="s">
        <v>163</v>
      </c>
      <c r="AB235" s="6">
        <v>1971</v>
      </c>
      <c r="AC235" s="6">
        <v>1990</v>
      </c>
      <c r="AD235" s="6" t="s">
        <v>96</v>
      </c>
      <c r="AE235" s="6" t="s">
        <v>96</v>
      </c>
      <c r="AF235" s="6" t="s">
        <v>96</v>
      </c>
      <c r="AG235" s="6" t="s">
        <v>96</v>
      </c>
      <c r="AH235" s="6" t="s">
        <v>96</v>
      </c>
      <c r="AI235" s="6">
        <v>1</v>
      </c>
      <c r="AJ235" s="6" t="s">
        <v>96</v>
      </c>
      <c r="AK235" s="6" t="s">
        <v>96</v>
      </c>
      <c r="AL235" s="16" t="s">
        <v>73</v>
      </c>
      <c r="AM235" s="6" t="s">
        <v>96</v>
      </c>
      <c r="AN235" s="6" t="s">
        <v>96</v>
      </c>
      <c r="AO235" s="6" t="s">
        <v>96</v>
      </c>
      <c r="AP235" s="6" t="s">
        <v>96</v>
      </c>
      <c r="AQ235" s="6" t="s">
        <v>96</v>
      </c>
      <c r="AR235" s="6" t="s">
        <v>96</v>
      </c>
      <c r="AS235" s="6">
        <v>1</v>
      </c>
      <c r="AT235" s="6" t="s">
        <v>96</v>
      </c>
      <c r="AU235" s="6" t="s">
        <v>96</v>
      </c>
      <c r="AV235" s="6" t="s">
        <v>96</v>
      </c>
      <c r="AW235" s="6" t="s">
        <v>96</v>
      </c>
      <c r="AX235" s="6">
        <v>1</v>
      </c>
      <c r="AY235" s="6">
        <v>1</v>
      </c>
      <c r="AZ235" s="6" t="s">
        <v>96</v>
      </c>
      <c r="BA235" s="6" t="s">
        <v>96</v>
      </c>
      <c r="BB235" s="6" t="s">
        <v>96</v>
      </c>
      <c r="BC235" s="6" t="s">
        <v>96</v>
      </c>
      <c r="BD235" s="6" t="s">
        <v>96</v>
      </c>
      <c r="BE235" s="6" t="s">
        <v>96</v>
      </c>
      <c r="BF235" s="6" t="s">
        <v>96</v>
      </c>
      <c r="BG235" s="6" t="s">
        <v>96</v>
      </c>
      <c r="BH235" s="7" t="s">
        <v>96</v>
      </c>
      <c r="BI235" s="6" t="s">
        <v>96</v>
      </c>
      <c r="BJ235" s="6" t="s">
        <v>96</v>
      </c>
      <c r="BK235" s="6" t="s">
        <v>164</v>
      </c>
      <c r="BL235" s="6" t="s">
        <v>96</v>
      </c>
      <c r="BM235" s="6" t="s">
        <v>339</v>
      </c>
      <c r="BN235" s="6" t="s">
        <v>77</v>
      </c>
      <c r="BO235" t="s">
        <v>462</v>
      </c>
      <c r="BP235" s="6">
        <v>1</v>
      </c>
      <c r="BQ235" t="s">
        <v>463</v>
      </c>
      <c r="BR235" s="6" t="s">
        <v>96</v>
      </c>
      <c r="BS235" s="6" t="s">
        <v>96</v>
      </c>
      <c r="BT235" s="6" t="s">
        <v>96</v>
      </c>
      <c r="BU235" s="6" t="s">
        <v>96</v>
      </c>
      <c r="BV235" s="6" t="s">
        <v>96</v>
      </c>
      <c r="BW235" s="6" t="s">
        <v>96</v>
      </c>
      <c r="BX235" s="6" t="s">
        <v>96</v>
      </c>
    </row>
    <row r="236" spans="1:76" x14ac:dyDescent="0.25">
      <c r="A236" s="41" t="s">
        <v>330</v>
      </c>
      <c r="B236" s="6" t="s">
        <v>331</v>
      </c>
      <c r="C236" s="6" t="s">
        <v>332</v>
      </c>
      <c r="D236" s="36" t="s">
        <v>333</v>
      </c>
      <c r="E236" s="6">
        <v>2008</v>
      </c>
      <c r="F236" s="39">
        <v>-5.0999999999999997E-2</v>
      </c>
      <c r="G236" t="s">
        <v>334</v>
      </c>
      <c r="H236" t="s">
        <v>338</v>
      </c>
      <c r="I236" t="s">
        <v>337</v>
      </c>
      <c r="J236" s="6" t="s">
        <v>96</v>
      </c>
      <c r="K236" s="6">
        <v>0.154</v>
      </c>
      <c r="L236" s="6" t="s">
        <v>96</v>
      </c>
      <c r="M236" s="6" t="s">
        <v>96</v>
      </c>
      <c r="N236" s="6" t="s">
        <v>96</v>
      </c>
      <c r="O236" s="6" t="s">
        <v>96</v>
      </c>
      <c r="P236" s="39" t="s">
        <v>96</v>
      </c>
      <c r="Q236" s="6" t="s">
        <v>96</v>
      </c>
      <c r="R236" s="6" t="s">
        <v>96</v>
      </c>
      <c r="S236" s="6" t="s">
        <v>96</v>
      </c>
      <c r="T236" s="6" t="s">
        <v>96</v>
      </c>
      <c r="U236" s="7" t="s">
        <v>96</v>
      </c>
      <c r="V236" s="16" t="s">
        <v>96</v>
      </c>
      <c r="W236" s="16" t="s">
        <v>96</v>
      </c>
      <c r="X236" s="16" t="s">
        <v>96</v>
      </c>
      <c r="Y236" s="16" t="s">
        <v>96</v>
      </c>
      <c r="Z236" s="78" t="s">
        <v>69</v>
      </c>
      <c r="AA236" s="6" t="s">
        <v>163</v>
      </c>
      <c r="AB236" s="6">
        <v>1991</v>
      </c>
      <c r="AC236" s="6">
        <v>2003</v>
      </c>
      <c r="AD236" s="6" t="s">
        <v>96</v>
      </c>
      <c r="AE236" s="6" t="s">
        <v>96</v>
      </c>
      <c r="AF236" s="6" t="s">
        <v>96</v>
      </c>
      <c r="AG236" s="6" t="s">
        <v>96</v>
      </c>
      <c r="AH236" s="6" t="s">
        <v>96</v>
      </c>
      <c r="AI236" s="6">
        <v>1</v>
      </c>
      <c r="AJ236" s="6" t="s">
        <v>96</v>
      </c>
      <c r="AK236" s="6" t="s">
        <v>96</v>
      </c>
      <c r="AL236" s="16" t="s">
        <v>73</v>
      </c>
      <c r="AM236" s="6" t="s">
        <v>96</v>
      </c>
      <c r="AN236" s="6" t="s">
        <v>96</v>
      </c>
      <c r="AO236" s="6" t="s">
        <v>96</v>
      </c>
      <c r="AP236" s="6" t="s">
        <v>96</v>
      </c>
      <c r="AQ236" s="6" t="s">
        <v>96</v>
      </c>
      <c r="AR236" s="6" t="s">
        <v>96</v>
      </c>
      <c r="AS236" s="6">
        <v>1</v>
      </c>
      <c r="AT236" s="6" t="s">
        <v>96</v>
      </c>
      <c r="AU236" s="6" t="s">
        <v>96</v>
      </c>
      <c r="AV236" s="6" t="s">
        <v>96</v>
      </c>
      <c r="AW236" s="6" t="s">
        <v>96</v>
      </c>
      <c r="AX236" s="6">
        <v>1</v>
      </c>
      <c r="AY236" s="6">
        <v>1</v>
      </c>
      <c r="AZ236" s="6" t="s">
        <v>96</v>
      </c>
      <c r="BA236" s="6" t="s">
        <v>96</v>
      </c>
      <c r="BB236" s="6" t="s">
        <v>96</v>
      </c>
      <c r="BC236" s="6" t="s">
        <v>96</v>
      </c>
      <c r="BD236" s="6" t="s">
        <v>96</v>
      </c>
      <c r="BE236" s="6" t="s">
        <v>96</v>
      </c>
      <c r="BF236" s="6" t="s">
        <v>96</v>
      </c>
      <c r="BG236" s="6" t="s">
        <v>96</v>
      </c>
      <c r="BH236" s="7" t="s">
        <v>96</v>
      </c>
      <c r="BI236" s="6" t="s">
        <v>96</v>
      </c>
      <c r="BJ236" s="6" t="s">
        <v>96</v>
      </c>
      <c r="BK236" s="6" t="s">
        <v>164</v>
      </c>
      <c r="BL236" s="6" t="s">
        <v>96</v>
      </c>
      <c r="BM236" s="6" t="s">
        <v>340</v>
      </c>
      <c r="BN236" s="6" t="s">
        <v>77</v>
      </c>
      <c r="BO236" t="s">
        <v>462</v>
      </c>
      <c r="BP236" s="6">
        <v>1</v>
      </c>
      <c r="BQ236" t="s">
        <v>463</v>
      </c>
      <c r="BR236" s="6" t="s">
        <v>96</v>
      </c>
      <c r="BS236" s="6" t="s">
        <v>96</v>
      </c>
      <c r="BT236" s="6" t="s">
        <v>96</v>
      </c>
      <c r="BU236" s="6" t="s">
        <v>96</v>
      </c>
      <c r="BV236" s="6" t="s">
        <v>96</v>
      </c>
      <c r="BW236" s="6" t="s">
        <v>96</v>
      </c>
      <c r="BX236" s="6" t="s">
        <v>96</v>
      </c>
    </row>
    <row r="237" spans="1:76" x14ac:dyDescent="0.25">
      <c r="A237" s="41" t="s">
        <v>330</v>
      </c>
      <c r="B237" s="6" t="s">
        <v>331</v>
      </c>
      <c r="C237" s="6" t="s">
        <v>332</v>
      </c>
      <c r="D237" s="36" t="s">
        <v>333</v>
      </c>
      <c r="E237" s="6">
        <v>2008</v>
      </c>
      <c r="F237" s="39">
        <v>-0.44800000000000001</v>
      </c>
      <c r="G237" t="s">
        <v>334</v>
      </c>
      <c r="H237" t="s">
        <v>338</v>
      </c>
      <c r="I237" t="s">
        <v>337</v>
      </c>
      <c r="J237" s="6" t="s">
        <v>96</v>
      </c>
      <c r="K237" s="6">
        <v>0.88200000000000001</v>
      </c>
      <c r="L237" s="6" t="s">
        <v>96</v>
      </c>
      <c r="M237" s="6" t="s">
        <v>96</v>
      </c>
      <c r="N237" s="6" t="s">
        <v>96</v>
      </c>
      <c r="O237" s="6" t="s">
        <v>96</v>
      </c>
      <c r="P237" s="39" t="s">
        <v>96</v>
      </c>
      <c r="Q237" s="6" t="s">
        <v>96</v>
      </c>
      <c r="R237" s="6" t="s">
        <v>96</v>
      </c>
      <c r="S237" s="6" t="s">
        <v>96</v>
      </c>
      <c r="T237" s="6" t="s">
        <v>96</v>
      </c>
      <c r="U237" s="7" t="s">
        <v>96</v>
      </c>
      <c r="V237" s="16" t="s">
        <v>96</v>
      </c>
      <c r="W237" s="16" t="s">
        <v>96</v>
      </c>
      <c r="X237" s="16" t="s">
        <v>96</v>
      </c>
      <c r="Y237" s="16" t="s">
        <v>96</v>
      </c>
      <c r="Z237" s="78" t="s">
        <v>69</v>
      </c>
      <c r="AA237" s="6" t="s">
        <v>163</v>
      </c>
      <c r="AB237" s="6">
        <v>1991</v>
      </c>
      <c r="AC237" s="6">
        <v>2003</v>
      </c>
      <c r="AD237" s="6" t="s">
        <v>96</v>
      </c>
      <c r="AE237" s="6" t="s">
        <v>96</v>
      </c>
      <c r="AF237" s="6" t="s">
        <v>96</v>
      </c>
      <c r="AG237" s="6" t="s">
        <v>96</v>
      </c>
      <c r="AH237" s="6" t="s">
        <v>96</v>
      </c>
      <c r="AI237" s="6">
        <v>1</v>
      </c>
      <c r="AJ237" s="6" t="s">
        <v>96</v>
      </c>
      <c r="AK237" s="6" t="s">
        <v>96</v>
      </c>
      <c r="AL237" s="16" t="s">
        <v>73</v>
      </c>
      <c r="AM237" s="6" t="s">
        <v>96</v>
      </c>
      <c r="AN237" s="6" t="s">
        <v>96</v>
      </c>
      <c r="AO237" s="6" t="s">
        <v>96</v>
      </c>
      <c r="AP237" s="6" t="s">
        <v>96</v>
      </c>
      <c r="AQ237" s="6" t="s">
        <v>96</v>
      </c>
      <c r="AR237" s="6" t="s">
        <v>96</v>
      </c>
      <c r="AS237" s="6">
        <v>1</v>
      </c>
      <c r="AT237" s="6" t="s">
        <v>96</v>
      </c>
      <c r="AU237" s="6" t="s">
        <v>96</v>
      </c>
      <c r="AV237" s="6" t="s">
        <v>96</v>
      </c>
      <c r="AW237" s="6" t="s">
        <v>96</v>
      </c>
      <c r="AX237" s="6">
        <v>1</v>
      </c>
      <c r="AY237" s="6">
        <v>1</v>
      </c>
      <c r="AZ237" s="6" t="s">
        <v>96</v>
      </c>
      <c r="BA237" s="6" t="s">
        <v>96</v>
      </c>
      <c r="BB237" s="6" t="s">
        <v>96</v>
      </c>
      <c r="BC237" s="6" t="s">
        <v>96</v>
      </c>
      <c r="BD237" s="6" t="s">
        <v>96</v>
      </c>
      <c r="BE237" s="6" t="s">
        <v>96</v>
      </c>
      <c r="BF237" s="6" t="s">
        <v>96</v>
      </c>
      <c r="BG237" s="6" t="s">
        <v>96</v>
      </c>
      <c r="BH237" s="7" t="s">
        <v>96</v>
      </c>
      <c r="BI237" s="6" t="s">
        <v>96</v>
      </c>
      <c r="BJ237" s="6" t="s">
        <v>96</v>
      </c>
      <c r="BK237" s="6" t="s">
        <v>164</v>
      </c>
      <c r="BL237" s="6" t="s">
        <v>96</v>
      </c>
      <c r="BM237" s="6" t="s">
        <v>340</v>
      </c>
      <c r="BN237" s="6" t="s">
        <v>77</v>
      </c>
      <c r="BO237" t="s">
        <v>462</v>
      </c>
      <c r="BP237" s="6">
        <v>1</v>
      </c>
      <c r="BQ237" t="s">
        <v>463</v>
      </c>
      <c r="BR237" s="6" t="s">
        <v>96</v>
      </c>
      <c r="BS237" s="6" t="s">
        <v>96</v>
      </c>
      <c r="BT237" s="6" t="s">
        <v>96</v>
      </c>
      <c r="BU237" s="6" t="s">
        <v>96</v>
      </c>
      <c r="BV237" s="6" t="s">
        <v>96</v>
      </c>
      <c r="BW237" s="6" t="s">
        <v>96</v>
      </c>
      <c r="BX237" s="6" t="s">
        <v>96</v>
      </c>
    </row>
    <row r="238" spans="1:76" x14ac:dyDescent="0.25">
      <c r="A238" s="41" t="s">
        <v>330</v>
      </c>
      <c r="B238" s="6" t="s">
        <v>331</v>
      </c>
      <c r="C238" s="6" t="s">
        <v>332</v>
      </c>
      <c r="D238" s="36" t="s">
        <v>333</v>
      </c>
      <c r="E238" s="6">
        <v>2008</v>
      </c>
      <c r="F238" s="39">
        <v>0.32800000000000001</v>
      </c>
      <c r="G238" t="s">
        <v>334</v>
      </c>
      <c r="H238" t="s">
        <v>338</v>
      </c>
      <c r="I238" t="s">
        <v>337</v>
      </c>
      <c r="J238" s="6" t="s">
        <v>96</v>
      </c>
      <c r="K238" s="6">
        <v>0.48699999999999999</v>
      </c>
      <c r="L238" s="6" t="s">
        <v>96</v>
      </c>
      <c r="M238" s="6" t="s">
        <v>96</v>
      </c>
      <c r="N238" s="6" t="s">
        <v>96</v>
      </c>
      <c r="O238" s="6" t="s">
        <v>96</v>
      </c>
      <c r="P238" s="39" t="s">
        <v>96</v>
      </c>
      <c r="Q238" s="6" t="s">
        <v>96</v>
      </c>
      <c r="R238" s="6" t="s">
        <v>96</v>
      </c>
      <c r="S238" s="6" t="s">
        <v>96</v>
      </c>
      <c r="T238" s="6" t="s">
        <v>96</v>
      </c>
      <c r="U238" s="7" t="s">
        <v>96</v>
      </c>
      <c r="V238" s="16" t="s">
        <v>96</v>
      </c>
      <c r="W238" s="16" t="s">
        <v>96</v>
      </c>
      <c r="X238" s="16" t="s">
        <v>96</v>
      </c>
      <c r="Y238" s="16" t="s">
        <v>96</v>
      </c>
      <c r="Z238" s="78" t="s">
        <v>69</v>
      </c>
      <c r="AA238" s="6" t="s">
        <v>163</v>
      </c>
      <c r="AB238" s="6">
        <v>1991</v>
      </c>
      <c r="AC238" s="6">
        <v>2003</v>
      </c>
      <c r="AD238" s="6" t="s">
        <v>96</v>
      </c>
      <c r="AE238" s="6" t="s">
        <v>96</v>
      </c>
      <c r="AF238" s="6" t="s">
        <v>96</v>
      </c>
      <c r="AG238" s="6" t="s">
        <v>96</v>
      </c>
      <c r="AH238" s="6" t="s">
        <v>96</v>
      </c>
      <c r="AI238" s="6">
        <v>1</v>
      </c>
      <c r="AJ238" s="6" t="s">
        <v>96</v>
      </c>
      <c r="AK238" s="6" t="s">
        <v>96</v>
      </c>
      <c r="AL238" s="16" t="s">
        <v>73</v>
      </c>
      <c r="AM238" s="6" t="s">
        <v>96</v>
      </c>
      <c r="AN238" s="6" t="s">
        <v>96</v>
      </c>
      <c r="AO238" s="6" t="s">
        <v>96</v>
      </c>
      <c r="AP238" s="6" t="s">
        <v>96</v>
      </c>
      <c r="AQ238" s="6" t="s">
        <v>96</v>
      </c>
      <c r="AR238" s="6" t="s">
        <v>96</v>
      </c>
      <c r="AS238" s="6">
        <v>1</v>
      </c>
      <c r="AT238" s="6" t="s">
        <v>96</v>
      </c>
      <c r="AU238" s="6" t="s">
        <v>96</v>
      </c>
      <c r="AV238" s="6" t="s">
        <v>96</v>
      </c>
      <c r="AW238" s="6" t="s">
        <v>96</v>
      </c>
      <c r="AX238" s="6">
        <v>1</v>
      </c>
      <c r="AY238" s="6">
        <v>1</v>
      </c>
      <c r="AZ238" s="6" t="s">
        <v>96</v>
      </c>
      <c r="BA238" s="6" t="s">
        <v>96</v>
      </c>
      <c r="BB238" s="6" t="s">
        <v>96</v>
      </c>
      <c r="BC238" s="6" t="s">
        <v>96</v>
      </c>
      <c r="BD238" s="6" t="s">
        <v>96</v>
      </c>
      <c r="BE238" s="6" t="s">
        <v>96</v>
      </c>
      <c r="BF238" s="6" t="s">
        <v>96</v>
      </c>
      <c r="BG238" s="6" t="s">
        <v>96</v>
      </c>
      <c r="BH238" s="7" t="s">
        <v>96</v>
      </c>
      <c r="BI238" s="6" t="s">
        <v>96</v>
      </c>
      <c r="BJ238" s="6" t="s">
        <v>96</v>
      </c>
      <c r="BK238" s="6" t="s">
        <v>164</v>
      </c>
      <c r="BL238" s="6" t="s">
        <v>96</v>
      </c>
      <c r="BM238" s="6" t="s">
        <v>340</v>
      </c>
      <c r="BN238" s="6" t="s">
        <v>77</v>
      </c>
      <c r="BO238" t="s">
        <v>462</v>
      </c>
      <c r="BP238" s="6">
        <v>1</v>
      </c>
      <c r="BQ238" t="s">
        <v>463</v>
      </c>
      <c r="BR238" s="6" t="s">
        <v>96</v>
      </c>
      <c r="BS238" s="6" t="s">
        <v>96</v>
      </c>
      <c r="BT238" s="6" t="s">
        <v>96</v>
      </c>
      <c r="BU238" s="6" t="s">
        <v>96</v>
      </c>
      <c r="BV238" s="6" t="s">
        <v>96</v>
      </c>
      <c r="BW238" s="6" t="s">
        <v>96</v>
      </c>
      <c r="BX238" s="6" t="s">
        <v>96</v>
      </c>
    </row>
    <row r="239" spans="1:76" x14ac:dyDescent="0.25">
      <c r="A239" s="41" t="s">
        <v>330</v>
      </c>
      <c r="B239" s="6" t="s">
        <v>331</v>
      </c>
      <c r="C239" s="55" t="s">
        <v>332</v>
      </c>
      <c r="D239" s="36" t="s">
        <v>333</v>
      </c>
      <c r="E239" s="6">
        <v>2008</v>
      </c>
      <c r="F239" s="39">
        <v>0.627</v>
      </c>
      <c r="G239" s="6" t="s">
        <v>464</v>
      </c>
      <c r="H239" t="s">
        <v>338</v>
      </c>
      <c r="I239" t="s">
        <v>337</v>
      </c>
      <c r="J239" s="6" t="s">
        <v>96</v>
      </c>
      <c r="K239" s="6">
        <v>2E-3</v>
      </c>
      <c r="L239" s="6" t="s">
        <v>96</v>
      </c>
      <c r="M239" s="6" t="s">
        <v>96</v>
      </c>
      <c r="N239" s="6" t="s">
        <v>96</v>
      </c>
      <c r="O239" s="6" t="s">
        <v>96</v>
      </c>
      <c r="P239" s="39" t="s">
        <v>96</v>
      </c>
      <c r="Q239" s="6" t="s">
        <v>96</v>
      </c>
      <c r="R239" s="6" t="s">
        <v>96</v>
      </c>
      <c r="S239" s="6">
        <v>43393</v>
      </c>
      <c r="T239" s="6" t="s">
        <v>96</v>
      </c>
      <c r="U239" s="7" t="s">
        <v>96</v>
      </c>
      <c r="V239" s="16" t="s">
        <v>96</v>
      </c>
      <c r="W239" s="16" t="s">
        <v>96</v>
      </c>
      <c r="X239" s="16" t="s">
        <v>96</v>
      </c>
      <c r="Y239" s="16" t="s">
        <v>96</v>
      </c>
      <c r="Z239" s="78" t="s">
        <v>69</v>
      </c>
      <c r="AA239" s="6" t="s">
        <v>163</v>
      </c>
      <c r="AB239" s="6">
        <v>1971</v>
      </c>
      <c r="AC239" s="6">
        <v>2003</v>
      </c>
      <c r="AD239" s="6" t="s">
        <v>96</v>
      </c>
      <c r="AE239" s="6" t="s">
        <v>96</v>
      </c>
      <c r="AF239" s="6" t="s">
        <v>96</v>
      </c>
      <c r="AG239" s="6" t="s">
        <v>96</v>
      </c>
      <c r="AH239" s="6" t="s">
        <v>96</v>
      </c>
      <c r="AI239" s="6">
        <v>1</v>
      </c>
      <c r="AJ239" s="6" t="s">
        <v>96</v>
      </c>
      <c r="AK239" s="6" t="s">
        <v>96</v>
      </c>
      <c r="AL239" s="16" t="s">
        <v>73</v>
      </c>
      <c r="AM239" s="6" t="s">
        <v>96</v>
      </c>
      <c r="AN239" s="6" t="s">
        <v>96</v>
      </c>
      <c r="AO239" s="6" t="s">
        <v>96</v>
      </c>
      <c r="AP239" s="6" t="s">
        <v>96</v>
      </c>
      <c r="AQ239" s="6" t="s">
        <v>96</v>
      </c>
      <c r="AR239" s="6" t="s">
        <v>96</v>
      </c>
      <c r="AS239" s="6">
        <v>1</v>
      </c>
      <c r="AT239" s="6" t="s">
        <v>96</v>
      </c>
      <c r="AU239" s="6" t="s">
        <v>96</v>
      </c>
      <c r="AV239" s="6" t="s">
        <v>96</v>
      </c>
      <c r="AW239" s="6" t="s">
        <v>96</v>
      </c>
      <c r="AX239" s="6">
        <v>1</v>
      </c>
      <c r="AY239" s="6">
        <v>1</v>
      </c>
      <c r="AZ239" s="6" t="s">
        <v>96</v>
      </c>
      <c r="BA239" s="6" t="s">
        <v>96</v>
      </c>
      <c r="BB239" s="6" t="s">
        <v>96</v>
      </c>
      <c r="BC239" s="6" t="s">
        <v>96</v>
      </c>
      <c r="BD239" s="6" t="s">
        <v>96</v>
      </c>
      <c r="BE239" s="6" t="s">
        <v>96</v>
      </c>
      <c r="BF239" s="6" t="s">
        <v>96</v>
      </c>
      <c r="BG239" s="6" t="s">
        <v>96</v>
      </c>
      <c r="BH239" s="7" t="s">
        <v>96</v>
      </c>
      <c r="BI239" s="6" t="s">
        <v>96</v>
      </c>
      <c r="BJ239" s="6" t="s">
        <v>96</v>
      </c>
      <c r="BK239" s="6" t="s">
        <v>164</v>
      </c>
      <c r="BL239" s="6" t="s">
        <v>96</v>
      </c>
      <c r="BM239" s="6" t="s">
        <v>96</v>
      </c>
      <c r="BN239" s="6" t="s">
        <v>77</v>
      </c>
      <c r="BO239" t="s">
        <v>462</v>
      </c>
      <c r="BP239" s="6">
        <v>1</v>
      </c>
      <c r="BQ239" t="s">
        <v>463</v>
      </c>
      <c r="BR239" s="6" t="s">
        <v>96</v>
      </c>
      <c r="BS239" s="6" t="s">
        <v>96</v>
      </c>
      <c r="BT239" s="6" t="s">
        <v>96</v>
      </c>
      <c r="BU239" s="6" t="s">
        <v>96</v>
      </c>
      <c r="BV239" s="6" t="s">
        <v>96</v>
      </c>
      <c r="BW239" s="6" t="s">
        <v>96</v>
      </c>
      <c r="BX239" s="6" t="s">
        <v>96</v>
      </c>
    </row>
    <row r="240" spans="1:76" x14ac:dyDescent="0.25">
      <c r="A240" s="41" t="s">
        <v>330</v>
      </c>
      <c r="B240" s="6" t="s">
        <v>331</v>
      </c>
      <c r="C240" s="55" t="s">
        <v>332</v>
      </c>
      <c r="D240" s="36" t="s">
        <v>333</v>
      </c>
      <c r="E240" s="6">
        <v>2008</v>
      </c>
      <c r="F240" s="39">
        <v>0.96</v>
      </c>
      <c r="G240" s="6" t="s">
        <v>465</v>
      </c>
      <c r="H240" t="s">
        <v>338</v>
      </c>
      <c r="I240" t="s">
        <v>337</v>
      </c>
      <c r="J240" s="6" t="s">
        <v>96</v>
      </c>
      <c r="K240" s="6">
        <v>5.0000000000000001E-3</v>
      </c>
      <c r="L240" s="6" t="s">
        <v>96</v>
      </c>
      <c r="M240" s="6" t="s">
        <v>96</v>
      </c>
      <c r="N240" s="6" t="s">
        <v>96</v>
      </c>
      <c r="O240" s="6" t="s">
        <v>96</v>
      </c>
      <c r="P240" s="39" t="s">
        <v>96</v>
      </c>
      <c r="Q240" s="6" t="s">
        <v>96</v>
      </c>
      <c r="R240" s="6" t="s">
        <v>96</v>
      </c>
      <c r="S240" s="6">
        <v>33993</v>
      </c>
      <c r="T240" s="6" t="s">
        <v>96</v>
      </c>
      <c r="U240" s="7" t="s">
        <v>96</v>
      </c>
      <c r="V240" s="16" t="s">
        <v>96</v>
      </c>
      <c r="W240" s="16" t="s">
        <v>96</v>
      </c>
      <c r="X240" s="16" t="s">
        <v>96</v>
      </c>
      <c r="Y240" s="16" t="s">
        <v>96</v>
      </c>
      <c r="Z240" s="78" t="s">
        <v>69</v>
      </c>
      <c r="AA240" s="6" t="s">
        <v>163</v>
      </c>
      <c r="AB240" s="6">
        <v>1971</v>
      </c>
      <c r="AC240" s="6">
        <v>2003</v>
      </c>
      <c r="AD240" s="6" t="s">
        <v>96</v>
      </c>
      <c r="AE240" s="6" t="s">
        <v>96</v>
      </c>
      <c r="AF240" s="6" t="s">
        <v>96</v>
      </c>
      <c r="AG240" s="6" t="s">
        <v>96</v>
      </c>
      <c r="AH240" s="6" t="s">
        <v>96</v>
      </c>
      <c r="AI240" s="6">
        <v>1</v>
      </c>
      <c r="AJ240" s="6" t="s">
        <v>96</v>
      </c>
      <c r="AK240" s="6" t="s">
        <v>96</v>
      </c>
      <c r="AL240" s="16" t="s">
        <v>73</v>
      </c>
      <c r="AM240" s="6" t="s">
        <v>96</v>
      </c>
      <c r="AN240" s="6" t="s">
        <v>96</v>
      </c>
      <c r="AO240" s="6" t="s">
        <v>96</v>
      </c>
      <c r="AP240" s="6" t="s">
        <v>96</v>
      </c>
      <c r="AQ240" s="6" t="s">
        <v>96</v>
      </c>
      <c r="AR240" s="6" t="s">
        <v>96</v>
      </c>
      <c r="AS240" s="6">
        <v>1</v>
      </c>
      <c r="AT240" s="6" t="s">
        <v>96</v>
      </c>
      <c r="AU240" s="6" t="s">
        <v>96</v>
      </c>
      <c r="AV240" s="6" t="s">
        <v>96</v>
      </c>
      <c r="AW240" s="6" t="s">
        <v>96</v>
      </c>
      <c r="AX240" s="6">
        <v>1</v>
      </c>
      <c r="AY240" s="6">
        <v>1</v>
      </c>
      <c r="AZ240" s="6" t="s">
        <v>96</v>
      </c>
      <c r="BA240" s="6" t="s">
        <v>96</v>
      </c>
      <c r="BB240" s="6" t="s">
        <v>96</v>
      </c>
      <c r="BC240" s="6" t="s">
        <v>96</v>
      </c>
      <c r="BD240" s="6" t="s">
        <v>96</v>
      </c>
      <c r="BE240" s="6" t="s">
        <v>96</v>
      </c>
      <c r="BF240" s="6" t="s">
        <v>96</v>
      </c>
      <c r="BG240" s="6" t="s">
        <v>96</v>
      </c>
      <c r="BH240" s="7" t="s">
        <v>96</v>
      </c>
      <c r="BI240" s="6" t="s">
        <v>96</v>
      </c>
      <c r="BJ240" s="6" t="s">
        <v>96</v>
      </c>
      <c r="BK240" s="6" t="s">
        <v>164</v>
      </c>
      <c r="BL240" s="6" t="s">
        <v>96</v>
      </c>
      <c r="BM240" s="6" t="s">
        <v>96</v>
      </c>
      <c r="BN240" s="6" t="s">
        <v>77</v>
      </c>
      <c r="BO240" t="s">
        <v>462</v>
      </c>
      <c r="BP240" s="6">
        <v>1</v>
      </c>
      <c r="BQ240" t="s">
        <v>463</v>
      </c>
      <c r="BR240" s="6" t="s">
        <v>96</v>
      </c>
      <c r="BS240" s="6" t="s">
        <v>96</v>
      </c>
      <c r="BT240" s="6" t="s">
        <v>96</v>
      </c>
      <c r="BU240" s="6" t="s">
        <v>96</v>
      </c>
      <c r="BV240" s="6" t="s">
        <v>96</v>
      </c>
      <c r="BW240" s="6" t="s">
        <v>96</v>
      </c>
      <c r="BX240" s="6" t="s">
        <v>96</v>
      </c>
    </row>
    <row r="241" spans="1:76" x14ac:dyDescent="0.25">
      <c r="A241" s="41" t="s">
        <v>330</v>
      </c>
      <c r="B241" s="6" t="s">
        <v>331</v>
      </c>
      <c r="C241" s="55" t="s">
        <v>332</v>
      </c>
      <c r="D241" s="36" t="s">
        <v>333</v>
      </c>
      <c r="E241" s="6">
        <v>2008</v>
      </c>
      <c r="F241" s="39">
        <v>0.307</v>
      </c>
      <c r="G241" s="6" t="s">
        <v>466</v>
      </c>
      <c r="H241" t="s">
        <v>338</v>
      </c>
      <c r="I241" t="s">
        <v>337</v>
      </c>
      <c r="J241" s="6" t="s">
        <v>96</v>
      </c>
      <c r="K241" s="6">
        <v>6.0000000000000001E-3</v>
      </c>
      <c r="L241" s="6" t="s">
        <v>96</v>
      </c>
      <c r="M241" s="6" t="s">
        <v>96</v>
      </c>
      <c r="N241" s="6" t="s">
        <v>96</v>
      </c>
      <c r="O241" s="6" t="s">
        <v>96</v>
      </c>
      <c r="P241" s="39" t="s">
        <v>96</v>
      </c>
      <c r="Q241" s="6" t="s">
        <v>96</v>
      </c>
      <c r="R241" s="6" t="s">
        <v>96</v>
      </c>
      <c r="S241" s="6">
        <v>9400</v>
      </c>
      <c r="T241" s="6" t="s">
        <v>96</v>
      </c>
      <c r="U241" s="7" t="s">
        <v>96</v>
      </c>
      <c r="V241" s="16" t="s">
        <v>96</v>
      </c>
      <c r="W241" s="16" t="s">
        <v>96</v>
      </c>
      <c r="X241" s="16" t="s">
        <v>96</v>
      </c>
      <c r="Y241" s="16" t="s">
        <v>96</v>
      </c>
      <c r="Z241" s="78" t="s">
        <v>69</v>
      </c>
      <c r="AA241" s="6" t="s">
        <v>163</v>
      </c>
      <c r="AB241" s="6">
        <v>1971</v>
      </c>
      <c r="AC241" s="6">
        <v>2003</v>
      </c>
      <c r="AD241" s="6" t="s">
        <v>96</v>
      </c>
      <c r="AE241" s="6" t="s">
        <v>96</v>
      </c>
      <c r="AF241" s="6" t="s">
        <v>96</v>
      </c>
      <c r="AG241" s="6" t="s">
        <v>96</v>
      </c>
      <c r="AH241" s="6" t="s">
        <v>96</v>
      </c>
      <c r="AI241" s="6">
        <v>1</v>
      </c>
      <c r="AJ241" s="6" t="s">
        <v>96</v>
      </c>
      <c r="AK241" s="6" t="s">
        <v>96</v>
      </c>
      <c r="AL241" s="16" t="s">
        <v>73</v>
      </c>
      <c r="AM241" s="6" t="s">
        <v>96</v>
      </c>
      <c r="AN241" s="6" t="s">
        <v>96</v>
      </c>
      <c r="AO241" s="6" t="s">
        <v>96</v>
      </c>
      <c r="AP241" s="6" t="s">
        <v>96</v>
      </c>
      <c r="AQ241" s="6" t="s">
        <v>96</v>
      </c>
      <c r="AR241" s="6" t="s">
        <v>96</v>
      </c>
      <c r="AS241" s="6">
        <v>1</v>
      </c>
      <c r="AT241" s="6" t="s">
        <v>96</v>
      </c>
      <c r="AU241" s="6" t="s">
        <v>96</v>
      </c>
      <c r="AV241" s="6" t="s">
        <v>96</v>
      </c>
      <c r="AW241" s="6" t="s">
        <v>96</v>
      </c>
      <c r="AX241" s="6">
        <v>1</v>
      </c>
      <c r="AY241" s="6">
        <v>1</v>
      </c>
      <c r="AZ241" s="6" t="s">
        <v>96</v>
      </c>
      <c r="BA241" s="6" t="s">
        <v>96</v>
      </c>
      <c r="BB241" s="6" t="s">
        <v>96</v>
      </c>
      <c r="BC241" s="6" t="s">
        <v>96</v>
      </c>
      <c r="BD241" s="6" t="s">
        <v>96</v>
      </c>
      <c r="BE241" s="6" t="s">
        <v>96</v>
      </c>
      <c r="BF241" s="6" t="s">
        <v>96</v>
      </c>
      <c r="BG241" s="6" t="s">
        <v>96</v>
      </c>
      <c r="BH241" s="7" t="s">
        <v>96</v>
      </c>
      <c r="BI241" s="6" t="s">
        <v>96</v>
      </c>
      <c r="BJ241" s="6" t="s">
        <v>96</v>
      </c>
      <c r="BK241" s="6" t="s">
        <v>164</v>
      </c>
      <c r="BL241" s="6" t="s">
        <v>96</v>
      </c>
      <c r="BM241" s="6" t="s">
        <v>96</v>
      </c>
      <c r="BN241" s="6" t="s">
        <v>77</v>
      </c>
      <c r="BO241" t="s">
        <v>462</v>
      </c>
      <c r="BP241" s="6">
        <v>1</v>
      </c>
      <c r="BQ241" t="s">
        <v>463</v>
      </c>
      <c r="BR241" s="6" t="s">
        <v>96</v>
      </c>
      <c r="BS241" s="6" t="s">
        <v>96</v>
      </c>
      <c r="BT241" s="6" t="s">
        <v>96</v>
      </c>
      <c r="BU241" s="6" t="s">
        <v>96</v>
      </c>
      <c r="BV241" s="6" t="s">
        <v>96</v>
      </c>
      <c r="BW241" s="6" t="s">
        <v>96</v>
      </c>
      <c r="BX241" s="6" t="s">
        <v>96</v>
      </c>
    </row>
    <row r="242" spans="1:76" x14ac:dyDescent="0.25">
      <c r="A242" s="41" t="s">
        <v>330</v>
      </c>
      <c r="B242" s="6" t="s">
        <v>331</v>
      </c>
      <c r="C242" s="55" t="s">
        <v>332</v>
      </c>
      <c r="D242" s="36" t="s">
        <v>333</v>
      </c>
      <c r="E242" s="6">
        <v>2008</v>
      </c>
      <c r="F242" s="39">
        <v>0.69199999999999995</v>
      </c>
      <c r="G242" s="6" t="s">
        <v>467</v>
      </c>
      <c r="H242" t="s">
        <v>338</v>
      </c>
      <c r="I242" t="s">
        <v>337</v>
      </c>
      <c r="J242" s="6" t="s">
        <v>96</v>
      </c>
      <c r="K242" s="6">
        <v>8.9999999999999993E-3</v>
      </c>
      <c r="L242" s="6" t="s">
        <v>96</v>
      </c>
      <c r="M242" s="6" t="s">
        <v>96</v>
      </c>
      <c r="N242" s="6" t="s">
        <v>96</v>
      </c>
      <c r="O242" s="6" t="s">
        <v>96</v>
      </c>
      <c r="P242" s="39" t="s">
        <v>96</v>
      </c>
      <c r="Q242" s="6" t="s">
        <v>96</v>
      </c>
      <c r="R242" s="6" t="s">
        <v>96</v>
      </c>
      <c r="S242" s="6" t="s">
        <v>96</v>
      </c>
      <c r="T242" s="6" t="s">
        <v>96</v>
      </c>
      <c r="U242" s="7" t="s">
        <v>96</v>
      </c>
      <c r="V242" s="16" t="s">
        <v>96</v>
      </c>
      <c r="W242" s="16" t="s">
        <v>96</v>
      </c>
      <c r="X242" s="16" t="s">
        <v>96</v>
      </c>
      <c r="Y242" s="16" t="s">
        <v>96</v>
      </c>
      <c r="Z242" s="78" t="s">
        <v>69</v>
      </c>
      <c r="AA242" s="6" t="s">
        <v>163</v>
      </c>
      <c r="AB242" s="6">
        <v>1971</v>
      </c>
      <c r="AC242" s="6">
        <v>1990</v>
      </c>
      <c r="AD242" s="6" t="s">
        <v>96</v>
      </c>
      <c r="AE242" s="6" t="s">
        <v>96</v>
      </c>
      <c r="AF242" s="6" t="s">
        <v>96</v>
      </c>
      <c r="AG242" s="6" t="s">
        <v>96</v>
      </c>
      <c r="AH242" s="6" t="s">
        <v>96</v>
      </c>
      <c r="AI242" s="6">
        <v>1</v>
      </c>
      <c r="AJ242" s="6" t="s">
        <v>96</v>
      </c>
      <c r="AK242" s="6" t="s">
        <v>96</v>
      </c>
      <c r="AL242" s="16" t="s">
        <v>73</v>
      </c>
      <c r="AM242" s="6" t="s">
        <v>96</v>
      </c>
      <c r="AN242" s="6" t="s">
        <v>96</v>
      </c>
      <c r="AO242" s="6" t="s">
        <v>96</v>
      </c>
      <c r="AP242" s="6" t="s">
        <v>96</v>
      </c>
      <c r="AQ242" s="6" t="s">
        <v>96</v>
      </c>
      <c r="AR242" s="6" t="s">
        <v>96</v>
      </c>
      <c r="AS242" s="6">
        <v>1</v>
      </c>
      <c r="AT242" s="6" t="s">
        <v>96</v>
      </c>
      <c r="AU242" s="6" t="s">
        <v>96</v>
      </c>
      <c r="AV242" s="6" t="s">
        <v>96</v>
      </c>
      <c r="AW242" s="6" t="s">
        <v>96</v>
      </c>
      <c r="AX242" s="6">
        <v>1</v>
      </c>
      <c r="AY242" s="6">
        <v>1</v>
      </c>
      <c r="AZ242" s="6" t="s">
        <v>96</v>
      </c>
      <c r="BA242" s="6" t="s">
        <v>96</v>
      </c>
      <c r="BB242" s="6" t="s">
        <v>96</v>
      </c>
      <c r="BC242" s="6" t="s">
        <v>96</v>
      </c>
      <c r="BD242" s="6" t="s">
        <v>96</v>
      </c>
      <c r="BE242" s="6" t="s">
        <v>96</v>
      </c>
      <c r="BF242" s="6" t="s">
        <v>96</v>
      </c>
      <c r="BG242" s="6" t="s">
        <v>96</v>
      </c>
      <c r="BH242" s="7" t="s">
        <v>96</v>
      </c>
      <c r="BI242" s="6" t="s">
        <v>96</v>
      </c>
      <c r="BJ242" s="6" t="s">
        <v>96</v>
      </c>
      <c r="BK242" s="6" t="s">
        <v>164</v>
      </c>
      <c r="BL242" s="6" t="s">
        <v>96</v>
      </c>
      <c r="BM242" s="6" t="s">
        <v>339</v>
      </c>
      <c r="BN242" s="6" t="s">
        <v>77</v>
      </c>
      <c r="BO242" t="s">
        <v>462</v>
      </c>
      <c r="BP242" s="6">
        <v>1</v>
      </c>
      <c r="BQ242" t="s">
        <v>463</v>
      </c>
      <c r="BR242" s="6" t="s">
        <v>96</v>
      </c>
      <c r="BS242" s="6" t="s">
        <v>96</v>
      </c>
      <c r="BT242" s="6" t="s">
        <v>96</v>
      </c>
      <c r="BU242" s="6" t="s">
        <v>96</v>
      </c>
      <c r="BV242" s="6" t="s">
        <v>96</v>
      </c>
      <c r="BW242" s="6" t="s">
        <v>96</v>
      </c>
      <c r="BX242" s="6" t="s">
        <v>96</v>
      </c>
    </row>
    <row r="243" spans="1:76" x14ac:dyDescent="0.25">
      <c r="A243" s="41" t="s">
        <v>330</v>
      </c>
      <c r="B243" s="6" t="s">
        <v>331</v>
      </c>
      <c r="C243" s="55" t="s">
        <v>332</v>
      </c>
      <c r="D243" s="36" t="s">
        <v>333</v>
      </c>
      <c r="E243" s="6">
        <v>2008</v>
      </c>
      <c r="F243" s="39">
        <v>1.1020000000000001</v>
      </c>
      <c r="G243" s="6" t="s">
        <v>468</v>
      </c>
      <c r="H243" t="s">
        <v>338</v>
      </c>
      <c r="I243" t="s">
        <v>337</v>
      </c>
      <c r="J243" s="6" t="s">
        <v>96</v>
      </c>
      <c r="K243" s="6">
        <v>1E-3</v>
      </c>
      <c r="L243" s="6" t="s">
        <v>96</v>
      </c>
      <c r="M243" s="6" t="s">
        <v>96</v>
      </c>
      <c r="N243" s="6" t="s">
        <v>96</v>
      </c>
      <c r="O243" s="6" t="s">
        <v>96</v>
      </c>
      <c r="P243" s="39" t="s">
        <v>96</v>
      </c>
      <c r="Q243" s="6" t="s">
        <v>96</v>
      </c>
      <c r="R243" s="6" t="s">
        <v>96</v>
      </c>
      <c r="S243" s="6" t="s">
        <v>96</v>
      </c>
      <c r="T243" s="6" t="s">
        <v>96</v>
      </c>
      <c r="U243" s="7" t="s">
        <v>96</v>
      </c>
      <c r="V243" s="16" t="s">
        <v>96</v>
      </c>
      <c r="W243" s="16" t="s">
        <v>96</v>
      </c>
      <c r="X243" s="16" t="s">
        <v>96</v>
      </c>
      <c r="Y243" s="16" t="s">
        <v>96</v>
      </c>
      <c r="Z243" s="78" t="s">
        <v>69</v>
      </c>
      <c r="AA243" s="6" t="s">
        <v>163</v>
      </c>
      <c r="AB243" s="6">
        <v>1971</v>
      </c>
      <c r="AC243" s="6">
        <v>1990</v>
      </c>
      <c r="AD243" s="6" t="s">
        <v>96</v>
      </c>
      <c r="AE243" s="6" t="s">
        <v>96</v>
      </c>
      <c r="AF243" s="6" t="s">
        <v>96</v>
      </c>
      <c r="AG243" s="6" t="s">
        <v>96</v>
      </c>
      <c r="AH243" s="6" t="s">
        <v>96</v>
      </c>
      <c r="AI243" s="6">
        <v>1</v>
      </c>
      <c r="AJ243" s="6" t="s">
        <v>96</v>
      </c>
      <c r="AK243" s="6" t="s">
        <v>96</v>
      </c>
      <c r="AL243" s="16" t="s">
        <v>73</v>
      </c>
      <c r="AM243" s="6" t="s">
        <v>96</v>
      </c>
      <c r="AN243" s="6" t="s">
        <v>96</v>
      </c>
      <c r="AO243" s="6" t="s">
        <v>96</v>
      </c>
      <c r="AP243" s="6" t="s">
        <v>96</v>
      </c>
      <c r="AQ243" s="6" t="s">
        <v>96</v>
      </c>
      <c r="AR243" s="6" t="s">
        <v>96</v>
      </c>
      <c r="AS243" s="6">
        <v>1</v>
      </c>
      <c r="AT243" s="6" t="s">
        <v>96</v>
      </c>
      <c r="AU243" s="6" t="s">
        <v>96</v>
      </c>
      <c r="AV243" s="6" t="s">
        <v>96</v>
      </c>
      <c r="AW243" s="6" t="s">
        <v>96</v>
      </c>
      <c r="AX243" s="6">
        <v>1</v>
      </c>
      <c r="AY243" s="6">
        <v>1</v>
      </c>
      <c r="AZ243" s="6" t="s">
        <v>96</v>
      </c>
      <c r="BA243" s="6" t="s">
        <v>96</v>
      </c>
      <c r="BB243" s="6" t="s">
        <v>96</v>
      </c>
      <c r="BC243" s="6" t="s">
        <v>96</v>
      </c>
      <c r="BD243" s="6" t="s">
        <v>96</v>
      </c>
      <c r="BE243" s="6" t="s">
        <v>96</v>
      </c>
      <c r="BF243" s="6" t="s">
        <v>96</v>
      </c>
      <c r="BG243" s="6" t="s">
        <v>96</v>
      </c>
      <c r="BH243" s="7" t="s">
        <v>96</v>
      </c>
      <c r="BI243" s="6" t="s">
        <v>96</v>
      </c>
      <c r="BJ243" s="6" t="s">
        <v>96</v>
      </c>
      <c r="BK243" s="6" t="s">
        <v>164</v>
      </c>
      <c r="BL243" s="6" t="s">
        <v>96</v>
      </c>
      <c r="BM243" s="6" t="s">
        <v>339</v>
      </c>
      <c r="BN243" s="6" t="s">
        <v>77</v>
      </c>
      <c r="BO243" t="s">
        <v>462</v>
      </c>
      <c r="BP243" s="6">
        <v>1</v>
      </c>
      <c r="BQ243" t="s">
        <v>463</v>
      </c>
      <c r="BR243" s="6" t="s">
        <v>96</v>
      </c>
      <c r="BS243" s="6" t="s">
        <v>96</v>
      </c>
      <c r="BT243" s="6" t="s">
        <v>96</v>
      </c>
      <c r="BU243" s="6" t="s">
        <v>96</v>
      </c>
      <c r="BV243" s="6" t="s">
        <v>96</v>
      </c>
      <c r="BW243" s="6" t="s">
        <v>96</v>
      </c>
      <c r="BX243" s="6" t="s">
        <v>96</v>
      </c>
    </row>
    <row r="244" spans="1:76" x14ac:dyDescent="0.25">
      <c r="A244" s="41" t="s">
        <v>330</v>
      </c>
      <c r="B244" s="6" t="s">
        <v>331</v>
      </c>
      <c r="C244" s="55" t="s">
        <v>332</v>
      </c>
      <c r="D244" s="36" t="s">
        <v>333</v>
      </c>
      <c r="E244" s="6">
        <v>2008</v>
      </c>
      <c r="F244" s="39">
        <v>2.9990000000000001</v>
      </c>
      <c r="G244" s="6" t="s">
        <v>469</v>
      </c>
      <c r="H244" t="s">
        <v>338</v>
      </c>
      <c r="I244" t="s">
        <v>337</v>
      </c>
      <c r="J244" s="6" t="s">
        <v>96</v>
      </c>
      <c r="K244" s="6">
        <v>3.4000000000000002E-2</v>
      </c>
      <c r="L244" s="6" t="s">
        <v>96</v>
      </c>
      <c r="M244" s="6" t="s">
        <v>96</v>
      </c>
      <c r="N244" s="6" t="s">
        <v>96</v>
      </c>
      <c r="O244" s="6" t="s">
        <v>96</v>
      </c>
      <c r="P244" s="39" t="s">
        <v>96</v>
      </c>
      <c r="Q244" s="6" t="s">
        <v>96</v>
      </c>
      <c r="R244" s="6" t="s">
        <v>96</v>
      </c>
      <c r="S244" s="6" t="s">
        <v>96</v>
      </c>
      <c r="T244" s="6" t="s">
        <v>96</v>
      </c>
      <c r="U244" s="7" t="s">
        <v>96</v>
      </c>
      <c r="V244" s="16" t="s">
        <v>96</v>
      </c>
      <c r="W244" s="16" t="s">
        <v>96</v>
      </c>
      <c r="X244" s="16" t="s">
        <v>96</v>
      </c>
      <c r="Y244" s="16" t="s">
        <v>96</v>
      </c>
      <c r="Z244" s="78" t="s">
        <v>69</v>
      </c>
      <c r="AA244" s="6" t="s">
        <v>163</v>
      </c>
      <c r="AB244" s="6">
        <v>1971</v>
      </c>
      <c r="AC244" s="6">
        <v>1990</v>
      </c>
      <c r="AD244" s="6" t="s">
        <v>96</v>
      </c>
      <c r="AE244" s="6" t="s">
        <v>96</v>
      </c>
      <c r="AF244" s="6" t="s">
        <v>96</v>
      </c>
      <c r="AG244" s="6" t="s">
        <v>96</v>
      </c>
      <c r="AH244" s="6" t="s">
        <v>96</v>
      </c>
      <c r="AI244" s="6">
        <v>1</v>
      </c>
      <c r="AJ244" s="6" t="s">
        <v>96</v>
      </c>
      <c r="AK244" s="6" t="s">
        <v>96</v>
      </c>
      <c r="AL244" s="16" t="s">
        <v>73</v>
      </c>
      <c r="AM244" s="6" t="s">
        <v>96</v>
      </c>
      <c r="AN244" s="6" t="s">
        <v>96</v>
      </c>
      <c r="AO244" s="6" t="s">
        <v>96</v>
      </c>
      <c r="AP244" s="6" t="s">
        <v>96</v>
      </c>
      <c r="AQ244" s="6" t="s">
        <v>96</v>
      </c>
      <c r="AR244" s="6" t="s">
        <v>96</v>
      </c>
      <c r="AS244" s="6">
        <v>1</v>
      </c>
      <c r="AT244" s="6" t="s">
        <v>96</v>
      </c>
      <c r="AU244" s="6" t="s">
        <v>96</v>
      </c>
      <c r="AV244" s="6" t="s">
        <v>96</v>
      </c>
      <c r="AW244" s="6" t="s">
        <v>96</v>
      </c>
      <c r="AX244" s="6">
        <v>1</v>
      </c>
      <c r="AY244" s="6">
        <v>1</v>
      </c>
      <c r="AZ244" s="6" t="s">
        <v>96</v>
      </c>
      <c r="BA244" s="6" t="s">
        <v>96</v>
      </c>
      <c r="BB244" s="6" t="s">
        <v>96</v>
      </c>
      <c r="BC244" s="6" t="s">
        <v>96</v>
      </c>
      <c r="BD244" s="6" t="s">
        <v>96</v>
      </c>
      <c r="BE244" s="6" t="s">
        <v>96</v>
      </c>
      <c r="BF244" s="6" t="s">
        <v>96</v>
      </c>
      <c r="BG244" s="6" t="s">
        <v>96</v>
      </c>
      <c r="BH244" s="7" t="s">
        <v>96</v>
      </c>
      <c r="BI244" s="6" t="s">
        <v>96</v>
      </c>
      <c r="BJ244" s="6" t="s">
        <v>96</v>
      </c>
      <c r="BK244" s="6" t="s">
        <v>164</v>
      </c>
      <c r="BL244" s="6" t="s">
        <v>96</v>
      </c>
      <c r="BM244" s="6" t="s">
        <v>339</v>
      </c>
      <c r="BN244" s="6" t="s">
        <v>77</v>
      </c>
      <c r="BO244" t="s">
        <v>462</v>
      </c>
      <c r="BP244" s="6">
        <v>1</v>
      </c>
      <c r="BQ244" t="s">
        <v>463</v>
      </c>
      <c r="BR244" s="6" t="s">
        <v>96</v>
      </c>
      <c r="BS244" s="6" t="s">
        <v>96</v>
      </c>
      <c r="BT244" s="6" t="s">
        <v>96</v>
      </c>
      <c r="BU244" s="6" t="s">
        <v>96</v>
      </c>
      <c r="BV244" s="6" t="s">
        <v>96</v>
      </c>
      <c r="BW244" s="6" t="s">
        <v>96</v>
      </c>
      <c r="BX244" s="6" t="s">
        <v>96</v>
      </c>
    </row>
    <row r="245" spans="1:76" x14ac:dyDescent="0.25">
      <c r="A245" s="41" t="s">
        <v>330</v>
      </c>
      <c r="B245" s="6" t="s">
        <v>331</v>
      </c>
      <c r="C245" s="55" t="s">
        <v>332</v>
      </c>
      <c r="D245" s="36" t="s">
        <v>333</v>
      </c>
      <c r="E245" s="6">
        <v>2008</v>
      </c>
      <c r="F245" s="39">
        <v>0.36499999999999999</v>
      </c>
      <c r="G245" s="6" t="s">
        <v>470</v>
      </c>
      <c r="H245" t="s">
        <v>338</v>
      </c>
      <c r="I245" t="s">
        <v>337</v>
      </c>
      <c r="J245" s="6" t="s">
        <v>96</v>
      </c>
      <c r="K245" s="6">
        <v>0.373</v>
      </c>
      <c r="L245" s="6" t="s">
        <v>96</v>
      </c>
      <c r="M245" s="6" t="s">
        <v>96</v>
      </c>
      <c r="N245" s="6" t="s">
        <v>96</v>
      </c>
      <c r="O245" s="6" t="s">
        <v>96</v>
      </c>
      <c r="P245" s="39" t="s">
        <v>96</v>
      </c>
      <c r="Q245" s="6" t="s">
        <v>96</v>
      </c>
      <c r="R245" s="6" t="s">
        <v>96</v>
      </c>
      <c r="S245" s="6" t="s">
        <v>96</v>
      </c>
      <c r="T245" s="6" t="s">
        <v>96</v>
      </c>
      <c r="U245" s="7" t="s">
        <v>96</v>
      </c>
      <c r="V245" s="16" t="s">
        <v>96</v>
      </c>
      <c r="W245" s="16" t="s">
        <v>96</v>
      </c>
      <c r="X245" s="16" t="s">
        <v>96</v>
      </c>
      <c r="Y245" s="16" t="s">
        <v>96</v>
      </c>
      <c r="Z245" s="78" t="s">
        <v>69</v>
      </c>
      <c r="AA245" s="6" t="s">
        <v>163</v>
      </c>
      <c r="AB245" s="6">
        <v>1991</v>
      </c>
      <c r="AC245" s="6">
        <v>2003</v>
      </c>
      <c r="AD245" s="6" t="s">
        <v>96</v>
      </c>
      <c r="AE245" s="6" t="s">
        <v>96</v>
      </c>
      <c r="AF245" s="6" t="s">
        <v>96</v>
      </c>
      <c r="AG245" s="6" t="s">
        <v>96</v>
      </c>
      <c r="AH245" s="6" t="s">
        <v>96</v>
      </c>
      <c r="AI245" s="6">
        <v>1</v>
      </c>
      <c r="AJ245" s="6" t="s">
        <v>96</v>
      </c>
      <c r="AK245" s="6" t="s">
        <v>96</v>
      </c>
      <c r="AL245" s="16" t="s">
        <v>73</v>
      </c>
      <c r="AM245" s="6" t="s">
        <v>96</v>
      </c>
      <c r="AN245" s="6" t="s">
        <v>96</v>
      </c>
      <c r="AO245" s="6" t="s">
        <v>96</v>
      </c>
      <c r="AP245" s="6" t="s">
        <v>96</v>
      </c>
      <c r="AQ245" s="6" t="s">
        <v>96</v>
      </c>
      <c r="AR245" s="6" t="s">
        <v>96</v>
      </c>
      <c r="AS245" s="6">
        <v>1</v>
      </c>
      <c r="AT245" s="6" t="s">
        <v>96</v>
      </c>
      <c r="AU245" s="6" t="s">
        <v>96</v>
      </c>
      <c r="AV245" s="6" t="s">
        <v>96</v>
      </c>
      <c r="AW245" s="6" t="s">
        <v>96</v>
      </c>
      <c r="AX245" s="6">
        <v>1</v>
      </c>
      <c r="AY245" s="6">
        <v>1</v>
      </c>
      <c r="AZ245" s="6" t="s">
        <v>96</v>
      </c>
      <c r="BA245" s="6" t="s">
        <v>96</v>
      </c>
      <c r="BB245" s="6" t="s">
        <v>96</v>
      </c>
      <c r="BC245" s="6" t="s">
        <v>96</v>
      </c>
      <c r="BD245" s="6" t="s">
        <v>96</v>
      </c>
      <c r="BE245" s="6" t="s">
        <v>96</v>
      </c>
      <c r="BF245" s="6" t="s">
        <v>96</v>
      </c>
      <c r="BG245" s="6" t="s">
        <v>96</v>
      </c>
      <c r="BH245" s="7" t="s">
        <v>96</v>
      </c>
      <c r="BI245" s="6" t="s">
        <v>96</v>
      </c>
      <c r="BJ245" s="6" t="s">
        <v>96</v>
      </c>
      <c r="BK245" s="6" t="s">
        <v>164</v>
      </c>
      <c r="BL245" s="6" t="s">
        <v>96</v>
      </c>
      <c r="BM245" s="6" t="s">
        <v>340</v>
      </c>
      <c r="BN245" s="6" t="s">
        <v>77</v>
      </c>
      <c r="BO245" t="s">
        <v>462</v>
      </c>
      <c r="BP245" s="6">
        <v>1</v>
      </c>
      <c r="BQ245" t="s">
        <v>463</v>
      </c>
      <c r="BR245" s="6" t="s">
        <v>96</v>
      </c>
      <c r="BS245" s="6" t="s">
        <v>96</v>
      </c>
      <c r="BT245" s="6" t="s">
        <v>96</v>
      </c>
      <c r="BU245" s="6" t="s">
        <v>96</v>
      </c>
      <c r="BV245" s="6" t="s">
        <v>96</v>
      </c>
      <c r="BW245" s="6" t="s">
        <v>96</v>
      </c>
      <c r="BX245" s="6" t="s">
        <v>96</v>
      </c>
    </row>
    <row r="246" spans="1:76" x14ac:dyDescent="0.25">
      <c r="A246" s="41" t="s">
        <v>330</v>
      </c>
      <c r="B246" s="6" t="s">
        <v>331</v>
      </c>
      <c r="C246" s="55" t="s">
        <v>332</v>
      </c>
      <c r="D246" s="36" t="s">
        <v>333</v>
      </c>
      <c r="E246" s="6">
        <v>2008</v>
      </c>
      <c r="F246" s="39">
        <v>0.307</v>
      </c>
      <c r="G246" s="6" t="s">
        <v>471</v>
      </c>
      <c r="H246" t="s">
        <v>338</v>
      </c>
      <c r="I246" t="s">
        <v>337</v>
      </c>
      <c r="J246" s="6" t="s">
        <v>96</v>
      </c>
      <c r="K246" s="6">
        <v>0.71</v>
      </c>
      <c r="L246" s="6" t="s">
        <v>96</v>
      </c>
      <c r="M246" s="6" t="s">
        <v>96</v>
      </c>
      <c r="N246" s="6" t="s">
        <v>96</v>
      </c>
      <c r="O246" s="6" t="s">
        <v>96</v>
      </c>
      <c r="P246" s="39" t="s">
        <v>96</v>
      </c>
      <c r="Q246" s="6" t="s">
        <v>96</v>
      </c>
      <c r="R246" s="6" t="s">
        <v>96</v>
      </c>
      <c r="S246" s="6" t="s">
        <v>96</v>
      </c>
      <c r="T246" s="6" t="s">
        <v>96</v>
      </c>
      <c r="U246" s="7" t="s">
        <v>96</v>
      </c>
      <c r="V246" s="16" t="s">
        <v>96</v>
      </c>
      <c r="W246" s="16" t="s">
        <v>96</v>
      </c>
      <c r="X246" s="16" t="s">
        <v>96</v>
      </c>
      <c r="Y246" s="16" t="s">
        <v>96</v>
      </c>
      <c r="Z246" s="78" t="s">
        <v>69</v>
      </c>
      <c r="AA246" s="6" t="s">
        <v>163</v>
      </c>
      <c r="AB246" s="6">
        <v>1991</v>
      </c>
      <c r="AC246" s="6">
        <v>2003</v>
      </c>
      <c r="AD246" s="6" t="s">
        <v>96</v>
      </c>
      <c r="AE246" s="6" t="s">
        <v>96</v>
      </c>
      <c r="AF246" s="6" t="s">
        <v>96</v>
      </c>
      <c r="AG246" s="6" t="s">
        <v>96</v>
      </c>
      <c r="AH246" s="6" t="s">
        <v>96</v>
      </c>
      <c r="AI246" s="6">
        <v>1</v>
      </c>
      <c r="AJ246" s="6" t="s">
        <v>96</v>
      </c>
      <c r="AK246" s="6" t="s">
        <v>96</v>
      </c>
      <c r="AL246" s="16" t="s">
        <v>73</v>
      </c>
      <c r="AM246" s="6" t="s">
        <v>96</v>
      </c>
      <c r="AN246" s="6" t="s">
        <v>96</v>
      </c>
      <c r="AO246" s="6" t="s">
        <v>96</v>
      </c>
      <c r="AP246" s="6" t="s">
        <v>96</v>
      </c>
      <c r="AQ246" s="6" t="s">
        <v>96</v>
      </c>
      <c r="AR246" s="6" t="s">
        <v>96</v>
      </c>
      <c r="AS246" s="6">
        <v>1</v>
      </c>
      <c r="AT246" s="6" t="s">
        <v>96</v>
      </c>
      <c r="AU246" s="6" t="s">
        <v>96</v>
      </c>
      <c r="AV246" s="6" t="s">
        <v>96</v>
      </c>
      <c r="AW246" s="6" t="s">
        <v>96</v>
      </c>
      <c r="AX246" s="6">
        <v>1</v>
      </c>
      <c r="AY246" s="6">
        <v>1</v>
      </c>
      <c r="AZ246" s="6" t="s">
        <v>96</v>
      </c>
      <c r="BA246" s="6" t="s">
        <v>96</v>
      </c>
      <c r="BB246" s="6" t="s">
        <v>96</v>
      </c>
      <c r="BC246" s="6" t="s">
        <v>96</v>
      </c>
      <c r="BD246" s="6" t="s">
        <v>96</v>
      </c>
      <c r="BE246" s="6" t="s">
        <v>96</v>
      </c>
      <c r="BF246" s="6" t="s">
        <v>96</v>
      </c>
      <c r="BG246" s="6" t="s">
        <v>96</v>
      </c>
      <c r="BH246" s="7" t="s">
        <v>96</v>
      </c>
      <c r="BI246" s="6" t="s">
        <v>96</v>
      </c>
      <c r="BJ246" s="6" t="s">
        <v>96</v>
      </c>
      <c r="BK246" s="6" t="s">
        <v>164</v>
      </c>
      <c r="BL246" s="6" t="s">
        <v>96</v>
      </c>
      <c r="BM246" s="6" t="s">
        <v>340</v>
      </c>
      <c r="BN246" s="6" t="s">
        <v>77</v>
      </c>
      <c r="BO246" t="s">
        <v>462</v>
      </c>
      <c r="BP246" s="6">
        <v>1</v>
      </c>
      <c r="BQ246" t="s">
        <v>463</v>
      </c>
      <c r="BR246" s="6" t="s">
        <v>96</v>
      </c>
      <c r="BS246" s="6" t="s">
        <v>96</v>
      </c>
      <c r="BT246" s="6" t="s">
        <v>96</v>
      </c>
      <c r="BU246" s="6" t="s">
        <v>96</v>
      </c>
      <c r="BV246" s="6" t="s">
        <v>96</v>
      </c>
      <c r="BW246" s="6" t="s">
        <v>96</v>
      </c>
      <c r="BX246" s="6" t="s">
        <v>96</v>
      </c>
    </row>
    <row r="247" spans="1:76" x14ac:dyDescent="0.25">
      <c r="A247" s="41" t="s">
        <v>330</v>
      </c>
      <c r="B247" s="6" t="s">
        <v>331</v>
      </c>
      <c r="C247" s="55" t="s">
        <v>332</v>
      </c>
      <c r="D247" s="36" t="s">
        <v>333</v>
      </c>
      <c r="E247" s="6">
        <v>2008</v>
      </c>
      <c r="F247" s="39">
        <v>0.42799999999999999</v>
      </c>
      <c r="G247" s="6" t="s">
        <v>472</v>
      </c>
      <c r="H247" t="s">
        <v>338</v>
      </c>
      <c r="I247" t="s">
        <v>337</v>
      </c>
      <c r="J247" s="6" t="s">
        <v>96</v>
      </c>
      <c r="K247" s="6">
        <v>0.121</v>
      </c>
      <c r="L247" s="6" t="s">
        <v>96</v>
      </c>
      <c r="M247" s="6" t="s">
        <v>96</v>
      </c>
      <c r="N247" s="6" t="s">
        <v>96</v>
      </c>
      <c r="O247" s="6" t="s">
        <v>96</v>
      </c>
      <c r="P247" s="39" t="s">
        <v>96</v>
      </c>
      <c r="Q247" s="6" t="s">
        <v>96</v>
      </c>
      <c r="R247" s="6" t="s">
        <v>96</v>
      </c>
      <c r="S247" s="6" t="s">
        <v>96</v>
      </c>
      <c r="T247" s="6" t="s">
        <v>96</v>
      </c>
      <c r="U247" s="7" t="s">
        <v>96</v>
      </c>
      <c r="V247" s="16" t="s">
        <v>96</v>
      </c>
      <c r="W247" s="16" t="s">
        <v>96</v>
      </c>
      <c r="X247" s="16" t="s">
        <v>96</v>
      </c>
      <c r="Y247" s="16" t="s">
        <v>96</v>
      </c>
      <c r="Z247" s="78" t="s">
        <v>69</v>
      </c>
      <c r="AA247" s="6" t="s">
        <v>163</v>
      </c>
      <c r="AB247" s="6">
        <v>1991</v>
      </c>
      <c r="AC247" s="6">
        <v>2003</v>
      </c>
      <c r="AD247" s="6" t="s">
        <v>96</v>
      </c>
      <c r="AE247" s="6" t="s">
        <v>96</v>
      </c>
      <c r="AF247" s="6" t="s">
        <v>96</v>
      </c>
      <c r="AG247" s="6" t="s">
        <v>96</v>
      </c>
      <c r="AH247" s="6" t="s">
        <v>96</v>
      </c>
      <c r="AI247" s="6">
        <v>1</v>
      </c>
      <c r="AJ247" s="6" t="s">
        <v>96</v>
      </c>
      <c r="AK247" s="6" t="s">
        <v>96</v>
      </c>
      <c r="AL247" s="16" t="s">
        <v>73</v>
      </c>
      <c r="AM247" s="6" t="s">
        <v>96</v>
      </c>
      <c r="AN247" s="6" t="s">
        <v>96</v>
      </c>
      <c r="AO247" s="6" t="s">
        <v>96</v>
      </c>
      <c r="AP247" s="6" t="s">
        <v>96</v>
      </c>
      <c r="AQ247" s="6" t="s">
        <v>96</v>
      </c>
      <c r="AR247" s="6" t="s">
        <v>96</v>
      </c>
      <c r="AS247" s="6">
        <v>1</v>
      </c>
      <c r="AT247" s="6" t="s">
        <v>96</v>
      </c>
      <c r="AU247" s="6" t="s">
        <v>96</v>
      </c>
      <c r="AV247" s="6" t="s">
        <v>96</v>
      </c>
      <c r="AW247" s="6" t="s">
        <v>96</v>
      </c>
      <c r="AX247" s="6">
        <v>1</v>
      </c>
      <c r="AY247" s="6">
        <v>1</v>
      </c>
      <c r="AZ247" s="6" t="s">
        <v>96</v>
      </c>
      <c r="BA247" s="6" t="s">
        <v>96</v>
      </c>
      <c r="BB247" s="6" t="s">
        <v>96</v>
      </c>
      <c r="BC247" s="6" t="s">
        <v>96</v>
      </c>
      <c r="BD247" s="6" t="s">
        <v>96</v>
      </c>
      <c r="BE247" s="6" t="s">
        <v>96</v>
      </c>
      <c r="BF247" s="6" t="s">
        <v>96</v>
      </c>
      <c r="BG247" s="6" t="s">
        <v>96</v>
      </c>
      <c r="BH247" s="7" t="s">
        <v>96</v>
      </c>
      <c r="BI247" s="6" t="s">
        <v>96</v>
      </c>
      <c r="BJ247" s="6" t="s">
        <v>96</v>
      </c>
      <c r="BK247" s="6" t="s">
        <v>164</v>
      </c>
      <c r="BL247" s="6" t="s">
        <v>96</v>
      </c>
      <c r="BM247" s="6" t="s">
        <v>340</v>
      </c>
      <c r="BN247" s="6" t="s">
        <v>77</v>
      </c>
      <c r="BO247" t="s">
        <v>462</v>
      </c>
      <c r="BP247" s="6">
        <v>1</v>
      </c>
      <c r="BQ247" t="s">
        <v>463</v>
      </c>
      <c r="BR247" s="6" t="s">
        <v>96</v>
      </c>
      <c r="BS247" s="6" t="s">
        <v>96</v>
      </c>
      <c r="BT247" s="6" t="s">
        <v>96</v>
      </c>
      <c r="BU247" s="6" t="s">
        <v>96</v>
      </c>
      <c r="BV247" s="6" t="s">
        <v>96</v>
      </c>
      <c r="BW247" s="6" t="s">
        <v>96</v>
      </c>
      <c r="BX247" s="6" t="s">
        <v>96</v>
      </c>
    </row>
    <row r="248" spans="1:76" x14ac:dyDescent="0.25">
      <c r="A248" s="6" t="s">
        <v>341</v>
      </c>
      <c r="B248" s="6" t="s">
        <v>342</v>
      </c>
      <c r="C248" s="6" t="s">
        <v>343</v>
      </c>
      <c r="D248" s="36" t="s">
        <v>351</v>
      </c>
      <c r="E248" s="6">
        <v>2017</v>
      </c>
      <c r="F248" s="39">
        <v>7.9000000000000008E-3</v>
      </c>
      <c r="G248" s="30" t="s">
        <v>345</v>
      </c>
      <c r="H248" t="s">
        <v>347</v>
      </c>
      <c r="I248" t="s">
        <v>337</v>
      </c>
      <c r="J248" s="6" t="s">
        <v>96</v>
      </c>
      <c r="K248" s="6" t="s">
        <v>176</v>
      </c>
      <c r="L248" s="6" t="s">
        <v>96</v>
      </c>
      <c r="M248" s="6" t="s">
        <v>96</v>
      </c>
      <c r="N248" s="6" t="s">
        <v>96</v>
      </c>
      <c r="O248" s="6" t="s">
        <v>96</v>
      </c>
      <c r="P248" s="39" t="s">
        <v>96</v>
      </c>
      <c r="Q248" s="6">
        <v>3.0999999999999999E-3</v>
      </c>
      <c r="R248" s="6" t="s">
        <v>96</v>
      </c>
      <c r="S248" s="6">
        <v>1434</v>
      </c>
      <c r="T248" s="6">
        <v>20</v>
      </c>
      <c r="U248" s="7" t="s">
        <v>96</v>
      </c>
      <c r="V248" s="16" t="s">
        <v>96</v>
      </c>
      <c r="W248" s="16" t="s">
        <v>96</v>
      </c>
      <c r="X248" s="16" t="s">
        <v>96</v>
      </c>
      <c r="Y248" s="16" t="s">
        <v>96</v>
      </c>
      <c r="Z248" s="78" t="s">
        <v>69</v>
      </c>
      <c r="AA248" s="6" t="s">
        <v>70</v>
      </c>
      <c r="AB248" s="6">
        <v>1967</v>
      </c>
      <c r="AC248" s="6">
        <v>2013</v>
      </c>
      <c r="AD248" s="6" t="s">
        <v>96</v>
      </c>
      <c r="AE248" s="6" t="s">
        <v>96</v>
      </c>
      <c r="AF248" s="6" t="s">
        <v>96</v>
      </c>
      <c r="AG248" s="6" t="s">
        <v>96</v>
      </c>
      <c r="AH248" s="6" t="s">
        <v>96</v>
      </c>
      <c r="AI248" s="6">
        <v>1</v>
      </c>
      <c r="AJ248" s="6" t="s">
        <v>96</v>
      </c>
      <c r="AK248" s="6" t="s">
        <v>96</v>
      </c>
      <c r="AL248" s="16" t="s">
        <v>73</v>
      </c>
      <c r="AM248" s="6">
        <v>11.4</v>
      </c>
      <c r="AN248" s="6">
        <v>11.9</v>
      </c>
      <c r="AO248" s="6" t="s">
        <v>96</v>
      </c>
      <c r="AP248" s="6" t="s">
        <v>96</v>
      </c>
      <c r="AQ248" s="6" t="s">
        <v>96</v>
      </c>
      <c r="AR248" s="6" t="s">
        <v>96</v>
      </c>
      <c r="AS248" s="6">
        <v>1</v>
      </c>
      <c r="AT248" s="6" t="s">
        <v>96</v>
      </c>
      <c r="AU248" s="6" t="s">
        <v>96</v>
      </c>
      <c r="AV248" s="6" t="s">
        <v>96</v>
      </c>
      <c r="AW248" s="6" t="s">
        <v>96</v>
      </c>
      <c r="AX248" s="6">
        <v>1</v>
      </c>
      <c r="AY248" s="6" t="s">
        <v>96</v>
      </c>
      <c r="AZ248" s="6" t="s">
        <v>96</v>
      </c>
      <c r="BA248" s="30">
        <v>0</v>
      </c>
      <c r="BB248" s="6" t="s">
        <v>96</v>
      </c>
      <c r="BC248" s="6" t="s">
        <v>96</v>
      </c>
      <c r="BD248" s="6" t="s">
        <v>96</v>
      </c>
      <c r="BE248" s="6" t="s">
        <v>96</v>
      </c>
      <c r="BF248" s="6" t="s">
        <v>96</v>
      </c>
      <c r="BG248" s="30">
        <v>1</v>
      </c>
      <c r="BH248" s="7" t="s">
        <v>96</v>
      </c>
      <c r="BI248" s="6" t="s">
        <v>96</v>
      </c>
      <c r="BJ248" s="6" t="s">
        <v>96</v>
      </c>
      <c r="BK248" s="6" t="s">
        <v>350</v>
      </c>
      <c r="BL248" s="6" t="s">
        <v>353</v>
      </c>
      <c r="BM248" s="6" t="s">
        <v>453</v>
      </c>
      <c r="BN248" s="6" t="s">
        <v>77</v>
      </c>
      <c r="BO248" t="s">
        <v>451</v>
      </c>
      <c r="BP248" s="6" t="s">
        <v>96</v>
      </c>
      <c r="BQ248" t="s">
        <v>455</v>
      </c>
      <c r="BR248" t="s">
        <v>456</v>
      </c>
      <c r="BS248" t="s">
        <v>457</v>
      </c>
      <c r="BT248" t="s">
        <v>450</v>
      </c>
      <c r="BU248" t="s">
        <v>452</v>
      </c>
      <c r="BV248" t="s">
        <v>485</v>
      </c>
      <c r="BW248" s="6" t="s">
        <v>96</v>
      </c>
      <c r="BX248" s="6" t="s">
        <v>96</v>
      </c>
    </row>
    <row r="249" spans="1:76" x14ac:dyDescent="0.25">
      <c r="A249" s="6" t="s">
        <v>341</v>
      </c>
      <c r="B249" s="6" t="s">
        <v>342</v>
      </c>
      <c r="C249" s="6" t="s">
        <v>343</v>
      </c>
      <c r="D249" s="36" t="s">
        <v>351</v>
      </c>
      <c r="E249" s="6">
        <v>2017</v>
      </c>
      <c r="F249">
        <v>3.7000000000000002E-3</v>
      </c>
      <c r="G249" s="30" t="s">
        <v>346</v>
      </c>
      <c r="H249" t="s">
        <v>347</v>
      </c>
      <c r="I249" t="s">
        <v>337</v>
      </c>
      <c r="J249" s="6" t="s">
        <v>96</v>
      </c>
      <c r="K249" s="6" t="s">
        <v>196</v>
      </c>
      <c r="L249" s="6" t="s">
        <v>96</v>
      </c>
      <c r="M249" s="6" t="s">
        <v>96</v>
      </c>
      <c r="N249" s="6" t="s">
        <v>96</v>
      </c>
      <c r="O249" s="6" t="s">
        <v>96</v>
      </c>
      <c r="P249" s="39" t="s">
        <v>96</v>
      </c>
      <c r="Q249" s="6">
        <v>8.0000000000000004E-4</v>
      </c>
      <c r="R249" s="6" t="s">
        <v>96</v>
      </c>
      <c r="S249" s="6">
        <v>1434</v>
      </c>
      <c r="T249" s="6">
        <v>20</v>
      </c>
      <c r="U249" s="7" t="s">
        <v>96</v>
      </c>
      <c r="V249" s="16" t="s">
        <v>96</v>
      </c>
      <c r="W249" s="16" t="s">
        <v>96</v>
      </c>
      <c r="X249" s="16" t="s">
        <v>96</v>
      </c>
      <c r="Y249" s="16" t="s">
        <v>96</v>
      </c>
      <c r="Z249" s="78" t="s">
        <v>69</v>
      </c>
      <c r="AA249" s="6" t="s">
        <v>70</v>
      </c>
      <c r="AB249" s="6">
        <v>1967</v>
      </c>
      <c r="AC249" s="6">
        <v>2013</v>
      </c>
      <c r="AD249" s="6" t="s">
        <v>96</v>
      </c>
      <c r="AE249" s="6" t="s">
        <v>96</v>
      </c>
      <c r="AF249" s="6" t="s">
        <v>96</v>
      </c>
      <c r="AG249" s="6" t="s">
        <v>96</v>
      </c>
      <c r="AH249" s="6" t="s">
        <v>96</v>
      </c>
      <c r="AI249" s="6">
        <v>1</v>
      </c>
      <c r="AJ249" s="6" t="s">
        <v>96</v>
      </c>
      <c r="AK249" s="6" t="s">
        <v>96</v>
      </c>
      <c r="AL249" s="16" t="s">
        <v>73</v>
      </c>
      <c r="AM249" s="6">
        <v>11.4</v>
      </c>
      <c r="AN249" s="6">
        <v>11.9</v>
      </c>
      <c r="AO249" s="6" t="s">
        <v>96</v>
      </c>
      <c r="AP249" s="6" t="s">
        <v>96</v>
      </c>
      <c r="AQ249" s="6" t="s">
        <v>96</v>
      </c>
      <c r="AR249" s="6" t="s">
        <v>96</v>
      </c>
      <c r="AS249" s="6">
        <v>1</v>
      </c>
      <c r="AT249" s="6" t="s">
        <v>96</v>
      </c>
      <c r="AU249" s="6" t="s">
        <v>96</v>
      </c>
      <c r="AV249" s="6" t="s">
        <v>96</v>
      </c>
      <c r="AW249" s="6" t="s">
        <v>96</v>
      </c>
      <c r="AX249" s="6">
        <v>1</v>
      </c>
      <c r="AY249" s="6" t="s">
        <v>96</v>
      </c>
      <c r="AZ249" s="6" t="s">
        <v>96</v>
      </c>
      <c r="BA249" s="30">
        <v>0</v>
      </c>
      <c r="BB249" s="6" t="s">
        <v>96</v>
      </c>
      <c r="BC249" s="6" t="s">
        <v>96</v>
      </c>
      <c r="BD249" s="6" t="s">
        <v>96</v>
      </c>
      <c r="BE249" s="6" t="s">
        <v>96</v>
      </c>
      <c r="BF249" s="6" t="s">
        <v>96</v>
      </c>
      <c r="BG249" s="30">
        <v>1</v>
      </c>
      <c r="BH249" s="7" t="s">
        <v>96</v>
      </c>
      <c r="BI249" s="6" t="s">
        <v>96</v>
      </c>
      <c r="BJ249" s="6" t="s">
        <v>96</v>
      </c>
      <c r="BK249" s="6" t="s">
        <v>350</v>
      </c>
      <c r="BL249" s="6" t="s">
        <v>344</v>
      </c>
      <c r="BM249" s="6" t="s">
        <v>453</v>
      </c>
      <c r="BN249" s="6" t="s">
        <v>77</v>
      </c>
      <c r="BO249" t="s">
        <v>451</v>
      </c>
      <c r="BP249" s="6" t="s">
        <v>96</v>
      </c>
      <c r="BQ249" t="s">
        <v>455</v>
      </c>
      <c r="BR249" t="s">
        <v>456</v>
      </c>
      <c r="BS249" t="s">
        <v>457</v>
      </c>
      <c r="BT249" t="s">
        <v>450</v>
      </c>
      <c r="BU249" t="s">
        <v>452</v>
      </c>
      <c r="BV249" t="s">
        <v>485</v>
      </c>
      <c r="BW249" s="6" t="s">
        <v>96</v>
      </c>
      <c r="BX249" s="6" t="s">
        <v>96</v>
      </c>
    </row>
    <row r="250" spans="1:76" x14ac:dyDescent="0.25">
      <c r="A250" s="6" t="s">
        <v>341</v>
      </c>
      <c r="B250" s="6" t="s">
        <v>342</v>
      </c>
      <c r="C250" s="6" t="s">
        <v>343</v>
      </c>
      <c r="D250" s="36" t="s">
        <v>351</v>
      </c>
      <c r="E250" s="6">
        <v>2017</v>
      </c>
      <c r="F250">
        <v>-2.7000000000000001E-3</v>
      </c>
      <c r="G250" s="6" t="s">
        <v>346</v>
      </c>
      <c r="H250" t="s">
        <v>347</v>
      </c>
      <c r="I250" t="s">
        <v>337</v>
      </c>
      <c r="J250" s="6" t="s">
        <v>96</v>
      </c>
      <c r="K250" s="6" t="s">
        <v>348</v>
      </c>
      <c r="L250" s="6" t="s">
        <v>96</v>
      </c>
      <c r="M250" s="6" t="s">
        <v>96</v>
      </c>
      <c r="N250" s="6" t="s">
        <v>96</v>
      </c>
      <c r="O250" s="6" t="s">
        <v>96</v>
      </c>
      <c r="P250" s="39" t="s">
        <v>96</v>
      </c>
      <c r="Q250" s="6">
        <v>1.6000000000000001E-3</v>
      </c>
      <c r="R250" s="6" t="s">
        <v>96</v>
      </c>
      <c r="S250" s="6">
        <v>1434</v>
      </c>
      <c r="T250" s="6" t="s">
        <v>96</v>
      </c>
      <c r="U250" s="7" t="s">
        <v>96</v>
      </c>
      <c r="V250" s="16" t="s">
        <v>96</v>
      </c>
      <c r="W250" s="16" t="s">
        <v>96</v>
      </c>
      <c r="X250" s="16" t="s">
        <v>96</v>
      </c>
      <c r="Y250" s="16" t="s">
        <v>96</v>
      </c>
      <c r="Z250" s="78" t="s">
        <v>69</v>
      </c>
      <c r="AA250" s="6" t="s">
        <v>70</v>
      </c>
      <c r="AB250" s="6">
        <v>1967</v>
      </c>
      <c r="AC250" s="6">
        <v>2013</v>
      </c>
      <c r="AD250" s="6" t="s">
        <v>96</v>
      </c>
      <c r="AE250" s="6" t="s">
        <v>96</v>
      </c>
      <c r="AF250" s="6" t="s">
        <v>96</v>
      </c>
      <c r="AG250" s="6" t="s">
        <v>96</v>
      </c>
      <c r="AH250" s="6" t="s">
        <v>96</v>
      </c>
      <c r="AI250" s="6">
        <v>1</v>
      </c>
      <c r="AJ250" s="6" t="s">
        <v>96</v>
      </c>
      <c r="AK250" s="6" t="s">
        <v>96</v>
      </c>
      <c r="AL250" s="16" t="s">
        <v>73</v>
      </c>
      <c r="AM250" s="6">
        <v>11.4</v>
      </c>
      <c r="AN250" s="6">
        <v>11.9</v>
      </c>
      <c r="AO250" s="6" t="s">
        <v>96</v>
      </c>
      <c r="AP250" s="6" t="s">
        <v>96</v>
      </c>
      <c r="AQ250" s="6" t="s">
        <v>96</v>
      </c>
      <c r="AR250" s="6" t="s">
        <v>96</v>
      </c>
      <c r="AS250" s="6">
        <v>1</v>
      </c>
      <c r="AT250" s="6" t="s">
        <v>96</v>
      </c>
      <c r="AU250" s="6" t="s">
        <v>96</v>
      </c>
      <c r="AV250" s="6" t="s">
        <v>96</v>
      </c>
      <c r="AW250" s="6" t="s">
        <v>96</v>
      </c>
      <c r="AX250" s="6">
        <v>1</v>
      </c>
      <c r="AY250" s="6" t="s">
        <v>96</v>
      </c>
      <c r="AZ250" s="6" t="s">
        <v>96</v>
      </c>
      <c r="BA250" s="30">
        <v>0</v>
      </c>
      <c r="BB250" s="6" t="s">
        <v>96</v>
      </c>
      <c r="BC250" s="6" t="s">
        <v>96</v>
      </c>
      <c r="BD250" s="6" t="s">
        <v>96</v>
      </c>
      <c r="BE250" s="6" t="s">
        <v>96</v>
      </c>
      <c r="BF250" s="6" t="s">
        <v>96</v>
      </c>
      <c r="BG250" s="30">
        <v>1</v>
      </c>
      <c r="BH250" s="7" t="s">
        <v>96</v>
      </c>
      <c r="BI250" s="6" t="s">
        <v>96</v>
      </c>
      <c r="BJ250" s="6" t="s">
        <v>96</v>
      </c>
      <c r="BK250" s="6" t="s">
        <v>350</v>
      </c>
      <c r="BL250" s="6" t="s">
        <v>344</v>
      </c>
      <c r="BM250" s="6" t="s">
        <v>453</v>
      </c>
      <c r="BN250" s="6" t="s">
        <v>77</v>
      </c>
      <c r="BO250" t="s">
        <v>451</v>
      </c>
      <c r="BP250" s="6" t="s">
        <v>96</v>
      </c>
      <c r="BQ250" t="s">
        <v>455</v>
      </c>
      <c r="BR250" t="s">
        <v>456</v>
      </c>
      <c r="BS250" t="s">
        <v>457</v>
      </c>
      <c r="BT250" t="s">
        <v>450</v>
      </c>
      <c r="BU250" t="s">
        <v>452</v>
      </c>
      <c r="BV250" t="s">
        <v>485</v>
      </c>
      <c r="BW250" s="6" t="s">
        <v>96</v>
      </c>
      <c r="BX250" s="6" t="s">
        <v>96</v>
      </c>
    </row>
    <row r="251" spans="1:76" x14ac:dyDescent="0.25">
      <c r="A251" s="6" t="s">
        <v>341</v>
      </c>
      <c r="B251" s="6" t="s">
        <v>342</v>
      </c>
      <c r="C251" s="6" t="s">
        <v>343</v>
      </c>
      <c r="D251" s="36" t="s">
        <v>351</v>
      </c>
      <c r="E251" s="6">
        <v>2017</v>
      </c>
      <c r="F251" s="39">
        <v>1.4E-3</v>
      </c>
      <c r="G251" s="6" t="s">
        <v>345</v>
      </c>
      <c r="H251" t="s">
        <v>347</v>
      </c>
      <c r="I251" t="s">
        <v>337</v>
      </c>
      <c r="J251" s="6" t="s">
        <v>96</v>
      </c>
      <c r="K251" s="6" t="s">
        <v>349</v>
      </c>
      <c r="L251" s="6" t="s">
        <v>96</v>
      </c>
      <c r="M251" s="6" t="s">
        <v>96</v>
      </c>
      <c r="N251" s="6" t="s">
        <v>96</v>
      </c>
      <c r="O251" s="6" t="s">
        <v>96</v>
      </c>
      <c r="P251" s="39" t="s">
        <v>96</v>
      </c>
      <c r="Q251" s="6">
        <v>2.5999999999999999E-3</v>
      </c>
      <c r="R251" s="6" t="s">
        <v>96</v>
      </c>
      <c r="S251" s="6">
        <v>1434</v>
      </c>
      <c r="T251" s="6" t="s">
        <v>96</v>
      </c>
      <c r="U251" s="7" t="s">
        <v>96</v>
      </c>
      <c r="V251" s="16" t="s">
        <v>96</v>
      </c>
      <c r="W251" s="16" t="s">
        <v>96</v>
      </c>
      <c r="X251" s="16" t="s">
        <v>96</v>
      </c>
      <c r="Y251" s="16" t="s">
        <v>96</v>
      </c>
      <c r="Z251" s="78" t="s">
        <v>69</v>
      </c>
      <c r="AA251" s="6" t="s">
        <v>70</v>
      </c>
      <c r="AB251" s="6">
        <v>1967</v>
      </c>
      <c r="AC251" s="6">
        <v>2013</v>
      </c>
      <c r="AD251" s="6" t="s">
        <v>96</v>
      </c>
      <c r="AE251" s="6" t="s">
        <v>96</v>
      </c>
      <c r="AF251" s="6" t="s">
        <v>96</v>
      </c>
      <c r="AG251" s="6" t="s">
        <v>96</v>
      </c>
      <c r="AH251" s="6" t="s">
        <v>96</v>
      </c>
      <c r="AI251" s="6">
        <v>1</v>
      </c>
      <c r="AJ251" s="6" t="s">
        <v>96</v>
      </c>
      <c r="AK251" s="6" t="s">
        <v>96</v>
      </c>
      <c r="AL251" s="16" t="s">
        <v>73</v>
      </c>
      <c r="AM251" s="6">
        <v>11.4</v>
      </c>
      <c r="AN251" s="6">
        <v>11.9</v>
      </c>
      <c r="AO251" s="6" t="s">
        <v>96</v>
      </c>
      <c r="AP251" s="6" t="s">
        <v>96</v>
      </c>
      <c r="AQ251" s="6" t="s">
        <v>96</v>
      </c>
      <c r="AR251" s="6" t="s">
        <v>96</v>
      </c>
      <c r="AS251" s="6">
        <v>1</v>
      </c>
      <c r="AT251" s="6" t="s">
        <v>96</v>
      </c>
      <c r="AU251" s="6" t="s">
        <v>96</v>
      </c>
      <c r="AV251" s="6" t="s">
        <v>96</v>
      </c>
      <c r="AW251" s="6" t="s">
        <v>96</v>
      </c>
      <c r="AX251" s="6">
        <v>1</v>
      </c>
      <c r="AY251" s="6" t="s">
        <v>96</v>
      </c>
      <c r="AZ251" s="6" t="s">
        <v>96</v>
      </c>
      <c r="BA251" s="30">
        <v>0</v>
      </c>
      <c r="BB251" s="6" t="s">
        <v>96</v>
      </c>
      <c r="BC251" s="6" t="s">
        <v>96</v>
      </c>
      <c r="BD251" s="6" t="s">
        <v>96</v>
      </c>
      <c r="BE251" s="6" t="s">
        <v>96</v>
      </c>
      <c r="BF251" s="6" t="s">
        <v>96</v>
      </c>
      <c r="BG251" s="30">
        <v>1</v>
      </c>
      <c r="BH251" s="7" t="s">
        <v>96</v>
      </c>
      <c r="BI251" s="6" t="s">
        <v>96</v>
      </c>
      <c r="BJ251" s="6" t="s">
        <v>96</v>
      </c>
      <c r="BK251" s="6" t="s">
        <v>350</v>
      </c>
      <c r="BL251" s="6" t="s">
        <v>344</v>
      </c>
      <c r="BM251" s="6" t="s">
        <v>453</v>
      </c>
      <c r="BN251" s="6" t="s">
        <v>77</v>
      </c>
      <c r="BO251" t="s">
        <v>451</v>
      </c>
      <c r="BP251" s="6" t="s">
        <v>96</v>
      </c>
      <c r="BQ251" t="s">
        <v>455</v>
      </c>
      <c r="BR251" t="s">
        <v>456</v>
      </c>
      <c r="BS251" t="s">
        <v>457</v>
      </c>
      <c r="BT251" t="s">
        <v>450</v>
      </c>
      <c r="BU251" t="s">
        <v>452</v>
      </c>
      <c r="BV251" t="s">
        <v>485</v>
      </c>
      <c r="BW251" s="6" t="s">
        <v>96</v>
      </c>
      <c r="BX251" s="6" t="s">
        <v>96</v>
      </c>
    </row>
    <row r="252" spans="1:76" x14ac:dyDescent="0.25">
      <c r="A252" s="6" t="s">
        <v>341</v>
      </c>
      <c r="B252" s="6" t="s">
        <v>342</v>
      </c>
      <c r="C252" s="6" t="s">
        <v>343</v>
      </c>
      <c r="D252" s="36" t="s">
        <v>351</v>
      </c>
      <c r="E252" s="6">
        <v>2017</v>
      </c>
      <c r="F252" s="44">
        <v>4.5999999999999999E-3</v>
      </c>
      <c r="G252" s="30" t="s">
        <v>345</v>
      </c>
      <c r="H252" t="s">
        <v>347</v>
      </c>
      <c r="I252" t="s">
        <v>337</v>
      </c>
      <c r="J252" s="6" t="s">
        <v>96</v>
      </c>
      <c r="K252" s="6" t="s">
        <v>349</v>
      </c>
      <c r="L252" s="6" t="s">
        <v>96</v>
      </c>
      <c r="M252" s="6" t="s">
        <v>96</v>
      </c>
      <c r="N252" s="6" t="s">
        <v>96</v>
      </c>
      <c r="O252" s="6" t="s">
        <v>96</v>
      </c>
      <c r="P252" s="39" t="s">
        <v>96</v>
      </c>
      <c r="Q252" s="6">
        <v>3.0999999999999999E-3</v>
      </c>
      <c r="R252" t="s">
        <v>461</v>
      </c>
      <c r="S252" s="6">
        <v>1434</v>
      </c>
      <c r="T252" s="6">
        <v>20</v>
      </c>
      <c r="U252" s="7" t="s">
        <v>96</v>
      </c>
      <c r="V252" s="16" t="s">
        <v>96</v>
      </c>
      <c r="W252" s="16" t="s">
        <v>96</v>
      </c>
      <c r="X252" s="16" t="s">
        <v>96</v>
      </c>
      <c r="Y252" s="16" t="s">
        <v>96</v>
      </c>
      <c r="Z252" s="78" t="s">
        <v>69</v>
      </c>
      <c r="AA252" s="6" t="s">
        <v>70</v>
      </c>
      <c r="AB252" s="6">
        <v>1967</v>
      </c>
      <c r="AC252" s="6">
        <v>2013</v>
      </c>
      <c r="AD252" s="6" t="s">
        <v>96</v>
      </c>
      <c r="AE252" s="6" t="s">
        <v>96</v>
      </c>
      <c r="AF252" s="6" t="s">
        <v>96</v>
      </c>
      <c r="AG252" s="6" t="s">
        <v>96</v>
      </c>
      <c r="AH252" s="6" t="s">
        <v>96</v>
      </c>
      <c r="AI252" s="6">
        <v>1</v>
      </c>
      <c r="AJ252" s="6" t="s">
        <v>96</v>
      </c>
      <c r="AK252" s="6" t="s">
        <v>96</v>
      </c>
      <c r="AL252" s="16" t="s">
        <v>73</v>
      </c>
      <c r="AM252" s="6">
        <v>11.4</v>
      </c>
      <c r="AN252" s="6">
        <v>11.9</v>
      </c>
      <c r="AO252" s="6" t="s">
        <v>96</v>
      </c>
      <c r="AP252" s="6" t="s">
        <v>96</v>
      </c>
      <c r="AQ252" s="6" t="s">
        <v>96</v>
      </c>
      <c r="AR252" s="6" t="s">
        <v>96</v>
      </c>
      <c r="AS252" s="6">
        <v>1</v>
      </c>
      <c r="AT252" s="6" t="s">
        <v>96</v>
      </c>
      <c r="AU252" s="6" t="s">
        <v>96</v>
      </c>
      <c r="AV252" s="6" t="s">
        <v>96</v>
      </c>
      <c r="AW252" s="6" t="s">
        <v>96</v>
      </c>
      <c r="AX252" s="6">
        <v>1</v>
      </c>
      <c r="AY252" s="6" t="s">
        <v>96</v>
      </c>
      <c r="AZ252" s="6" t="s">
        <v>96</v>
      </c>
      <c r="BA252" s="30">
        <v>0</v>
      </c>
      <c r="BB252" s="6" t="s">
        <v>96</v>
      </c>
      <c r="BC252" s="6" t="s">
        <v>96</v>
      </c>
      <c r="BD252" s="6" t="s">
        <v>96</v>
      </c>
      <c r="BE252" s="6" t="s">
        <v>96</v>
      </c>
      <c r="BF252" s="6" t="s">
        <v>96</v>
      </c>
      <c r="BG252" s="6">
        <v>0</v>
      </c>
      <c r="BH252" s="7" t="s">
        <v>96</v>
      </c>
      <c r="BI252" s="6" t="s">
        <v>96</v>
      </c>
      <c r="BJ252" s="6" t="s">
        <v>96</v>
      </c>
      <c r="BK252" s="6" t="s">
        <v>350</v>
      </c>
      <c r="BL252" s="6" t="s">
        <v>353</v>
      </c>
      <c r="BM252" t="s">
        <v>352</v>
      </c>
      <c r="BN252" s="6" t="s">
        <v>77</v>
      </c>
      <c r="BO252" t="s">
        <v>451</v>
      </c>
      <c r="BP252" s="6" t="s">
        <v>96</v>
      </c>
      <c r="BQ252" t="s">
        <v>455</v>
      </c>
      <c r="BR252" t="s">
        <v>456</v>
      </c>
      <c r="BS252" t="s">
        <v>457</v>
      </c>
      <c r="BT252" t="s">
        <v>450</v>
      </c>
      <c r="BU252" t="s">
        <v>452</v>
      </c>
      <c r="BV252" t="s">
        <v>485</v>
      </c>
      <c r="BW252" s="6" t="s">
        <v>96</v>
      </c>
      <c r="BX252" s="6" t="s">
        <v>96</v>
      </c>
    </row>
    <row r="253" spans="1:76" x14ac:dyDescent="0.25">
      <c r="A253" s="6" t="s">
        <v>341</v>
      </c>
      <c r="B253" s="6" t="s">
        <v>342</v>
      </c>
      <c r="C253" s="6" t="s">
        <v>343</v>
      </c>
      <c r="D253" s="36" t="s">
        <v>351</v>
      </c>
      <c r="E253" s="6">
        <v>2017</v>
      </c>
      <c r="F253" s="44">
        <v>-2E-3</v>
      </c>
      <c r="G253" s="30" t="s">
        <v>346</v>
      </c>
      <c r="H253" t="s">
        <v>347</v>
      </c>
      <c r="I253" t="s">
        <v>337</v>
      </c>
      <c r="J253" s="6" t="s">
        <v>96</v>
      </c>
      <c r="K253" s="6" t="s">
        <v>349</v>
      </c>
      <c r="L253" s="6" t="s">
        <v>96</v>
      </c>
      <c r="M253" s="6" t="s">
        <v>96</v>
      </c>
      <c r="N253" s="6" t="s">
        <v>96</v>
      </c>
      <c r="O253" s="6" t="s">
        <v>96</v>
      </c>
      <c r="P253" s="39" t="s">
        <v>96</v>
      </c>
      <c r="Q253" s="6">
        <v>8.0000000000000004E-4</v>
      </c>
      <c r="R253" t="s">
        <v>460</v>
      </c>
      <c r="S253" s="6">
        <v>1434</v>
      </c>
      <c r="T253" s="6">
        <v>20</v>
      </c>
      <c r="U253" s="7" t="s">
        <v>96</v>
      </c>
      <c r="V253" s="16" t="s">
        <v>96</v>
      </c>
      <c r="W253" s="16" t="s">
        <v>96</v>
      </c>
      <c r="X253" s="16" t="s">
        <v>96</v>
      </c>
      <c r="Y253" s="16" t="s">
        <v>96</v>
      </c>
      <c r="Z253" s="78" t="s">
        <v>69</v>
      </c>
      <c r="AA253" s="6" t="s">
        <v>70</v>
      </c>
      <c r="AB253" s="6">
        <v>1967</v>
      </c>
      <c r="AC253" s="6">
        <v>2013</v>
      </c>
      <c r="AD253" s="6" t="s">
        <v>96</v>
      </c>
      <c r="AE253" s="6" t="s">
        <v>96</v>
      </c>
      <c r="AF253" s="6" t="s">
        <v>96</v>
      </c>
      <c r="AG253" s="6" t="s">
        <v>96</v>
      </c>
      <c r="AH253" s="6" t="s">
        <v>96</v>
      </c>
      <c r="AI253" s="6">
        <v>1</v>
      </c>
      <c r="AJ253" s="6" t="s">
        <v>96</v>
      </c>
      <c r="AK253" s="6" t="s">
        <v>96</v>
      </c>
      <c r="AL253" s="16" t="s">
        <v>73</v>
      </c>
      <c r="AM253" s="6">
        <v>11.4</v>
      </c>
      <c r="AN253" s="6">
        <v>11.9</v>
      </c>
      <c r="AO253" s="6" t="s">
        <v>96</v>
      </c>
      <c r="AP253" s="6" t="s">
        <v>96</v>
      </c>
      <c r="AQ253" s="6" t="s">
        <v>96</v>
      </c>
      <c r="AR253" s="6" t="s">
        <v>96</v>
      </c>
      <c r="AS253" s="6">
        <v>1</v>
      </c>
      <c r="AT253" s="6" t="s">
        <v>96</v>
      </c>
      <c r="AU253" s="6" t="s">
        <v>96</v>
      </c>
      <c r="AV253" s="6" t="s">
        <v>96</v>
      </c>
      <c r="AW253" s="6" t="s">
        <v>96</v>
      </c>
      <c r="AX253" s="6">
        <v>1</v>
      </c>
      <c r="AY253" s="6" t="s">
        <v>96</v>
      </c>
      <c r="AZ253" s="6" t="s">
        <v>96</v>
      </c>
      <c r="BA253" s="30">
        <v>0</v>
      </c>
      <c r="BB253" s="6" t="s">
        <v>96</v>
      </c>
      <c r="BC253" s="6" t="s">
        <v>96</v>
      </c>
      <c r="BD253" s="6" t="s">
        <v>96</v>
      </c>
      <c r="BE253" s="6" t="s">
        <v>96</v>
      </c>
      <c r="BF253" s="6" t="s">
        <v>96</v>
      </c>
      <c r="BG253" s="6">
        <v>0</v>
      </c>
      <c r="BH253" s="7" t="s">
        <v>96</v>
      </c>
      <c r="BI253" s="6" t="s">
        <v>96</v>
      </c>
      <c r="BJ253" s="6" t="s">
        <v>96</v>
      </c>
      <c r="BK253" s="6" t="s">
        <v>350</v>
      </c>
      <c r="BL253" s="6" t="s">
        <v>344</v>
      </c>
      <c r="BM253" t="s">
        <v>352</v>
      </c>
      <c r="BN253" s="6" t="s">
        <v>77</v>
      </c>
      <c r="BO253" t="s">
        <v>451</v>
      </c>
      <c r="BP253" s="6" t="s">
        <v>96</v>
      </c>
      <c r="BQ253" t="s">
        <v>455</v>
      </c>
      <c r="BR253" t="s">
        <v>456</v>
      </c>
      <c r="BS253" t="s">
        <v>457</v>
      </c>
      <c r="BT253" t="s">
        <v>450</v>
      </c>
      <c r="BU253" t="s">
        <v>452</v>
      </c>
      <c r="BV253" t="s">
        <v>485</v>
      </c>
      <c r="BW253" s="6" t="s">
        <v>96</v>
      </c>
      <c r="BX253" s="6" t="s">
        <v>96</v>
      </c>
    </row>
    <row r="254" spans="1:76" x14ac:dyDescent="0.25">
      <c r="A254" s="6" t="s">
        <v>341</v>
      </c>
      <c r="B254" s="6" t="s">
        <v>342</v>
      </c>
      <c r="C254" s="6" t="s">
        <v>343</v>
      </c>
      <c r="D254" s="36" t="s">
        <v>351</v>
      </c>
      <c r="E254" s="6">
        <v>2017</v>
      </c>
      <c r="F254" s="44">
        <v>-3.8E-3</v>
      </c>
      <c r="G254" s="6" t="s">
        <v>346</v>
      </c>
      <c r="H254" t="s">
        <v>347</v>
      </c>
      <c r="I254" t="s">
        <v>337</v>
      </c>
      <c r="J254" s="6" t="s">
        <v>96</v>
      </c>
      <c r="K254" s="6" t="s">
        <v>349</v>
      </c>
      <c r="L254" s="6" t="s">
        <v>96</v>
      </c>
      <c r="M254" s="6" t="s">
        <v>96</v>
      </c>
      <c r="N254" s="6" t="s">
        <v>96</v>
      </c>
      <c r="O254" s="6" t="s">
        <v>96</v>
      </c>
      <c r="P254" s="39" t="s">
        <v>96</v>
      </c>
      <c r="Q254" s="6">
        <v>1.6000000000000001E-3</v>
      </c>
      <c r="R254" t="s">
        <v>459</v>
      </c>
      <c r="S254" s="6">
        <v>1434</v>
      </c>
      <c r="T254" s="6" t="s">
        <v>96</v>
      </c>
      <c r="U254" s="7" t="s">
        <v>96</v>
      </c>
      <c r="V254" s="16" t="s">
        <v>96</v>
      </c>
      <c r="W254" s="16" t="s">
        <v>96</v>
      </c>
      <c r="X254" s="16" t="s">
        <v>96</v>
      </c>
      <c r="Y254" s="16" t="s">
        <v>96</v>
      </c>
      <c r="Z254" s="78" t="s">
        <v>69</v>
      </c>
      <c r="AA254" s="6" t="s">
        <v>70</v>
      </c>
      <c r="AB254" s="6">
        <v>1967</v>
      </c>
      <c r="AC254" s="6">
        <v>2013</v>
      </c>
      <c r="AD254" s="6" t="s">
        <v>96</v>
      </c>
      <c r="AE254" s="6" t="s">
        <v>96</v>
      </c>
      <c r="AF254" s="6" t="s">
        <v>96</v>
      </c>
      <c r="AG254" s="6" t="s">
        <v>96</v>
      </c>
      <c r="AH254" s="6" t="s">
        <v>96</v>
      </c>
      <c r="AI254" s="6">
        <v>1</v>
      </c>
      <c r="AJ254" s="6" t="s">
        <v>96</v>
      </c>
      <c r="AK254" s="6" t="s">
        <v>96</v>
      </c>
      <c r="AL254" s="16" t="s">
        <v>73</v>
      </c>
      <c r="AM254" s="6">
        <v>11.4</v>
      </c>
      <c r="AN254" s="6">
        <v>11.9</v>
      </c>
      <c r="AO254" s="6" t="s">
        <v>96</v>
      </c>
      <c r="AP254" s="6" t="s">
        <v>96</v>
      </c>
      <c r="AQ254" s="6" t="s">
        <v>96</v>
      </c>
      <c r="AR254" s="6" t="s">
        <v>96</v>
      </c>
      <c r="AS254" s="6">
        <v>1</v>
      </c>
      <c r="AT254" s="6" t="s">
        <v>96</v>
      </c>
      <c r="AU254" s="6" t="s">
        <v>96</v>
      </c>
      <c r="AV254" s="6" t="s">
        <v>96</v>
      </c>
      <c r="AW254" s="6" t="s">
        <v>96</v>
      </c>
      <c r="AX254" s="6">
        <v>1</v>
      </c>
      <c r="AY254" s="6" t="s">
        <v>96</v>
      </c>
      <c r="AZ254" s="6" t="s">
        <v>96</v>
      </c>
      <c r="BA254" s="30">
        <v>0</v>
      </c>
      <c r="BB254" s="6" t="s">
        <v>96</v>
      </c>
      <c r="BC254" s="6" t="s">
        <v>96</v>
      </c>
      <c r="BD254" s="6" t="s">
        <v>96</v>
      </c>
      <c r="BE254" s="6" t="s">
        <v>96</v>
      </c>
      <c r="BF254" s="6" t="s">
        <v>96</v>
      </c>
      <c r="BG254" s="6">
        <v>0</v>
      </c>
      <c r="BH254" s="7" t="s">
        <v>96</v>
      </c>
      <c r="BI254" s="6" t="s">
        <v>96</v>
      </c>
      <c r="BJ254" s="6" t="s">
        <v>96</v>
      </c>
      <c r="BK254" s="6" t="s">
        <v>350</v>
      </c>
      <c r="BL254" s="6" t="s">
        <v>344</v>
      </c>
      <c r="BM254" t="s">
        <v>352</v>
      </c>
      <c r="BN254" s="6" t="s">
        <v>77</v>
      </c>
      <c r="BO254" t="s">
        <v>451</v>
      </c>
      <c r="BP254" s="6" t="s">
        <v>96</v>
      </c>
      <c r="BQ254" t="s">
        <v>455</v>
      </c>
      <c r="BR254" t="s">
        <v>456</v>
      </c>
      <c r="BS254" t="s">
        <v>457</v>
      </c>
      <c r="BT254" t="s">
        <v>450</v>
      </c>
      <c r="BU254" t="s">
        <v>452</v>
      </c>
      <c r="BV254" t="s">
        <v>485</v>
      </c>
      <c r="BW254" s="6" t="s">
        <v>96</v>
      </c>
      <c r="BX254" s="6" t="s">
        <v>96</v>
      </c>
    </row>
    <row r="255" spans="1:76" x14ac:dyDescent="0.25">
      <c r="A255" s="6" t="s">
        <v>341</v>
      </c>
      <c r="B255" s="6" t="s">
        <v>342</v>
      </c>
      <c r="C255" s="6" t="s">
        <v>343</v>
      </c>
      <c r="D255" s="36" t="s">
        <v>351</v>
      </c>
      <c r="E255" s="6">
        <v>2017</v>
      </c>
      <c r="F255" s="44">
        <v>1.5900000000000001E-2</v>
      </c>
      <c r="G255" s="6" t="s">
        <v>345</v>
      </c>
      <c r="H255" t="s">
        <v>347</v>
      </c>
      <c r="I255" t="s">
        <v>337</v>
      </c>
      <c r="J255" s="6" t="s">
        <v>96</v>
      </c>
      <c r="K255" s="6" t="s">
        <v>196</v>
      </c>
      <c r="L255" s="6" t="s">
        <v>96</v>
      </c>
      <c r="M255" s="6" t="s">
        <v>96</v>
      </c>
      <c r="N255" s="6" t="s">
        <v>96</v>
      </c>
      <c r="O255" s="6" t="s">
        <v>96</v>
      </c>
      <c r="P255" s="39" t="s">
        <v>96</v>
      </c>
      <c r="Q255" s="6">
        <v>2.5999999999999999E-3</v>
      </c>
      <c r="R255" t="s">
        <v>460</v>
      </c>
      <c r="S255" s="6">
        <v>1434</v>
      </c>
      <c r="T255" s="6" t="s">
        <v>96</v>
      </c>
      <c r="U255" s="7" t="s">
        <v>96</v>
      </c>
      <c r="V255" s="16" t="s">
        <v>96</v>
      </c>
      <c r="W255" s="16" t="s">
        <v>96</v>
      </c>
      <c r="X255" s="16" t="s">
        <v>96</v>
      </c>
      <c r="Y255" s="16" t="s">
        <v>96</v>
      </c>
      <c r="Z255" s="78" t="s">
        <v>69</v>
      </c>
      <c r="AA255" s="6" t="s">
        <v>70</v>
      </c>
      <c r="AB255" s="6">
        <v>1967</v>
      </c>
      <c r="AC255" s="6">
        <v>2013</v>
      </c>
      <c r="AD255" s="6" t="s">
        <v>96</v>
      </c>
      <c r="AE255" s="6" t="s">
        <v>96</v>
      </c>
      <c r="AF255" s="6" t="s">
        <v>96</v>
      </c>
      <c r="AG255" s="6" t="s">
        <v>96</v>
      </c>
      <c r="AH255" s="6" t="s">
        <v>96</v>
      </c>
      <c r="AI255" s="6">
        <v>1</v>
      </c>
      <c r="AJ255" s="6" t="s">
        <v>96</v>
      </c>
      <c r="AK255" s="6" t="s">
        <v>96</v>
      </c>
      <c r="AL255" s="16" t="s">
        <v>73</v>
      </c>
      <c r="AM255" s="6">
        <v>11.4</v>
      </c>
      <c r="AN255" s="6">
        <v>11.9</v>
      </c>
      <c r="AO255" s="6" t="s">
        <v>96</v>
      </c>
      <c r="AP255" s="6" t="s">
        <v>96</v>
      </c>
      <c r="AQ255" s="6" t="s">
        <v>96</v>
      </c>
      <c r="AR255" s="6" t="s">
        <v>96</v>
      </c>
      <c r="AS255" s="6">
        <v>1</v>
      </c>
      <c r="AT255" s="6" t="s">
        <v>96</v>
      </c>
      <c r="AU255" s="6" t="s">
        <v>96</v>
      </c>
      <c r="AV255" s="6" t="s">
        <v>96</v>
      </c>
      <c r="AW255" s="6" t="s">
        <v>96</v>
      </c>
      <c r="AX255" s="6">
        <v>1</v>
      </c>
      <c r="AY255" s="6" t="s">
        <v>96</v>
      </c>
      <c r="AZ255" s="6" t="s">
        <v>96</v>
      </c>
      <c r="BA255" s="30">
        <v>0</v>
      </c>
      <c r="BB255" s="6" t="s">
        <v>96</v>
      </c>
      <c r="BC255" s="6" t="s">
        <v>96</v>
      </c>
      <c r="BD255" s="6" t="s">
        <v>96</v>
      </c>
      <c r="BE255" s="6" t="s">
        <v>96</v>
      </c>
      <c r="BF255" s="6" t="s">
        <v>96</v>
      </c>
      <c r="BG255" s="6">
        <v>0</v>
      </c>
      <c r="BH255" s="7" t="s">
        <v>96</v>
      </c>
      <c r="BI255" s="6" t="s">
        <v>96</v>
      </c>
      <c r="BJ255" s="6" t="s">
        <v>96</v>
      </c>
      <c r="BK255" s="6" t="s">
        <v>350</v>
      </c>
      <c r="BL255" s="6" t="s">
        <v>344</v>
      </c>
      <c r="BM255" t="s">
        <v>352</v>
      </c>
      <c r="BN255" s="6" t="s">
        <v>77</v>
      </c>
      <c r="BO255" t="s">
        <v>451</v>
      </c>
      <c r="BP255" s="6" t="s">
        <v>96</v>
      </c>
      <c r="BQ255" t="s">
        <v>455</v>
      </c>
      <c r="BR255" t="s">
        <v>456</v>
      </c>
      <c r="BS255" t="s">
        <v>457</v>
      </c>
      <c r="BT255" t="s">
        <v>450</v>
      </c>
      <c r="BU255" t="s">
        <v>452</v>
      </c>
      <c r="BV255" t="s">
        <v>485</v>
      </c>
      <c r="BW255" s="6" t="s">
        <v>96</v>
      </c>
      <c r="BX255" s="6" t="s">
        <v>96</v>
      </c>
    </row>
    <row r="256" spans="1:76" x14ac:dyDescent="0.25">
      <c r="A256" s="41" t="s">
        <v>354</v>
      </c>
      <c r="B256" s="6" t="s">
        <v>355</v>
      </c>
      <c r="C256" s="43" t="s">
        <v>357</v>
      </c>
      <c r="D256" s="36" t="s">
        <v>356</v>
      </c>
      <c r="E256" s="6">
        <v>2019</v>
      </c>
      <c r="F256" s="46">
        <v>1.042</v>
      </c>
      <c r="G256" s="6" t="s">
        <v>444</v>
      </c>
      <c r="H256" s="45" t="s">
        <v>368</v>
      </c>
      <c r="I256" s="6" t="s">
        <v>304</v>
      </c>
      <c r="J256" s="6" t="s">
        <v>96</v>
      </c>
      <c r="K256" s="6" t="s">
        <v>96</v>
      </c>
      <c r="L256">
        <v>1.0049999999999999</v>
      </c>
      <c r="M256">
        <v>1.08</v>
      </c>
      <c r="N256" s="6" t="s">
        <v>96</v>
      </c>
      <c r="O256" s="6" t="s">
        <v>96</v>
      </c>
      <c r="P256" s="39" t="s">
        <v>96</v>
      </c>
      <c r="Q256" s="6" t="s">
        <v>96</v>
      </c>
      <c r="R256" s="6" t="s">
        <v>96</v>
      </c>
      <c r="S256" s="44">
        <v>8801</v>
      </c>
      <c r="T256" s="6" t="s">
        <v>96</v>
      </c>
      <c r="U256" s="7" t="s">
        <v>96</v>
      </c>
      <c r="V256" s="16" t="s">
        <v>96</v>
      </c>
      <c r="W256" s="16" t="s">
        <v>96</v>
      </c>
      <c r="X256" s="16" t="s">
        <v>96</v>
      </c>
      <c r="Y256" s="16" t="s">
        <v>96</v>
      </c>
      <c r="Z256" s="78" t="s">
        <v>69</v>
      </c>
      <c r="AA256" s="6" t="s">
        <v>70</v>
      </c>
      <c r="AB256">
        <v>1997</v>
      </c>
      <c r="AC256">
        <v>2005</v>
      </c>
      <c r="AD256" s="6" t="s">
        <v>96</v>
      </c>
      <c r="AE256" s="6">
        <v>0.77099999999999991</v>
      </c>
      <c r="AF256" s="6">
        <f t="shared" ref="AF256:AF267" si="5">1-AE256</f>
        <v>0.22900000000000009</v>
      </c>
      <c r="AG256" s="6" t="s">
        <v>96</v>
      </c>
      <c r="AH256" s="6" t="s">
        <v>96</v>
      </c>
      <c r="AI256" s="6">
        <v>1</v>
      </c>
      <c r="AJ256" s="6" t="s">
        <v>96</v>
      </c>
      <c r="AK256" s="6" t="s">
        <v>96</v>
      </c>
      <c r="AL256" s="16" t="s">
        <v>73</v>
      </c>
      <c r="AM256">
        <v>5.8</v>
      </c>
      <c r="AN256" s="6" t="s">
        <v>96</v>
      </c>
      <c r="AO256" s="6" t="s">
        <v>96</v>
      </c>
      <c r="AP256" s="6" t="s">
        <v>96</v>
      </c>
      <c r="AQ256" s="6" t="s">
        <v>96</v>
      </c>
      <c r="AR256" s="6">
        <v>1</v>
      </c>
      <c r="AS256" s="6">
        <v>1</v>
      </c>
      <c r="AT256" s="6">
        <v>1</v>
      </c>
      <c r="AU256" s="6">
        <v>1</v>
      </c>
      <c r="AV256" s="6" t="s">
        <v>96</v>
      </c>
      <c r="AW256" s="6" t="s">
        <v>96</v>
      </c>
      <c r="AX256" s="6" t="s">
        <v>96</v>
      </c>
      <c r="AY256" s="6" t="s">
        <v>96</v>
      </c>
      <c r="AZ256" s="6" t="s">
        <v>96</v>
      </c>
      <c r="BA256" s="6">
        <v>1</v>
      </c>
      <c r="BB256" s="6">
        <v>1</v>
      </c>
      <c r="BC256" s="6" t="s">
        <v>96</v>
      </c>
      <c r="BD256" s="6" t="s">
        <v>96</v>
      </c>
      <c r="BE256" s="6" t="s">
        <v>96</v>
      </c>
      <c r="BF256" s="6" t="s">
        <v>96</v>
      </c>
      <c r="BG256" s="6" t="s">
        <v>96</v>
      </c>
      <c r="BH256" s="7" t="s">
        <v>96</v>
      </c>
      <c r="BI256" s="6" t="s">
        <v>96</v>
      </c>
      <c r="BJ256" s="6" t="s">
        <v>96</v>
      </c>
      <c r="BK256" t="s">
        <v>169</v>
      </c>
      <c r="BL256" s="6" t="s">
        <v>358</v>
      </c>
      <c r="BM256" s="6" t="s">
        <v>96</v>
      </c>
      <c r="BN256" s="6" t="s">
        <v>77</v>
      </c>
      <c r="BO256" s="6" t="s">
        <v>420</v>
      </c>
      <c r="BP256" s="6">
        <v>1</v>
      </c>
      <c r="BQ256" t="s">
        <v>421</v>
      </c>
      <c r="BR256" s="45" t="s">
        <v>442</v>
      </c>
      <c r="BS256" s="45" t="s">
        <v>443</v>
      </c>
      <c r="BT256" s="45" t="s">
        <v>449</v>
      </c>
      <c r="BU256" s="45" t="s">
        <v>448</v>
      </c>
      <c r="BV256" s="45" t="s">
        <v>447</v>
      </c>
      <c r="BW256" s="45" t="s">
        <v>419</v>
      </c>
      <c r="BX256" s="6" t="s">
        <v>96</v>
      </c>
    </row>
    <row r="257" spans="1:81" x14ac:dyDescent="0.25">
      <c r="A257" s="41" t="s">
        <v>354</v>
      </c>
      <c r="B257" s="6" t="s">
        <v>355</v>
      </c>
      <c r="C257" s="43" t="s">
        <v>357</v>
      </c>
      <c r="D257" s="36" t="s">
        <v>356</v>
      </c>
      <c r="E257" s="6">
        <v>2019</v>
      </c>
      <c r="F257" s="46">
        <v>1.01</v>
      </c>
      <c r="G257" s="6" t="s">
        <v>444</v>
      </c>
      <c r="H257" s="45" t="s">
        <v>368</v>
      </c>
      <c r="I257" s="6" t="s">
        <v>304</v>
      </c>
      <c r="J257" s="6" t="s">
        <v>96</v>
      </c>
      <c r="K257" s="6" t="s">
        <v>96</v>
      </c>
      <c r="L257">
        <v>1.006</v>
      </c>
      <c r="M257">
        <v>1.014</v>
      </c>
      <c r="N257" s="6" t="s">
        <v>96</v>
      </c>
      <c r="O257" s="6" t="s">
        <v>96</v>
      </c>
      <c r="P257" s="39" t="s">
        <v>96</v>
      </c>
      <c r="Q257" s="6" t="s">
        <v>96</v>
      </c>
      <c r="R257" s="6" t="s">
        <v>96</v>
      </c>
      <c r="S257" s="44">
        <v>25619</v>
      </c>
      <c r="T257" s="6" t="s">
        <v>96</v>
      </c>
      <c r="U257" s="7" t="s">
        <v>96</v>
      </c>
      <c r="V257" s="16" t="s">
        <v>96</v>
      </c>
      <c r="W257" s="16" t="s">
        <v>96</v>
      </c>
      <c r="X257" s="16" t="s">
        <v>96</v>
      </c>
      <c r="Y257" s="16" t="s">
        <v>96</v>
      </c>
      <c r="Z257" s="78" t="s">
        <v>69</v>
      </c>
      <c r="AA257" s="6" t="s">
        <v>70</v>
      </c>
      <c r="AB257">
        <v>1986</v>
      </c>
      <c r="AC257">
        <v>1999</v>
      </c>
      <c r="AD257" s="6" t="s">
        <v>96</v>
      </c>
      <c r="AE257" s="6">
        <v>0.75700000000000001</v>
      </c>
      <c r="AF257" s="6">
        <f t="shared" si="5"/>
        <v>0.24299999999999999</v>
      </c>
      <c r="AG257" s="6" t="s">
        <v>96</v>
      </c>
      <c r="AH257" s="6" t="s">
        <v>96</v>
      </c>
      <c r="AI257" s="6">
        <v>1</v>
      </c>
      <c r="AJ257" s="6" t="s">
        <v>96</v>
      </c>
      <c r="AK257" s="6" t="s">
        <v>96</v>
      </c>
      <c r="AL257" s="16" t="s">
        <v>73</v>
      </c>
      <c r="AM257">
        <v>10.9</v>
      </c>
      <c r="AN257" s="6" t="s">
        <v>96</v>
      </c>
      <c r="AO257" s="6" t="s">
        <v>96</v>
      </c>
      <c r="AP257" s="6" t="s">
        <v>96</v>
      </c>
      <c r="AQ257" s="6" t="s">
        <v>96</v>
      </c>
      <c r="AR257" s="6" t="s">
        <v>96</v>
      </c>
      <c r="AS257" s="6">
        <v>1</v>
      </c>
      <c r="AT257" s="6" t="s">
        <v>96</v>
      </c>
      <c r="AU257" s="6" t="s">
        <v>96</v>
      </c>
      <c r="AV257" s="6" t="s">
        <v>96</v>
      </c>
      <c r="AW257" s="6" t="s">
        <v>96</v>
      </c>
      <c r="AX257" s="6" t="s">
        <v>96</v>
      </c>
      <c r="AY257" s="6" t="s">
        <v>96</v>
      </c>
      <c r="AZ257" s="6" t="s">
        <v>96</v>
      </c>
      <c r="BA257" s="6">
        <v>1</v>
      </c>
      <c r="BB257" s="6">
        <v>1</v>
      </c>
      <c r="BC257" s="6" t="s">
        <v>96</v>
      </c>
      <c r="BD257" s="6" t="s">
        <v>96</v>
      </c>
      <c r="BE257" s="6" t="s">
        <v>96</v>
      </c>
      <c r="BF257" s="6" t="s">
        <v>96</v>
      </c>
      <c r="BG257" s="6" t="s">
        <v>96</v>
      </c>
      <c r="BH257" s="7" t="s">
        <v>96</v>
      </c>
      <c r="BI257" s="6" t="s">
        <v>96</v>
      </c>
      <c r="BJ257" s="6" t="s">
        <v>96</v>
      </c>
      <c r="BK257" t="s">
        <v>359</v>
      </c>
      <c r="BL257" s="6" t="s">
        <v>358</v>
      </c>
      <c r="BM257" s="6" t="s">
        <v>96</v>
      </c>
      <c r="BN257" s="6" t="s">
        <v>77</v>
      </c>
      <c r="BO257" t="s">
        <v>423</v>
      </c>
      <c r="BP257" s="6">
        <v>1</v>
      </c>
      <c r="BQ257" t="s">
        <v>422</v>
      </c>
      <c r="BR257" s="45" t="s">
        <v>442</v>
      </c>
      <c r="BS257" s="45" t="s">
        <v>443</v>
      </c>
      <c r="BT257" s="45" t="s">
        <v>449</v>
      </c>
      <c r="BU257" s="45" t="s">
        <v>448</v>
      </c>
      <c r="BV257" s="45" t="s">
        <v>447</v>
      </c>
      <c r="BW257" s="45" t="s">
        <v>419</v>
      </c>
      <c r="BX257" s="6" t="s">
        <v>96</v>
      </c>
    </row>
    <row r="258" spans="1:81" x14ac:dyDescent="0.25">
      <c r="A258" s="41" t="s">
        <v>354</v>
      </c>
      <c r="B258" s="6" t="s">
        <v>355</v>
      </c>
      <c r="C258" s="43" t="s">
        <v>357</v>
      </c>
      <c r="D258" s="36" t="s">
        <v>356</v>
      </c>
      <c r="E258" s="6">
        <v>2019</v>
      </c>
      <c r="F258" s="46">
        <v>1.0129999999999999</v>
      </c>
      <c r="G258" s="6" t="s">
        <v>444</v>
      </c>
      <c r="H258" s="45" t="s">
        <v>368</v>
      </c>
      <c r="I258" s="6" t="s">
        <v>304</v>
      </c>
      <c r="J258" s="6" t="s">
        <v>96</v>
      </c>
      <c r="K258" s="6" t="s">
        <v>96</v>
      </c>
      <c r="L258">
        <v>1.0109999999999999</v>
      </c>
      <c r="M258">
        <v>1.014</v>
      </c>
      <c r="N258" s="6" t="s">
        <v>96</v>
      </c>
      <c r="O258" s="6" t="s">
        <v>96</v>
      </c>
      <c r="P258" s="39" t="s">
        <v>96</v>
      </c>
      <c r="Q258" s="6" t="s">
        <v>96</v>
      </c>
      <c r="R258" s="6" t="s">
        <v>96</v>
      </c>
      <c r="S258" s="44">
        <v>976346</v>
      </c>
      <c r="T258" s="6" t="s">
        <v>96</v>
      </c>
      <c r="U258" s="7" t="s">
        <v>96</v>
      </c>
      <c r="V258" s="16" t="s">
        <v>96</v>
      </c>
      <c r="W258" s="16" t="s">
        <v>96</v>
      </c>
      <c r="X258" s="16" t="s">
        <v>96</v>
      </c>
      <c r="Y258" s="16" t="s">
        <v>96</v>
      </c>
      <c r="Z258" s="78" t="s">
        <v>69</v>
      </c>
      <c r="AA258" s="6" t="s">
        <v>70</v>
      </c>
      <c r="AB258">
        <v>1973</v>
      </c>
      <c r="AC258">
        <v>2012</v>
      </c>
      <c r="AD258" s="6" t="s">
        <v>96</v>
      </c>
      <c r="AE258" s="6">
        <v>0.66799999999999993</v>
      </c>
      <c r="AF258" s="6">
        <f t="shared" si="5"/>
        <v>0.33200000000000007</v>
      </c>
      <c r="AG258" s="6" t="s">
        <v>96</v>
      </c>
      <c r="AH258" s="6" t="s">
        <v>96</v>
      </c>
      <c r="AI258" s="6">
        <v>1</v>
      </c>
      <c r="AJ258" s="6" t="s">
        <v>96</v>
      </c>
      <c r="AK258" s="6" t="s">
        <v>96</v>
      </c>
      <c r="AL258" s="16" t="s">
        <v>73</v>
      </c>
      <c r="AM258">
        <v>19.100000000000001</v>
      </c>
      <c r="AN258" s="6" t="s">
        <v>96</v>
      </c>
      <c r="AO258" s="6" t="s">
        <v>96</v>
      </c>
      <c r="AP258" s="6" t="s">
        <v>96</v>
      </c>
      <c r="AQ258" s="6" t="s">
        <v>96</v>
      </c>
      <c r="AR258" s="6" t="s">
        <v>96</v>
      </c>
      <c r="AS258" s="6">
        <v>1</v>
      </c>
      <c r="AT258" s="6" t="s">
        <v>96</v>
      </c>
      <c r="AU258" s="6" t="s">
        <v>96</v>
      </c>
      <c r="AV258" s="6" t="s">
        <v>96</v>
      </c>
      <c r="AW258" s="6" t="s">
        <v>96</v>
      </c>
      <c r="AX258" s="6" t="s">
        <v>96</v>
      </c>
      <c r="AY258" s="6">
        <v>1</v>
      </c>
      <c r="AZ258" s="6" t="s">
        <v>96</v>
      </c>
      <c r="BA258" s="6">
        <v>1</v>
      </c>
      <c r="BB258" s="6">
        <v>1</v>
      </c>
      <c r="BC258" s="6" t="s">
        <v>96</v>
      </c>
      <c r="BD258" s="6" t="s">
        <v>96</v>
      </c>
      <c r="BE258" s="6" t="s">
        <v>96</v>
      </c>
      <c r="BF258" s="6" t="s">
        <v>96</v>
      </c>
      <c r="BG258" s="6" t="s">
        <v>96</v>
      </c>
      <c r="BH258" s="7" t="s">
        <v>96</v>
      </c>
      <c r="BI258" s="6" t="s">
        <v>96</v>
      </c>
      <c r="BJ258" s="6" t="s">
        <v>96</v>
      </c>
      <c r="BK258" t="s">
        <v>360</v>
      </c>
      <c r="BL258" s="6" t="s">
        <v>358</v>
      </c>
      <c r="BM258" s="6" t="s">
        <v>96</v>
      </c>
      <c r="BN258" s="6" t="s">
        <v>77</v>
      </c>
      <c r="BO258" s="6" t="s">
        <v>420</v>
      </c>
      <c r="BP258" s="6">
        <v>1</v>
      </c>
      <c r="BQ258" t="s">
        <v>424</v>
      </c>
      <c r="BR258" s="45" t="s">
        <v>442</v>
      </c>
      <c r="BS258" s="45" t="s">
        <v>443</v>
      </c>
      <c r="BT258" s="45" t="s">
        <v>449</v>
      </c>
      <c r="BU258" s="45" t="s">
        <v>448</v>
      </c>
      <c r="BV258" s="45" t="s">
        <v>447</v>
      </c>
      <c r="BW258" s="45" t="s">
        <v>419</v>
      </c>
      <c r="BX258" s="6" t="s">
        <v>96</v>
      </c>
    </row>
    <row r="259" spans="1:81" x14ac:dyDescent="0.25">
      <c r="A259" s="41" t="s">
        <v>354</v>
      </c>
      <c r="B259" s="6" t="s">
        <v>355</v>
      </c>
      <c r="C259" s="43" t="s">
        <v>357</v>
      </c>
      <c r="D259" s="36" t="s">
        <v>356</v>
      </c>
      <c r="E259" s="6">
        <v>2019</v>
      </c>
      <c r="F259" s="46">
        <v>1.016</v>
      </c>
      <c r="G259" s="6" t="s">
        <v>444</v>
      </c>
      <c r="H259" s="45" t="s">
        <v>368</v>
      </c>
      <c r="I259" s="6" t="s">
        <v>304</v>
      </c>
      <c r="J259" s="6" t="s">
        <v>96</v>
      </c>
      <c r="K259" s="6" t="s">
        <v>96</v>
      </c>
      <c r="L259">
        <v>1.0129999999999999</v>
      </c>
      <c r="M259">
        <v>1.0189999999999999</v>
      </c>
      <c r="N259" s="6" t="s">
        <v>96</v>
      </c>
      <c r="O259" s="6" t="s">
        <v>96</v>
      </c>
      <c r="P259" s="39" t="s">
        <v>96</v>
      </c>
      <c r="Q259" s="6" t="s">
        <v>96</v>
      </c>
      <c r="R259" s="6" t="s">
        <v>96</v>
      </c>
      <c r="S259" s="44">
        <v>83825</v>
      </c>
      <c r="T259" s="6" t="s">
        <v>96</v>
      </c>
      <c r="U259" s="7" t="s">
        <v>96</v>
      </c>
      <c r="V259" s="16" t="s">
        <v>96</v>
      </c>
      <c r="W259" s="16" t="s">
        <v>96</v>
      </c>
      <c r="X259" s="16" t="s">
        <v>96</v>
      </c>
      <c r="Y259" s="16" t="s">
        <v>96</v>
      </c>
      <c r="Z259" s="78" t="s">
        <v>69</v>
      </c>
      <c r="AA259" s="6" t="s">
        <v>70</v>
      </c>
      <c r="AB259">
        <v>1992</v>
      </c>
      <c r="AC259">
        <v>2013</v>
      </c>
      <c r="AD259" s="6" t="s">
        <v>96</v>
      </c>
      <c r="AE259" s="6">
        <v>0.67299999999999993</v>
      </c>
      <c r="AF259" s="6">
        <f t="shared" si="5"/>
        <v>0.32700000000000007</v>
      </c>
      <c r="AG259" s="6" t="s">
        <v>96</v>
      </c>
      <c r="AH259" s="6" t="s">
        <v>96</v>
      </c>
      <c r="AI259" s="6">
        <v>1</v>
      </c>
      <c r="AJ259" s="6" t="s">
        <v>96</v>
      </c>
      <c r="AK259" s="6" t="s">
        <v>96</v>
      </c>
      <c r="AL259" s="16" t="s">
        <v>73</v>
      </c>
      <c r="AM259">
        <v>29.1</v>
      </c>
      <c r="AN259" s="6" t="s">
        <v>96</v>
      </c>
      <c r="AO259" s="6" t="s">
        <v>96</v>
      </c>
      <c r="AP259" s="6" t="s">
        <v>96</v>
      </c>
      <c r="AQ259" s="6" t="s">
        <v>96</v>
      </c>
      <c r="AR259" s="6" t="s">
        <v>96</v>
      </c>
      <c r="AS259" s="6">
        <v>1</v>
      </c>
      <c r="AT259" s="6" t="s">
        <v>96</v>
      </c>
      <c r="AU259" s="6" t="s">
        <v>96</v>
      </c>
      <c r="AV259" s="6" t="s">
        <v>96</v>
      </c>
      <c r="AW259" s="6" t="s">
        <v>96</v>
      </c>
      <c r="AX259" s="6" t="s">
        <v>96</v>
      </c>
      <c r="AY259" s="6">
        <v>1</v>
      </c>
      <c r="AZ259" s="6" t="s">
        <v>96</v>
      </c>
      <c r="BA259" s="6">
        <v>1</v>
      </c>
      <c r="BB259" s="6">
        <v>1</v>
      </c>
      <c r="BC259" s="6" t="s">
        <v>96</v>
      </c>
      <c r="BD259" s="6" t="s">
        <v>96</v>
      </c>
      <c r="BE259" s="6" t="s">
        <v>96</v>
      </c>
      <c r="BF259" s="6" t="s">
        <v>96</v>
      </c>
      <c r="BG259" s="6" t="s">
        <v>96</v>
      </c>
      <c r="BH259" s="7" t="s">
        <v>96</v>
      </c>
      <c r="BI259" s="6" t="s">
        <v>96</v>
      </c>
      <c r="BJ259" s="6" t="s">
        <v>96</v>
      </c>
      <c r="BK259" t="s">
        <v>361</v>
      </c>
      <c r="BL259" s="6" t="s">
        <v>358</v>
      </c>
      <c r="BM259" s="6" t="s">
        <v>96</v>
      </c>
      <c r="BN259" s="6" t="s">
        <v>77</v>
      </c>
      <c r="BO259" t="s">
        <v>425</v>
      </c>
      <c r="BP259" s="6">
        <v>1</v>
      </c>
      <c r="BQ259" t="s">
        <v>426</v>
      </c>
      <c r="BR259" s="45" t="s">
        <v>442</v>
      </c>
      <c r="BS259" s="45" t="s">
        <v>443</v>
      </c>
      <c r="BT259" s="45" t="s">
        <v>449</v>
      </c>
      <c r="BU259" s="45" t="s">
        <v>448</v>
      </c>
      <c r="BV259" s="45" t="s">
        <v>447</v>
      </c>
      <c r="BW259" s="45" t="s">
        <v>419</v>
      </c>
      <c r="BX259" s="6" t="s">
        <v>96</v>
      </c>
    </row>
    <row r="260" spans="1:81" x14ac:dyDescent="0.25">
      <c r="A260" s="41" t="s">
        <v>354</v>
      </c>
      <c r="B260" s="6" t="s">
        <v>355</v>
      </c>
      <c r="C260" s="43" t="s">
        <v>357</v>
      </c>
      <c r="D260" s="36" t="s">
        <v>356</v>
      </c>
      <c r="E260" s="6">
        <v>2019</v>
      </c>
      <c r="F260" s="46">
        <v>1.0609999999999999</v>
      </c>
      <c r="G260" s="6" t="s">
        <v>444</v>
      </c>
      <c r="H260" s="45" t="s">
        <v>368</v>
      </c>
      <c r="I260" s="6" t="s">
        <v>304</v>
      </c>
      <c r="J260" s="6" t="s">
        <v>96</v>
      </c>
      <c r="K260" s="6" t="s">
        <v>96</v>
      </c>
      <c r="L260">
        <v>0.92400000000000004</v>
      </c>
      <c r="M260">
        <v>1.218</v>
      </c>
      <c r="N260" s="6" t="s">
        <v>96</v>
      </c>
      <c r="O260" s="6" t="s">
        <v>96</v>
      </c>
      <c r="P260" s="39" t="s">
        <v>96</v>
      </c>
      <c r="Q260" s="6" t="s">
        <v>96</v>
      </c>
      <c r="R260" s="6" t="s">
        <v>96</v>
      </c>
      <c r="S260" s="44">
        <v>1267</v>
      </c>
      <c r="T260" s="6" t="s">
        <v>96</v>
      </c>
      <c r="U260" s="7" t="s">
        <v>96</v>
      </c>
      <c r="V260" s="16" t="s">
        <v>96</v>
      </c>
      <c r="W260" s="16" t="s">
        <v>96</v>
      </c>
      <c r="X260" s="16" t="s">
        <v>96</v>
      </c>
      <c r="Y260" s="16" t="s">
        <v>96</v>
      </c>
      <c r="Z260" s="78" t="s">
        <v>69</v>
      </c>
      <c r="AA260" s="6" t="s">
        <v>70</v>
      </c>
      <c r="AB260">
        <v>2006</v>
      </c>
      <c r="AC260">
        <v>2010</v>
      </c>
      <c r="AD260" s="6" t="s">
        <v>96</v>
      </c>
      <c r="AE260" s="6">
        <v>0.71</v>
      </c>
      <c r="AF260" s="6">
        <f t="shared" si="5"/>
        <v>0.29000000000000004</v>
      </c>
      <c r="AG260" s="6" t="s">
        <v>96</v>
      </c>
      <c r="AH260" s="6" t="s">
        <v>96</v>
      </c>
      <c r="AI260" s="6">
        <v>1</v>
      </c>
      <c r="AJ260" s="6" t="s">
        <v>96</v>
      </c>
      <c r="AK260" s="6" t="s">
        <v>96</v>
      </c>
      <c r="AL260" s="16" t="s">
        <v>73</v>
      </c>
      <c r="AM260">
        <v>2.9</v>
      </c>
      <c r="AN260" s="6" t="s">
        <v>96</v>
      </c>
      <c r="AO260" s="6" t="s">
        <v>96</v>
      </c>
      <c r="AP260" s="6" t="s">
        <v>96</v>
      </c>
      <c r="AQ260" s="6" t="s">
        <v>96</v>
      </c>
      <c r="AR260" s="6" t="s">
        <v>96</v>
      </c>
      <c r="AS260" s="6">
        <v>1</v>
      </c>
      <c r="AT260" s="6" t="s">
        <v>96</v>
      </c>
      <c r="AU260" s="6" t="s">
        <v>96</v>
      </c>
      <c r="AV260" s="6" t="s">
        <v>96</v>
      </c>
      <c r="AW260" s="6" t="s">
        <v>96</v>
      </c>
      <c r="AX260" s="6" t="s">
        <v>96</v>
      </c>
      <c r="AY260" s="6" t="s">
        <v>96</v>
      </c>
      <c r="AZ260" s="6" t="s">
        <v>96</v>
      </c>
      <c r="BA260" s="6" t="s">
        <v>96</v>
      </c>
      <c r="BB260" s="6">
        <v>1</v>
      </c>
      <c r="BC260" s="6" t="s">
        <v>96</v>
      </c>
      <c r="BD260" s="6" t="s">
        <v>96</v>
      </c>
      <c r="BE260" s="6" t="s">
        <v>96</v>
      </c>
      <c r="BF260" s="6" t="s">
        <v>96</v>
      </c>
      <c r="BG260" s="6" t="s">
        <v>96</v>
      </c>
      <c r="BH260" s="7" t="s">
        <v>96</v>
      </c>
      <c r="BI260" s="6" t="s">
        <v>96</v>
      </c>
      <c r="BJ260" s="6" t="s">
        <v>96</v>
      </c>
      <c r="BK260" t="s">
        <v>362</v>
      </c>
      <c r="BL260" s="6" t="s">
        <v>358</v>
      </c>
      <c r="BM260" s="6" t="s">
        <v>96</v>
      </c>
      <c r="BN260" s="6" t="s">
        <v>77</v>
      </c>
      <c r="BO260" t="s">
        <v>427</v>
      </c>
      <c r="BP260" s="6">
        <v>1</v>
      </c>
      <c r="BQ260" t="s">
        <v>428</v>
      </c>
      <c r="BR260" s="45" t="s">
        <v>442</v>
      </c>
      <c r="BS260" s="45" t="s">
        <v>443</v>
      </c>
      <c r="BT260" s="45" t="s">
        <v>449</v>
      </c>
      <c r="BU260" s="45" t="s">
        <v>448</v>
      </c>
      <c r="BV260" s="45" t="s">
        <v>447</v>
      </c>
      <c r="BW260" s="45" t="s">
        <v>419</v>
      </c>
      <c r="BX260" s="6" t="s">
        <v>96</v>
      </c>
    </row>
    <row r="261" spans="1:81" x14ac:dyDescent="0.25">
      <c r="A261" s="41" t="s">
        <v>354</v>
      </c>
      <c r="B261" s="6" t="s">
        <v>355</v>
      </c>
      <c r="C261" s="43" t="s">
        <v>357</v>
      </c>
      <c r="D261" s="36" t="s">
        <v>356</v>
      </c>
      <c r="E261" s="6">
        <v>2019</v>
      </c>
      <c r="F261" s="46">
        <v>1.0309999999999999</v>
      </c>
      <c r="G261" s="6" t="s">
        <v>444</v>
      </c>
      <c r="H261" s="45" t="s">
        <v>368</v>
      </c>
      <c r="I261" s="6" t="s">
        <v>304</v>
      </c>
      <c r="J261" s="6" t="s">
        <v>96</v>
      </c>
      <c r="K261" s="6" t="s">
        <v>96</v>
      </c>
      <c r="L261">
        <v>1.014</v>
      </c>
      <c r="M261">
        <v>1.0489999999999999</v>
      </c>
      <c r="N261" s="6" t="s">
        <v>96</v>
      </c>
      <c r="O261" s="6" t="s">
        <v>96</v>
      </c>
      <c r="P261" s="39" t="s">
        <v>96</v>
      </c>
      <c r="Q261" s="6" t="s">
        <v>96</v>
      </c>
      <c r="R261" s="6" t="s">
        <v>96</v>
      </c>
      <c r="S261" s="44">
        <v>5128</v>
      </c>
      <c r="T261" s="6" t="s">
        <v>96</v>
      </c>
      <c r="U261" s="7" t="s">
        <v>96</v>
      </c>
      <c r="V261" s="16" t="s">
        <v>96</v>
      </c>
      <c r="W261" s="16" t="s">
        <v>96</v>
      </c>
      <c r="X261" s="16" t="s">
        <v>96</v>
      </c>
      <c r="Y261" s="16" t="s">
        <v>96</v>
      </c>
      <c r="Z261" s="78" t="s">
        <v>69</v>
      </c>
      <c r="AA261" s="6" t="s">
        <v>70</v>
      </c>
      <c r="AB261">
        <v>2000</v>
      </c>
      <c r="AC261">
        <v>2013</v>
      </c>
      <c r="AD261" s="6" t="s">
        <v>96</v>
      </c>
      <c r="AE261" s="6">
        <v>0.77900000000000003</v>
      </c>
      <c r="AF261" s="6">
        <f t="shared" si="5"/>
        <v>0.22099999999999997</v>
      </c>
      <c r="AG261" s="6" t="s">
        <v>96</v>
      </c>
      <c r="AH261" s="6" t="s">
        <v>96</v>
      </c>
      <c r="AI261" s="6">
        <v>1</v>
      </c>
      <c r="AJ261" s="6" t="s">
        <v>96</v>
      </c>
      <c r="AK261" s="6" t="s">
        <v>96</v>
      </c>
      <c r="AL261" s="16" t="s">
        <v>73</v>
      </c>
      <c r="AM261">
        <v>1.1000000000000001</v>
      </c>
      <c r="AN261" s="6" t="s">
        <v>96</v>
      </c>
      <c r="AO261" s="6" t="s">
        <v>96</v>
      </c>
      <c r="AP261" s="6" t="s">
        <v>96</v>
      </c>
      <c r="AQ261" s="6" t="s">
        <v>96</v>
      </c>
      <c r="AR261" s="6" t="s">
        <v>96</v>
      </c>
      <c r="AS261" s="6">
        <v>1</v>
      </c>
      <c r="AT261" s="6" t="s">
        <v>96</v>
      </c>
      <c r="AU261" s="6" t="s">
        <v>96</v>
      </c>
      <c r="AV261" s="6" t="s">
        <v>96</v>
      </c>
      <c r="AW261" s="6" t="s">
        <v>96</v>
      </c>
      <c r="AX261" s="6" t="s">
        <v>96</v>
      </c>
      <c r="AY261" s="6" t="s">
        <v>96</v>
      </c>
      <c r="AZ261" s="6" t="s">
        <v>96</v>
      </c>
      <c r="BA261" s="6" t="s">
        <v>96</v>
      </c>
      <c r="BB261" s="6">
        <v>1</v>
      </c>
      <c r="BC261" s="6" t="s">
        <v>96</v>
      </c>
      <c r="BD261" s="6" t="s">
        <v>96</v>
      </c>
      <c r="BE261" s="6" t="s">
        <v>96</v>
      </c>
      <c r="BF261" s="6" t="s">
        <v>96</v>
      </c>
      <c r="BG261" s="6" t="s">
        <v>96</v>
      </c>
      <c r="BH261" s="7" t="s">
        <v>96</v>
      </c>
      <c r="BI261" s="6" t="s">
        <v>96</v>
      </c>
      <c r="BJ261" s="6" t="s">
        <v>96</v>
      </c>
      <c r="BK261" t="s">
        <v>363</v>
      </c>
      <c r="BL261" s="6" t="s">
        <v>358</v>
      </c>
      <c r="BM261" s="6" t="s">
        <v>96</v>
      </c>
      <c r="BN261" s="6" t="s">
        <v>77</v>
      </c>
      <c r="BO261" t="s">
        <v>429</v>
      </c>
      <c r="BP261" s="6">
        <v>1</v>
      </c>
      <c r="BQ261" t="s">
        <v>430</v>
      </c>
      <c r="BR261" s="45" t="s">
        <v>442</v>
      </c>
      <c r="BS261" s="45" t="s">
        <v>443</v>
      </c>
      <c r="BT261" s="45" t="s">
        <v>449</v>
      </c>
      <c r="BU261" s="45" t="s">
        <v>448</v>
      </c>
      <c r="BV261" s="45" t="s">
        <v>447</v>
      </c>
      <c r="BW261" s="45" t="s">
        <v>419</v>
      </c>
      <c r="BX261" s="6" t="s">
        <v>96</v>
      </c>
    </row>
    <row r="262" spans="1:81" x14ac:dyDescent="0.25">
      <c r="A262" s="41" t="s">
        <v>354</v>
      </c>
      <c r="B262" s="6" t="s">
        <v>355</v>
      </c>
      <c r="C262" s="43" t="s">
        <v>357</v>
      </c>
      <c r="D262" s="36" t="s">
        <v>356</v>
      </c>
      <c r="E262" s="6">
        <v>2019</v>
      </c>
      <c r="F262" s="46">
        <v>1.0169999999999999</v>
      </c>
      <c r="G262" s="6" t="s">
        <v>444</v>
      </c>
      <c r="H262" s="45" t="s">
        <v>368</v>
      </c>
      <c r="I262" s="6" t="s">
        <v>304</v>
      </c>
      <c r="J262" s="6" t="s">
        <v>96</v>
      </c>
      <c r="K262" s="6" t="s">
        <v>96</v>
      </c>
      <c r="L262">
        <v>1.01</v>
      </c>
      <c r="M262">
        <v>1.024</v>
      </c>
      <c r="N262" s="6" t="s">
        <v>96</v>
      </c>
      <c r="O262" s="6" t="s">
        <v>96</v>
      </c>
      <c r="P262" s="39" t="s">
        <v>96</v>
      </c>
      <c r="Q262" s="6" t="s">
        <v>96</v>
      </c>
      <c r="R262" s="6" t="s">
        <v>96</v>
      </c>
      <c r="S262" s="44">
        <v>21998</v>
      </c>
      <c r="T262" s="6" t="s">
        <v>96</v>
      </c>
      <c r="U262" s="7" t="s">
        <v>96</v>
      </c>
      <c r="V262" s="16" t="s">
        <v>96</v>
      </c>
      <c r="W262" s="16" t="s">
        <v>96</v>
      </c>
      <c r="X262" s="16" t="s">
        <v>96</v>
      </c>
      <c r="Y262" s="16" t="s">
        <v>96</v>
      </c>
      <c r="Z262" s="78" t="s">
        <v>69</v>
      </c>
      <c r="AA262" s="6" t="s">
        <v>70</v>
      </c>
      <c r="AB262">
        <v>1990</v>
      </c>
      <c r="AC262">
        <v>2013</v>
      </c>
      <c r="AD262" s="6" t="s">
        <v>96</v>
      </c>
      <c r="AE262" s="6">
        <v>0.71099999999999997</v>
      </c>
      <c r="AF262" s="6">
        <f t="shared" si="5"/>
        <v>0.28900000000000003</v>
      </c>
      <c r="AG262" s="6" t="s">
        <v>96</v>
      </c>
      <c r="AH262" s="6" t="s">
        <v>96</v>
      </c>
      <c r="AI262" s="6">
        <v>1</v>
      </c>
      <c r="AJ262" s="6" t="s">
        <v>96</v>
      </c>
      <c r="AK262" s="6" t="s">
        <v>96</v>
      </c>
      <c r="AL262" s="16" t="s">
        <v>73</v>
      </c>
      <c r="AM262">
        <v>6.9</v>
      </c>
      <c r="AN262" s="6" t="s">
        <v>96</v>
      </c>
      <c r="AO262" s="6" t="s">
        <v>96</v>
      </c>
      <c r="AP262" s="6" t="s">
        <v>96</v>
      </c>
      <c r="AQ262" s="6" t="s">
        <v>96</v>
      </c>
      <c r="AR262" s="6" t="s">
        <v>96</v>
      </c>
      <c r="AS262" s="6">
        <v>1</v>
      </c>
      <c r="AT262" s="6" t="s">
        <v>96</v>
      </c>
      <c r="AU262" s="6" t="s">
        <v>96</v>
      </c>
      <c r="AV262" s="6" t="s">
        <v>96</v>
      </c>
      <c r="AW262" s="6" t="s">
        <v>96</v>
      </c>
      <c r="AX262" s="6" t="s">
        <v>96</v>
      </c>
      <c r="AY262" s="6">
        <v>1</v>
      </c>
      <c r="AZ262" s="6" t="s">
        <v>96</v>
      </c>
      <c r="BA262" s="6" t="s">
        <v>96</v>
      </c>
      <c r="BB262" s="6">
        <v>1</v>
      </c>
      <c r="BC262" s="6" t="s">
        <v>96</v>
      </c>
      <c r="BD262" s="6" t="s">
        <v>96</v>
      </c>
      <c r="BE262" s="6" t="s">
        <v>96</v>
      </c>
      <c r="BF262" s="6" t="s">
        <v>96</v>
      </c>
      <c r="BG262" s="6" t="s">
        <v>96</v>
      </c>
      <c r="BH262" s="7" t="s">
        <v>96</v>
      </c>
      <c r="BI262" s="6" t="s">
        <v>96</v>
      </c>
      <c r="BJ262" s="6" t="s">
        <v>96</v>
      </c>
      <c r="BK262" t="s">
        <v>364</v>
      </c>
      <c r="BL262" s="6" t="s">
        <v>358</v>
      </c>
      <c r="BM262" s="6" t="s">
        <v>96</v>
      </c>
      <c r="BN262" s="6" t="s">
        <v>77</v>
      </c>
      <c r="BO262" t="s">
        <v>431</v>
      </c>
      <c r="BP262" s="6">
        <v>1</v>
      </c>
      <c r="BQ262" t="s">
        <v>432</v>
      </c>
      <c r="BR262" s="45" t="s">
        <v>442</v>
      </c>
      <c r="BS262" s="45" t="s">
        <v>443</v>
      </c>
      <c r="BT262" s="45" t="s">
        <v>449</v>
      </c>
      <c r="BU262" s="45" t="s">
        <v>448</v>
      </c>
      <c r="BV262" s="45" t="s">
        <v>447</v>
      </c>
      <c r="BW262" s="45" t="s">
        <v>419</v>
      </c>
      <c r="BX262" s="6" t="s">
        <v>96</v>
      </c>
    </row>
    <row r="263" spans="1:81" x14ac:dyDescent="0.25">
      <c r="A263" s="41" t="s">
        <v>354</v>
      </c>
      <c r="B263" s="6" t="s">
        <v>355</v>
      </c>
      <c r="C263" s="43" t="s">
        <v>357</v>
      </c>
      <c r="D263" s="36" t="s">
        <v>356</v>
      </c>
      <c r="E263" s="6">
        <v>2019</v>
      </c>
      <c r="F263" s="46">
        <v>1.0129999999999999</v>
      </c>
      <c r="G263" s="6" t="s">
        <v>444</v>
      </c>
      <c r="H263" s="45" t="s">
        <v>368</v>
      </c>
      <c r="I263" s="6" t="s">
        <v>304</v>
      </c>
      <c r="J263" s="6" t="s">
        <v>96</v>
      </c>
      <c r="K263" s="6" t="s">
        <v>96</v>
      </c>
      <c r="L263">
        <v>1.0069999999999999</v>
      </c>
      <c r="M263">
        <v>1.02</v>
      </c>
      <c r="N263" s="6" t="s">
        <v>96</v>
      </c>
      <c r="O263" s="6" t="s">
        <v>96</v>
      </c>
      <c r="P263" s="39" t="s">
        <v>96</v>
      </c>
      <c r="Q263" s="6" t="s">
        <v>96</v>
      </c>
      <c r="R263" s="6" t="s">
        <v>96</v>
      </c>
      <c r="S263" s="44">
        <v>16022</v>
      </c>
      <c r="T263" s="6" t="s">
        <v>96</v>
      </c>
      <c r="U263" s="7" t="s">
        <v>96</v>
      </c>
      <c r="V263" s="16" t="s">
        <v>96</v>
      </c>
      <c r="W263" s="16" t="s">
        <v>96</v>
      </c>
      <c r="X263" s="16" t="s">
        <v>96</v>
      </c>
      <c r="Y263" s="16" t="s">
        <v>96</v>
      </c>
      <c r="Z263" s="78" t="s">
        <v>69</v>
      </c>
      <c r="AA263" s="6" t="s">
        <v>70</v>
      </c>
      <c r="AB263">
        <v>1995</v>
      </c>
      <c r="AC263">
        <v>2013</v>
      </c>
      <c r="AD263" s="6" t="s">
        <v>96</v>
      </c>
      <c r="AE263" s="6">
        <v>0.69099999999999995</v>
      </c>
      <c r="AF263" s="6">
        <f t="shared" si="5"/>
        <v>0.30900000000000005</v>
      </c>
      <c r="AG263" s="6" t="s">
        <v>96</v>
      </c>
      <c r="AH263" s="6" t="s">
        <v>96</v>
      </c>
      <c r="AI263" s="6">
        <v>1</v>
      </c>
      <c r="AJ263" s="6" t="s">
        <v>96</v>
      </c>
      <c r="AK263" s="6" t="s">
        <v>96</v>
      </c>
      <c r="AL263" s="16" t="s">
        <v>73</v>
      </c>
      <c r="AM263">
        <v>12</v>
      </c>
      <c r="AN263" s="6" t="s">
        <v>96</v>
      </c>
      <c r="AO263" s="6" t="s">
        <v>96</v>
      </c>
      <c r="AP263" s="6" t="s">
        <v>96</v>
      </c>
      <c r="AQ263" s="6" t="s">
        <v>96</v>
      </c>
      <c r="AR263" s="6" t="s">
        <v>96</v>
      </c>
      <c r="AS263" s="6">
        <v>1</v>
      </c>
      <c r="AT263" s="6" t="s">
        <v>96</v>
      </c>
      <c r="AU263" s="6" t="s">
        <v>96</v>
      </c>
      <c r="AV263" s="6" t="s">
        <v>96</v>
      </c>
      <c r="AW263" s="6" t="s">
        <v>96</v>
      </c>
      <c r="AX263" s="6" t="s">
        <v>96</v>
      </c>
      <c r="AY263" s="6">
        <v>1</v>
      </c>
      <c r="AZ263" s="6" t="s">
        <v>96</v>
      </c>
      <c r="BA263" s="6">
        <v>1</v>
      </c>
      <c r="BB263" s="6">
        <v>1</v>
      </c>
      <c r="BC263" s="6" t="s">
        <v>96</v>
      </c>
      <c r="BD263" s="6" t="s">
        <v>96</v>
      </c>
      <c r="BE263" s="6" t="s">
        <v>96</v>
      </c>
      <c r="BF263" s="6" t="s">
        <v>96</v>
      </c>
      <c r="BG263" s="6" t="s">
        <v>96</v>
      </c>
      <c r="BH263" s="7" t="s">
        <v>96</v>
      </c>
      <c r="BI263" s="6" t="s">
        <v>96</v>
      </c>
      <c r="BJ263" s="6" t="s">
        <v>96</v>
      </c>
      <c r="BK263" t="s">
        <v>181</v>
      </c>
      <c r="BL263" s="6" t="s">
        <v>358</v>
      </c>
      <c r="BM263" s="6" t="s">
        <v>96</v>
      </c>
      <c r="BN263" s="6" t="s">
        <v>77</v>
      </c>
      <c r="BO263" t="s">
        <v>433</v>
      </c>
      <c r="BP263" s="6">
        <v>1</v>
      </c>
      <c r="BQ263" t="s">
        <v>434</v>
      </c>
      <c r="BR263" s="45" t="s">
        <v>442</v>
      </c>
      <c r="BS263" s="45" t="s">
        <v>443</v>
      </c>
      <c r="BT263" s="45" t="s">
        <v>449</v>
      </c>
      <c r="BU263" s="45" t="s">
        <v>448</v>
      </c>
      <c r="BV263" s="45" t="s">
        <v>447</v>
      </c>
      <c r="BW263" s="45" t="s">
        <v>419</v>
      </c>
      <c r="BX263" s="6" t="s">
        <v>96</v>
      </c>
    </row>
    <row r="264" spans="1:81" x14ac:dyDescent="0.25">
      <c r="A264" s="41" t="s">
        <v>354</v>
      </c>
      <c r="B264" s="6" t="s">
        <v>355</v>
      </c>
      <c r="C264" s="43" t="s">
        <v>357</v>
      </c>
      <c r="D264" s="36" t="s">
        <v>356</v>
      </c>
      <c r="E264" s="6">
        <v>2019</v>
      </c>
      <c r="F264" s="46">
        <v>1.0309999999999999</v>
      </c>
      <c r="G264" s="6" t="s">
        <v>444</v>
      </c>
      <c r="H264" s="45" t="s">
        <v>368</v>
      </c>
      <c r="I264" s="6" t="s">
        <v>304</v>
      </c>
      <c r="J264" s="6" t="s">
        <v>96</v>
      </c>
      <c r="K264" s="6" t="s">
        <v>96</v>
      </c>
      <c r="L264">
        <v>1.0209999999999999</v>
      </c>
      <c r="M264">
        <v>1.042</v>
      </c>
      <c r="N264" s="6" t="s">
        <v>96</v>
      </c>
      <c r="O264" s="6" t="s">
        <v>96</v>
      </c>
      <c r="P264" s="39" t="s">
        <v>96</v>
      </c>
      <c r="Q264" s="6" t="s">
        <v>96</v>
      </c>
      <c r="R264" s="6" t="s">
        <v>96</v>
      </c>
      <c r="S264" s="44">
        <v>17883</v>
      </c>
      <c r="T264" s="6" t="s">
        <v>96</v>
      </c>
      <c r="U264" s="7" t="s">
        <v>96</v>
      </c>
      <c r="V264" s="16" t="s">
        <v>96</v>
      </c>
      <c r="W264" s="16" t="s">
        <v>96</v>
      </c>
      <c r="X264" s="16" t="s">
        <v>96</v>
      </c>
      <c r="Y264" s="16" t="s">
        <v>96</v>
      </c>
      <c r="Z264" s="78" t="s">
        <v>69</v>
      </c>
      <c r="AA264" s="6" t="s">
        <v>70</v>
      </c>
      <c r="AB264">
        <v>1994</v>
      </c>
      <c r="AC264">
        <v>2007</v>
      </c>
      <c r="AD264" s="6" t="s">
        <v>96</v>
      </c>
      <c r="AE264" s="6">
        <v>0.67400000000000004</v>
      </c>
      <c r="AF264" s="6">
        <f t="shared" si="5"/>
        <v>0.32599999999999996</v>
      </c>
      <c r="AG264" s="6" t="s">
        <v>96</v>
      </c>
      <c r="AH264" s="6" t="s">
        <v>96</v>
      </c>
      <c r="AI264" s="6">
        <v>1</v>
      </c>
      <c r="AJ264" s="6" t="s">
        <v>96</v>
      </c>
      <c r="AK264" s="6" t="s">
        <v>96</v>
      </c>
      <c r="AL264" s="16" t="s">
        <v>73</v>
      </c>
      <c r="AM264">
        <v>16.8</v>
      </c>
      <c r="AN264" s="6" t="s">
        <v>96</v>
      </c>
      <c r="AO264" s="6" t="s">
        <v>96</v>
      </c>
      <c r="AP264" s="6" t="s">
        <v>96</v>
      </c>
      <c r="AQ264" s="6" t="s">
        <v>96</v>
      </c>
      <c r="AR264" s="6" t="s">
        <v>96</v>
      </c>
      <c r="AS264" s="6">
        <v>1</v>
      </c>
      <c r="AT264" s="6" t="s">
        <v>96</v>
      </c>
      <c r="AU264" s="6" t="s">
        <v>96</v>
      </c>
      <c r="AV264" s="6" t="s">
        <v>96</v>
      </c>
      <c r="AW264" s="6" t="s">
        <v>96</v>
      </c>
      <c r="AX264" s="6" t="s">
        <v>96</v>
      </c>
      <c r="AY264" s="6">
        <v>1</v>
      </c>
      <c r="AZ264" s="6" t="s">
        <v>96</v>
      </c>
      <c r="BA264" s="6">
        <v>1</v>
      </c>
      <c r="BB264" s="6">
        <v>1</v>
      </c>
      <c r="BC264" s="6" t="s">
        <v>96</v>
      </c>
      <c r="BD264" s="6" t="s">
        <v>96</v>
      </c>
      <c r="BE264" s="6" t="s">
        <v>96</v>
      </c>
      <c r="BF264" s="6" t="s">
        <v>96</v>
      </c>
      <c r="BG264" s="6" t="s">
        <v>96</v>
      </c>
      <c r="BH264" s="7" t="s">
        <v>96</v>
      </c>
      <c r="BI264" s="6" t="s">
        <v>96</v>
      </c>
      <c r="BJ264" s="6" t="s">
        <v>96</v>
      </c>
      <c r="BK264" t="s">
        <v>218</v>
      </c>
      <c r="BL264" s="6" t="s">
        <v>358</v>
      </c>
      <c r="BM264" s="6" t="s">
        <v>96</v>
      </c>
      <c r="BN264" s="6" t="s">
        <v>77</v>
      </c>
      <c r="BO264" t="s">
        <v>435</v>
      </c>
      <c r="BP264" s="6">
        <v>1</v>
      </c>
      <c r="BQ264" t="s">
        <v>436</v>
      </c>
      <c r="BR264" s="45" t="s">
        <v>442</v>
      </c>
      <c r="BS264" s="45" t="s">
        <v>443</v>
      </c>
      <c r="BT264" s="45" t="s">
        <v>449</v>
      </c>
      <c r="BU264" s="45" t="s">
        <v>448</v>
      </c>
      <c r="BV264" s="45" t="s">
        <v>447</v>
      </c>
      <c r="BW264" s="45" t="s">
        <v>419</v>
      </c>
      <c r="BX264" s="6" t="s">
        <v>96</v>
      </c>
    </row>
    <row r="265" spans="1:81" ht="20.25" customHeight="1" x14ac:dyDescent="0.25">
      <c r="A265" s="41" t="s">
        <v>354</v>
      </c>
      <c r="B265" s="6" t="s">
        <v>355</v>
      </c>
      <c r="C265" s="43" t="s">
        <v>357</v>
      </c>
      <c r="D265" s="36" t="s">
        <v>356</v>
      </c>
      <c r="E265" s="6">
        <v>2019</v>
      </c>
      <c r="F265" s="46">
        <v>1.014</v>
      </c>
      <c r="G265" s="6" t="s">
        <v>444</v>
      </c>
      <c r="H265" s="45" t="s">
        <v>368</v>
      </c>
      <c r="I265" s="6" t="s">
        <v>304</v>
      </c>
      <c r="J265" s="6" t="s">
        <v>96</v>
      </c>
      <c r="K265" s="6" t="s">
        <v>96</v>
      </c>
      <c r="L265">
        <v>1.0089999999999999</v>
      </c>
      <c r="M265">
        <v>1.018</v>
      </c>
      <c r="N265" s="6" t="s">
        <v>96</v>
      </c>
      <c r="O265" s="6" t="s">
        <v>96</v>
      </c>
      <c r="P265" s="39" t="s">
        <v>96</v>
      </c>
      <c r="Q265" s="6" t="s">
        <v>96</v>
      </c>
      <c r="R265" s="6" t="s">
        <v>96</v>
      </c>
      <c r="S265" s="44">
        <v>78115</v>
      </c>
      <c r="T265" s="6" t="s">
        <v>96</v>
      </c>
      <c r="U265" s="7" t="s">
        <v>96</v>
      </c>
      <c r="V265" s="16" t="s">
        <v>96</v>
      </c>
      <c r="W265" s="16" t="s">
        <v>96</v>
      </c>
      <c r="X265" s="16" t="s">
        <v>96</v>
      </c>
      <c r="Y265" s="16" t="s">
        <v>96</v>
      </c>
      <c r="Z265" s="78" t="s">
        <v>69</v>
      </c>
      <c r="AA265" s="6" t="s">
        <v>70</v>
      </c>
      <c r="AB265">
        <v>1990</v>
      </c>
      <c r="AC265">
        <v>2011</v>
      </c>
      <c r="AD265" s="6" t="s">
        <v>96</v>
      </c>
      <c r="AE265" s="6">
        <v>0.77200000000000002</v>
      </c>
      <c r="AF265" s="6">
        <f t="shared" si="5"/>
        <v>0.22799999999999998</v>
      </c>
      <c r="AG265" s="6" t="s">
        <v>96</v>
      </c>
      <c r="AH265" s="6" t="s">
        <v>96</v>
      </c>
      <c r="AI265" s="6">
        <v>1</v>
      </c>
      <c r="AJ265" s="6" t="s">
        <v>96</v>
      </c>
      <c r="AK265" s="6" t="s">
        <v>96</v>
      </c>
      <c r="AL265" s="16" t="s">
        <v>73</v>
      </c>
      <c r="AM265">
        <v>6.9</v>
      </c>
      <c r="AN265" s="6" t="s">
        <v>96</v>
      </c>
      <c r="AO265" s="6" t="s">
        <v>96</v>
      </c>
      <c r="AP265" s="6" t="s">
        <v>96</v>
      </c>
      <c r="AQ265" s="6" t="s">
        <v>96</v>
      </c>
      <c r="AR265" s="6" t="s">
        <v>96</v>
      </c>
      <c r="AS265" s="6">
        <v>1</v>
      </c>
      <c r="AT265" s="6" t="s">
        <v>96</v>
      </c>
      <c r="AU265" s="6" t="s">
        <v>96</v>
      </c>
      <c r="AV265" s="6" t="s">
        <v>96</v>
      </c>
      <c r="AW265" s="6" t="s">
        <v>96</v>
      </c>
      <c r="AX265" s="6" t="s">
        <v>96</v>
      </c>
      <c r="AY265" s="6">
        <v>1</v>
      </c>
      <c r="AZ265" s="6" t="s">
        <v>96</v>
      </c>
      <c r="BA265" s="6" t="s">
        <v>96</v>
      </c>
      <c r="BB265" s="6">
        <v>1</v>
      </c>
      <c r="BC265" s="6" t="s">
        <v>96</v>
      </c>
      <c r="BD265" s="6" t="s">
        <v>96</v>
      </c>
      <c r="BE265" s="6" t="s">
        <v>96</v>
      </c>
      <c r="BF265" s="6" t="s">
        <v>96</v>
      </c>
      <c r="BG265" s="6" t="s">
        <v>96</v>
      </c>
      <c r="BH265" s="7" t="s">
        <v>96</v>
      </c>
      <c r="BI265" s="6" t="s">
        <v>96</v>
      </c>
      <c r="BJ265" s="6" t="s">
        <v>96</v>
      </c>
      <c r="BK265" t="s">
        <v>365</v>
      </c>
      <c r="BL265" s="6" t="s">
        <v>358</v>
      </c>
      <c r="BM265" s="6" t="s">
        <v>96</v>
      </c>
      <c r="BN265" s="6" t="s">
        <v>77</v>
      </c>
      <c r="BO265" t="s">
        <v>437</v>
      </c>
      <c r="BP265" s="6">
        <v>1</v>
      </c>
      <c r="BQ265" t="s">
        <v>438</v>
      </c>
      <c r="BR265" s="45" t="s">
        <v>442</v>
      </c>
      <c r="BS265" s="45" t="s">
        <v>443</v>
      </c>
      <c r="BT265" s="45" t="s">
        <v>449</v>
      </c>
      <c r="BU265" s="45" t="s">
        <v>448</v>
      </c>
      <c r="BV265" s="45" t="s">
        <v>447</v>
      </c>
      <c r="BW265" s="45" t="s">
        <v>419</v>
      </c>
      <c r="BX265" s="6" t="s">
        <v>96</v>
      </c>
    </row>
    <row r="266" spans="1:81" x14ac:dyDescent="0.25">
      <c r="A266" s="41" t="s">
        <v>354</v>
      </c>
      <c r="B266" s="6" t="s">
        <v>355</v>
      </c>
      <c r="C266" s="43" t="s">
        <v>357</v>
      </c>
      <c r="D266" s="36" t="s">
        <v>356</v>
      </c>
      <c r="E266" s="6">
        <v>2019</v>
      </c>
      <c r="F266" s="46">
        <v>1.008</v>
      </c>
      <c r="G266" s="6" t="s">
        <v>444</v>
      </c>
      <c r="H266" s="45" t="s">
        <v>368</v>
      </c>
      <c r="I266" s="6" t="s">
        <v>304</v>
      </c>
      <c r="J266" s="6" t="s">
        <v>96</v>
      </c>
      <c r="K266" s="6" t="s">
        <v>96</v>
      </c>
      <c r="L266">
        <v>1.0049999999999999</v>
      </c>
      <c r="M266">
        <v>1.0109999999999999</v>
      </c>
      <c r="N266" s="6" t="s">
        <v>96</v>
      </c>
      <c r="O266" s="6" t="s">
        <v>96</v>
      </c>
      <c r="P266" s="39" t="s">
        <v>96</v>
      </c>
      <c r="Q266" s="6" t="s">
        <v>96</v>
      </c>
      <c r="R266" s="6" t="s">
        <v>96</v>
      </c>
      <c r="S266" s="44">
        <v>84684</v>
      </c>
      <c r="T266" s="6" t="s">
        <v>96</v>
      </c>
      <c r="U266" s="7" t="s">
        <v>96</v>
      </c>
      <c r="V266" s="16" t="s">
        <v>96</v>
      </c>
      <c r="W266" s="16" t="s">
        <v>96</v>
      </c>
      <c r="X266" s="16" t="s">
        <v>96</v>
      </c>
      <c r="Y266" s="16" t="s">
        <v>96</v>
      </c>
      <c r="Z266" s="78" t="s">
        <v>69</v>
      </c>
      <c r="AA266" s="6" t="s">
        <v>70</v>
      </c>
      <c r="AB266">
        <v>2001</v>
      </c>
      <c r="AC266">
        <v>2006</v>
      </c>
      <c r="AD266" s="6" t="s">
        <v>96</v>
      </c>
      <c r="AE266" s="6">
        <v>0.78099999999999992</v>
      </c>
      <c r="AF266" s="6">
        <f t="shared" si="5"/>
        <v>0.21900000000000008</v>
      </c>
      <c r="AG266" s="6" t="s">
        <v>96</v>
      </c>
      <c r="AH266" s="6" t="s">
        <v>96</v>
      </c>
      <c r="AI266" s="6">
        <v>1</v>
      </c>
      <c r="AJ266" s="6" t="s">
        <v>96</v>
      </c>
      <c r="AK266" s="6" t="s">
        <v>96</v>
      </c>
      <c r="AL266" s="16" t="s">
        <v>73</v>
      </c>
      <c r="AM266">
        <v>13</v>
      </c>
      <c r="AN266" s="6" t="s">
        <v>96</v>
      </c>
      <c r="AO266" s="6" t="s">
        <v>96</v>
      </c>
      <c r="AP266" s="6" t="s">
        <v>96</v>
      </c>
      <c r="AQ266" s="6" t="s">
        <v>96</v>
      </c>
      <c r="AR266" s="6" t="s">
        <v>96</v>
      </c>
      <c r="AS266" s="6">
        <v>1</v>
      </c>
      <c r="AT266" s="6" t="s">
        <v>96</v>
      </c>
      <c r="AU266" s="6" t="s">
        <v>96</v>
      </c>
      <c r="AV266" s="6" t="s">
        <v>96</v>
      </c>
      <c r="AW266" s="6" t="s">
        <v>96</v>
      </c>
      <c r="AX266" s="6" t="s">
        <v>96</v>
      </c>
      <c r="AY266" s="6" t="s">
        <v>96</v>
      </c>
      <c r="AZ266" s="6" t="s">
        <v>96</v>
      </c>
      <c r="BA266" s="6">
        <v>1</v>
      </c>
      <c r="BB266" s="6">
        <v>1</v>
      </c>
      <c r="BC266" s="6" t="s">
        <v>96</v>
      </c>
      <c r="BD266" s="6" t="s">
        <v>96</v>
      </c>
      <c r="BE266" s="6" t="s">
        <v>96</v>
      </c>
      <c r="BF266" s="6" t="s">
        <v>96</v>
      </c>
      <c r="BG266" s="6" t="s">
        <v>96</v>
      </c>
      <c r="BH266" s="7" t="s">
        <v>96</v>
      </c>
      <c r="BI266" s="6" t="s">
        <v>96</v>
      </c>
      <c r="BJ266" s="6" t="s">
        <v>96</v>
      </c>
      <c r="BK266" t="s">
        <v>366</v>
      </c>
      <c r="BL266" s="6" t="s">
        <v>358</v>
      </c>
      <c r="BM266" s="6" t="s">
        <v>96</v>
      </c>
      <c r="BN266" s="6" t="s">
        <v>77</v>
      </c>
      <c r="BO266" t="s">
        <v>439</v>
      </c>
      <c r="BP266" s="6">
        <v>1</v>
      </c>
      <c r="BQ266" t="s">
        <v>440</v>
      </c>
      <c r="BR266" s="45" t="s">
        <v>442</v>
      </c>
      <c r="BS266" s="45" t="s">
        <v>443</v>
      </c>
      <c r="BT266" s="45" t="s">
        <v>449</v>
      </c>
      <c r="BU266" s="45" t="s">
        <v>448</v>
      </c>
      <c r="BV266" s="45" t="s">
        <v>447</v>
      </c>
      <c r="BW266" s="45" t="s">
        <v>419</v>
      </c>
      <c r="BX266" s="6" t="s">
        <v>96</v>
      </c>
      <c r="CC266" s="6" t="s">
        <v>458</v>
      </c>
    </row>
    <row r="267" spans="1:81" ht="18.75" customHeight="1" x14ac:dyDescent="0.25">
      <c r="A267" s="41" t="s">
        <v>354</v>
      </c>
      <c r="B267" s="6" t="s">
        <v>355</v>
      </c>
      <c r="C267" s="43" t="s">
        <v>357</v>
      </c>
      <c r="D267" s="36" t="s">
        <v>356</v>
      </c>
      <c r="E267" s="6">
        <v>2019</v>
      </c>
      <c r="F267" s="46">
        <v>1.169</v>
      </c>
      <c r="G267" s="6" t="s">
        <v>444</v>
      </c>
      <c r="H267" s="45" t="s">
        <v>368</v>
      </c>
      <c r="I267" s="6" t="s">
        <v>304</v>
      </c>
      <c r="J267" s="6" t="s">
        <v>96</v>
      </c>
      <c r="K267" s="6" t="s">
        <v>96</v>
      </c>
      <c r="L267">
        <v>0.99299999999999999</v>
      </c>
      <c r="M267">
        <v>1.375</v>
      </c>
      <c r="N267" s="6" t="s">
        <v>96</v>
      </c>
      <c r="O267" s="6" t="s">
        <v>96</v>
      </c>
      <c r="P267" s="39" t="s">
        <v>96</v>
      </c>
      <c r="Q267" s="6" t="s">
        <v>96</v>
      </c>
      <c r="R267" s="6" t="s">
        <v>96</v>
      </c>
      <c r="S267" s="44">
        <v>460</v>
      </c>
      <c r="T267" s="6" t="s">
        <v>96</v>
      </c>
      <c r="U267" s="7" t="s">
        <v>96</v>
      </c>
      <c r="V267" s="16" t="s">
        <v>96</v>
      </c>
      <c r="W267" s="16" t="s">
        <v>96</v>
      </c>
      <c r="X267" s="16" t="s">
        <v>96</v>
      </c>
      <c r="Y267" s="16" t="s">
        <v>96</v>
      </c>
      <c r="Z267" s="78" t="s">
        <v>69</v>
      </c>
      <c r="AA267" s="6" t="s">
        <v>70</v>
      </c>
      <c r="AB267">
        <v>2010</v>
      </c>
      <c r="AC267">
        <v>2013</v>
      </c>
      <c r="AD267" s="6" t="s">
        <v>96</v>
      </c>
      <c r="AE267" s="6">
        <v>0.73</v>
      </c>
      <c r="AF267" s="6">
        <f t="shared" si="5"/>
        <v>0.27</v>
      </c>
      <c r="AG267" s="6" t="s">
        <v>96</v>
      </c>
      <c r="AH267" s="6" t="s">
        <v>96</v>
      </c>
      <c r="AI267" s="6">
        <v>1</v>
      </c>
      <c r="AJ267" s="6" t="s">
        <v>96</v>
      </c>
      <c r="AK267" s="6" t="s">
        <v>96</v>
      </c>
      <c r="AL267" s="16" t="s">
        <v>73</v>
      </c>
      <c r="AM267">
        <v>5</v>
      </c>
      <c r="AN267" s="6" t="s">
        <v>96</v>
      </c>
      <c r="AO267" s="6" t="s">
        <v>96</v>
      </c>
      <c r="AP267" s="6" t="s">
        <v>96</v>
      </c>
      <c r="AQ267" s="6" t="s">
        <v>96</v>
      </c>
      <c r="AR267" s="6" t="s">
        <v>96</v>
      </c>
      <c r="AS267" s="6">
        <v>1</v>
      </c>
      <c r="AT267" s="6" t="s">
        <v>96</v>
      </c>
      <c r="AU267" s="6" t="s">
        <v>96</v>
      </c>
      <c r="AV267" s="6" t="s">
        <v>96</v>
      </c>
      <c r="AW267" s="6" t="s">
        <v>96</v>
      </c>
      <c r="AX267" s="6" t="s">
        <v>96</v>
      </c>
      <c r="AY267" s="6" t="s">
        <v>96</v>
      </c>
      <c r="AZ267" s="6" t="s">
        <v>96</v>
      </c>
      <c r="BA267" s="6">
        <v>1</v>
      </c>
      <c r="BB267" s="6">
        <v>1</v>
      </c>
      <c r="BC267" s="6" t="s">
        <v>96</v>
      </c>
      <c r="BD267" s="6" t="s">
        <v>96</v>
      </c>
      <c r="BE267" s="6" t="s">
        <v>96</v>
      </c>
      <c r="BF267" s="6" t="s">
        <v>96</v>
      </c>
      <c r="BG267" s="6" t="s">
        <v>96</v>
      </c>
      <c r="BH267" s="7" t="s">
        <v>96</v>
      </c>
      <c r="BI267" s="6" t="s">
        <v>96</v>
      </c>
      <c r="BJ267" s="6" t="s">
        <v>96</v>
      </c>
      <c r="BK267" t="s">
        <v>367</v>
      </c>
      <c r="BL267" s="6" t="s">
        <v>358</v>
      </c>
      <c r="BM267" s="6" t="s">
        <v>96</v>
      </c>
      <c r="BN267" s="6" t="s">
        <v>77</v>
      </c>
      <c r="BO267" t="s">
        <v>441</v>
      </c>
      <c r="BP267" s="6">
        <v>1</v>
      </c>
      <c r="BQ267" t="s">
        <v>440</v>
      </c>
      <c r="BR267" s="45" t="s">
        <v>442</v>
      </c>
      <c r="BS267" s="45" t="s">
        <v>443</v>
      </c>
      <c r="BT267" s="45" t="s">
        <v>449</v>
      </c>
      <c r="BU267" s="45" t="s">
        <v>448</v>
      </c>
      <c r="BV267" s="45" t="s">
        <v>447</v>
      </c>
      <c r="BW267" s="45" t="s">
        <v>419</v>
      </c>
      <c r="BX267" s="6" t="s">
        <v>96</v>
      </c>
    </row>
    <row r="268" spans="1:81" x14ac:dyDescent="0.25">
      <c r="A268" s="6" t="s">
        <v>96</v>
      </c>
      <c r="B268" s="6" t="s">
        <v>96</v>
      </c>
      <c r="C268" s="6" t="s">
        <v>96</v>
      </c>
      <c r="D268" s="6" t="s">
        <v>96</v>
      </c>
      <c r="E268" s="6" t="s">
        <v>96</v>
      </c>
      <c r="F268" s="39" t="s">
        <v>96</v>
      </c>
      <c r="G268" s="6" t="s">
        <v>96</v>
      </c>
      <c r="H268" s="6" t="s">
        <v>96</v>
      </c>
      <c r="I268" s="6" t="s">
        <v>96</v>
      </c>
      <c r="J268" s="6" t="s">
        <v>96</v>
      </c>
      <c r="K268" s="6" t="s">
        <v>96</v>
      </c>
      <c r="L268" s="6" t="s">
        <v>96</v>
      </c>
      <c r="M268" s="6" t="s">
        <v>96</v>
      </c>
      <c r="N268" s="6" t="s">
        <v>96</v>
      </c>
      <c r="O268" s="6" t="s">
        <v>96</v>
      </c>
      <c r="P268" s="39" t="s">
        <v>96</v>
      </c>
      <c r="Q268" s="6" t="s">
        <v>96</v>
      </c>
      <c r="R268" s="6" t="s">
        <v>96</v>
      </c>
      <c r="S268" s="6" t="s">
        <v>96</v>
      </c>
      <c r="T268" s="6" t="s">
        <v>96</v>
      </c>
      <c r="U268" s="7" t="s">
        <v>96</v>
      </c>
      <c r="V268" s="16" t="s">
        <v>96</v>
      </c>
      <c r="W268" s="16" t="s">
        <v>96</v>
      </c>
      <c r="X268" s="16" t="s">
        <v>96</v>
      </c>
      <c r="Y268" s="16" t="s">
        <v>96</v>
      </c>
      <c r="Z268" s="78" t="s">
        <v>69</v>
      </c>
      <c r="AA268" s="6" t="s">
        <v>96</v>
      </c>
      <c r="AB268" s="6" t="s">
        <v>96</v>
      </c>
      <c r="AC268" s="6" t="s">
        <v>96</v>
      </c>
      <c r="AD268" s="6" t="s">
        <v>96</v>
      </c>
      <c r="AE268" s="6" t="s">
        <v>96</v>
      </c>
      <c r="AF268" s="6" t="s">
        <v>96</v>
      </c>
      <c r="AG268" s="6" t="s">
        <v>96</v>
      </c>
      <c r="AH268" s="6" t="s">
        <v>96</v>
      </c>
      <c r="AI268" s="6" t="s">
        <v>96</v>
      </c>
      <c r="AJ268" s="6" t="s">
        <v>96</v>
      </c>
      <c r="AK268" s="6" t="s">
        <v>96</v>
      </c>
      <c r="AL268" s="16" t="s">
        <v>73</v>
      </c>
      <c r="AM268" s="6" t="s">
        <v>96</v>
      </c>
      <c r="AN268" s="6" t="s">
        <v>96</v>
      </c>
      <c r="AO268" s="6" t="s">
        <v>96</v>
      </c>
      <c r="AP268" s="6" t="s">
        <v>96</v>
      </c>
      <c r="AQ268" s="6" t="s">
        <v>96</v>
      </c>
      <c r="AR268" s="6" t="s">
        <v>96</v>
      </c>
      <c r="AS268" s="6" t="s">
        <v>96</v>
      </c>
      <c r="AT268" s="6" t="s">
        <v>96</v>
      </c>
      <c r="AU268" s="6" t="s">
        <v>96</v>
      </c>
      <c r="AV268" s="6" t="s">
        <v>96</v>
      </c>
      <c r="AW268" s="6" t="s">
        <v>96</v>
      </c>
      <c r="AX268" s="6" t="s">
        <v>96</v>
      </c>
      <c r="AY268" s="6" t="s">
        <v>96</v>
      </c>
      <c r="AZ268" s="6" t="s">
        <v>96</v>
      </c>
      <c r="BA268" s="6" t="s">
        <v>96</v>
      </c>
      <c r="BB268" s="6" t="s">
        <v>96</v>
      </c>
      <c r="BC268" s="6" t="s">
        <v>96</v>
      </c>
      <c r="BD268" s="6" t="s">
        <v>96</v>
      </c>
      <c r="BE268" s="6" t="s">
        <v>96</v>
      </c>
      <c r="BF268" s="6" t="s">
        <v>96</v>
      </c>
      <c r="BG268" s="6" t="s">
        <v>96</v>
      </c>
      <c r="BH268" s="7" t="s">
        <v>96</v>
      </c>
      <c r="BI268" s="6" t="s">
        <v>96</v>
      </c>
      <c r="BJ268" s="6" t="s">
        <v>96</v>
      </c>
      <c r="BK268" s="6" t="s">
        <v>96</v>
      </c>
      <c r="BL268" s="6" t="s">
        <v>96</v>
      </c>
      <c r="BM268" s="6" t="s">
        <v>96</v>
      </c>
      <c r="BN268" s="6" t="s">
        <v>96</v>
      </c>
      <c r="BO268" s="6" t="s">
        <v>96</v>
      </c>
      <c r="BP268" s="6">
        <v>1</v>
      </c>
      <c r="BQ268" s="6" t="s">
        <v>96</v>
      </c>
      <c r="BR268" s="6" t="s">
        <v>96</v>
      </c>
      <c r="BS268" s="6" t="s">
        <v>96</v>
      </c>
      <c r="BT268" s="45" t="s">
        <v>449</v>
      </c>
      <c r="BU268" s="45" t="s">
        <v>448</v>
      </c>
      <c r="BV268" s="45" t="s">
        <v>447</v>
      </c>
      <c r="BW268" s="45" t="s">
        <v>419</v>
      </c>
      <c r="BX268" s="6" t="s">
        <v>96</v>
      </c>
    </row>
    <row r="269" spans="1:81" x14ac:dyDescent="0.25">
      <c r="A269" s="41" t="s">
        <v>354</v>
      </c>
      <c r="B269" s="6" t="s">
        <v>355</v>
      </c>
      <c r="C269" s="30" t="s">
        <v>357</v>
      </c>
      <c r="D269" s="36" t="s">
        <v>356</v>
      </c>
      <c r="E269" s="6">
        <v>2019</v>
      </c>
      <c r="F269" s="39">
        <v>1.1499999999999999</v>
      </c>
      <c r="G269" t="s">
        <v>446</v>
      </c>
      <c r="H269" s="45" t="s">
        <v>368</v>
      </c>
      <c r="I269" t="s">
        <v>445</v>
      </c>
      <c r="J269" s="6" t="s">
        <v>96</v>
      </c>
      <c r="K269" s="6" t="s">
        <v>96</v>
      </c>
      <c r="L269" s="6">
        <v>1.02</v>
      </c>
      <c r="M269" s="6">
        <v>1.3</v>
      </c>
      <c r="N269" s="6" t="s">
        <v>96</v>
      </c>
      <c r="O269" s="6" t="s">
        <v>96</v>
      </c>
      <c r="P269" s="39" t="s">
        <v>96</v>
      </c>
      <c r="Q269" s="6" t="s">
        <v>96</v>
      </c>
      <c r="R269" s="6" t="s">
        <v>96</v>
      </c>
      <c r="S269" s="44">
        <v>8801</v>
      </c>
      <c r="T269" s="6" t="s">
        <v>96</v>
      </c>
      <c r="U269" s="7" t="s">
        <v>96</v>
      </c>
      <c r="V269" s="16" t="s">
        <v>96</v>
      </c>
      <c r="W269" s="16" t="s">
        <v>96</v>
      </c>
      <c r="X269" s="16" t="s">
        <v>96</v>
      </c>
      <c r="Y269" s="16" t="s">
        <v>96</v>
      </c>
      <c r="Z269" s="78" t="s">
        <v>69</v>
      </c>
      <c r="AA269" s="6" t="s">
        <v>70</v>
      </c>
      <c r="AB269">
        <v>1997</v>
      </c>
      <c r="AC269">
        <v>2005</v>
      </c>
      <c r="AD269" s="6" t="s">
        <v>96</v>
      </c>
      <c r="AE269" s="6">
        <v>0.77099999999999991</v>
      </c>
      <c r="AF269" s="6">
        <f t="shared" ref="AF269:AF280" si="6">1-AE269</f>
        <v>0.22900000000000009</v>
      </c>
      <c r="AG269" s="6" t="s">
        <v>96</v>
      </c>
      <c r="AH269" s="6" t="s">
        <v>96</v>
      </c>
      <c r="AI269" s="6">
        <v>1</v>
      </c>
      <c r="AJ269" s="6" t="s">
        <v>96</v>
      </c>
      <c r="AK269" s="6" t="s">
        <v>96</v>
      </c>
      <c r="AL269" s="16" t="s">
        <v>73</v>
      </c>
      <c r="AM269">
        <v>5.8</v>
      </c>
      <c r="AN269" s="6" t="s">
        <v>96</v>
      </c>
      <c r="AO269" s="6" t="s">
        <v>96</v>
      </c>
      <c r="AP269" s="6" t="s">
        <v>96</v>
      </c>
      <c r="AQ269" s="6" t="s">
        <v>96</v>
      </c>
      <c r="AR269" s="6" t="s">
        <v>96</v>
      </c>
      <c r="AS269" s="6">
        <v>1</v>
      </c>
      <c r="AT269" s="6" t="s">
        <v>96</v>
      </c>
      <c r="AU269" s="6" t="s">
        <v>96</v>
      </c>
      <c r="AV269" s="6" t="s">
        <v>96</v>
      </c>
      <c r="AW269" s="6" t="s">
        <v>96</v>
      </c>
      <c r="AX269" s="6" t="s">
        <v>96</v>
      </c>
      <c r="AY269" s="6" t="s">
        <v>96</v>
      </c>
      <c r="AZ269" s="6" t="s">
        <v>96</v>
      </c>
      <c r="BA269" s="6">
        <v>1</v>
      </c>
      <c r="BB269" s="6">
        <v>1</v>
      </c>
      <c r="BC269" s="6" t="s">
        <v>96</v>
      </c>
      <c r="BD269" s="6" t="s">
        <v>96</v>
      </c>
      <c r="BE269" s="6" t="s">
        <v>96</v>
      </c>
      <c r="BF269" s="6" t="s">
        <v>96</v>
      </c>
      <c r="BG269" s="6" t="s">
        <v>96</v>
      </c>
      <c r="BH269" s="7" t="s">
        <v>96</v>
      </c>
      <c r="BI269" s="6" t="s">
        <v>96</v>
      </c>
      <c r="BJ269" s="6" t="s">
        <v>96</v>
      </c>
      <c r="BK269" t="s">
        <v>169</v>
      </c>
      <c r="BL269" s="6" t="s">
        <v>358</v>
      </c>
      <c r="BM269" s="6" t="s">
        <v>96</v>
      </c>
      <c r="BN269" s="6" t="s">
        <v>77</v>
      </c>
      <c r="BO269" s="6" t="s">
        <v>420</v>
      </c>
      <c r="BP269" s="6">
        <v>1</v>
      </c>
      <c r="BQ269" t="s">
        <v>421</v>
      </c>
      <c r="BR269" s="45" t="s">
        <v>442</v>
      </c>
      <c r="BS269" s="45" t="s">
        <v>443</v>
      </c>
      <c r="BT269" s="45" t="s">
        <v>449</v>
      </c>
      <c r="BU269" s="45" t="s">
        <v>448</v>
      </c>
      <c r="BV269" s="45" t="s">
        <v>447</v>
      </c>
      <c r="BW269" s="45" t="s">
        <v>419</v>
      </c>
      <c r="BX269" s="6" t="s">
        <v>96</v>
      </c>
    </row>
    <row r="270" spans="1:81" x14ac:dyDescent="0.25">
      <c r="A270" s="41" t="s">
        <v>354</v>
      </c>
      <c r="B270" s="6" t="s">
        <v>355</v>
      </c>
      <c r="C270" s="43" t="s">
        <v>357</v>
      </c>
      <c r="D270" s="36" t="s">
        <v>356</v>
      </c>
      <c r="E270" s="6">
        <v>2019</v>
      </c>
      <c r="F270" s="39">
        <v>1.46</v>
      </c>
      <c r="G270" t="s">
        <v>446</v>
      </c>
      <c r="H270" s="45" t="s">
        <v>368</v>
      </c>
      <c r="I270" t="s">
        <v>445</v>
      </c>
      <c r="J270" s="6" t="s">
        <v>96</v>
      </c>
      <c r="K270" s="6" t="s">
        <v>96</v>
      </c>
      <c r="L270" s="6">
        <v>1.26</v>
      </c>
      <c r="M270" s="6">
        <v>1.7</v>
      </c>
      <c r="N270" s="6" t="s">
        <v>96</v>
      </c>
      <c r="O270" s="6" t="s">
        <v>96</v>
      </c>
      <c r="P270" s="39" t="s">
        <v>96</v>
      </c>
      <c r="Q270" s="6" t="s">
        <v>96</v>
      </c>
      <c r="R270" s="6" t="s">
        <v>96</v>
      </c>
      <c r="S270" s="44">
        <v>25619</v>
      </c>
      <c r="T270" s="6" t="s">
        <v>96</v>
      </c>
      <c r="U270" s="7" t="s">
        <v>96</v>
      </c>
      <c r="V270" s="16" t="s">
        <v>96</v>
      </c>
      <c r="W270" s="16" t="s">
        <v>96</v>
      </c>
      <c r="X270" s="16" t="s">
        <v>96</v>
      </c>
      <c r="Y270" s="16" t="s">
        <v>96</v>
      </c>
      <c r="Z270" s="78" t="s">
        <v>69</v>
      </c>
      <c r="AA270" s="6" t="s">
        <v>70</v>
      </c>
      <c r="AB270">
        <v>1986</v>
      </c>
      <c r="AC270">
        <v>1999</v>
      </c>
      <c r="AD270" s="6" t="s">
        <v>96</v>
      </c>
      <c r="AE270" s="6">
        <v>0.75700000000000001</v>
      </c>
      <c r="AF270" s="6">
        <f t="shared" si="6"/>
        <v>0.24299999999999999</v>
      </c>
      <c r="AG270" s="6" t="s">
        <v>96</v>
      </c>
      <c r="AH270" s="6" t="s">
        <v>96</v>
      </c>
      <c r="AI270" s="6">
        <v>1</v>
      </c>
      <c r="AJ270" s="6" t="s">
        <v>96</v>
      </c>
      <c r="AK270" s="6" t="s">
        <v>96</v>
      </c>
      <c r="AL270" s="16" t="s">
        <v>73</v>
      </c>
      <c r="AM270">
        <v>10.9</v>
      </c>
      <c r="AN270" s="6" t="s">
        <v>96</v>
      </c>
      <c r="AO270" s="6" t="s">
        <v>96</v>
      </c>
      <c r="AP270" s="6" t="s">
        <v>96</v>
      </c>
      <c r="AQ270" s="6" t="s">
        <v>96</v>
      </c>
      <c r="AR270" s="6" t="s">
        <v>96</v>
      </c>
      <c r="AS270" s="6">
        <v>1</v>
      </c>
      <c r="AT270" s="6" t="s">
        <v>96</v>
      </c>
      <c r="AU270" s="6" t="s">
        <v>96</v>
      </c>
      <c r="AV270" s="6" t="s">
        <v>96</v>
      </c>
      <c r="AW270" s="6" t="s">
        <v>96</v>
      </c>
      <c r="AX270" s="6" t="s">
        <v>96</v>
      </c>
      <c r="AY270" s="6" t="s">
        <v>96</v>
      </c>
      <c r="AZ270" s="6" t="s">
        <v>96</v>
      </c>
      <c r="BA270" s="6">
        <v>1</v>
      </c>
      <c r="BB270" s="6">
        <v>1</v>
      </c>
      <c r="BC270" s="6" t="s">
        <v>96</v>
      </c>
      <c r="BD270" s="6" t="s">
        <v>96</v>
      </c>
      <c r="BE270" s="6" t="s">
        <v>96</v>
      </c>
      <c r="BF270" s="6" t="s">
        <v>96</v>
      </c>
      <c r="BG270" s="6" t="s">
        <v>96</v>
      </c>
      <c r="BH270" s="7" t="s">
        <v>96</v>
      </c>
      <c r="BI270" s="6" t="s">
        <v>96</v>
      </c>
      <c r="BJ270" s="6" t="s">
        <v>96</v>
      </c>
      <c r="BK270" t="s">
        <v>359</v>
      </c>
      <c r="BL270" s="6" t="s">
        <v>358</v>
      </c>
      <c r="BM270" s="6" t="s">
        <v>96</v>
      </c>
      <c r="BN270" s="6" t="s">
        <v>77</v>
      </c>
      <c r="BO270" t="s">
        <v>423</v>
      </c>
      <c r="BP270" s="6">
        <v>1</v>
      </c>
      <c r="BQ270" t="s">
        <v>422</v>
      </c>
      <c r="BR270" s="45" t="s">
        <v>442</v>
      </c>
      <c r="BS270" s="45" t="s">
        <v>443</v>
      </c>
      <c r="BT270" s="45" t="s">
        <v>449</v>
      </c>
      <c r="BU270" s="45" t="s">
        <v>448</v>
      </c>
      <c r="BV270" s="45" t="s">
        <v>447</v>
      </c>
      <c r="BW270" s="45" t="s">
        <v>419</v>
      </c>
      <c r="BX270" s="6" t="s">
        <v>96</v>
      </c>
    </row>
    <row r="271" spans="1:81" x14ac:dyDescent="0.25">
      <c r="A271" s="41" t="s">
        <v>354</v>
      </c>
      <c r="B271" s="6" t="s">
        <v>355</v>
      </c>
      <c r="C271" s="43" t="s">
        <v>357</v>
      </c>
      <c r="D271" s="36" t="s">
        <v>356</v>
      </c>
      <c r="E271" s="6">
        <v>2019</v>
      </c>
      <c r="F271" s="39">
        <v>1.37</v>
      </c>
      <c r="G271" t="s">
        <v>446</v>
      </c>
      <c r="H271" s="45" t="s">
        <v>368</v>
      </c>
      <c r="I271" t="s">
        <v>445</v>
      </c>
      <c r="J271" s="6" t="s">
        <v>96</v>
      </c>
      <c r="K271" s="6" t="s">
        <v>96</v>
      </c>
      <c r="L271" s="6">
        <v>1.32</v>
      </c>
      <c r="M271" s="6">
        <v>1.41</v>
      </c>
      <c r="N271" s="6" t="s">
        <v>96</v>
      </c>
      <c r="O271" s="6" t="s">
        <v>96</v>
      </c>
      <c r="P271" s="39" t="s">
        <v>96</v>
      </c>
      <c r="Q271" s="6" t="s">
        <v>96</v>
      </c>
      <c r="R271" s="6" t="s">
        <v>96</v>
      </c>
      <c r="S271" s="44">
        <v>976346</v>
      </c>
      <c r="T271" s="6" t="s">
        <v>96</v>
      </c>
      <c r="U271" s="7" t="s">
        <v>96</v>
      </c>
      <c r="V271" s="16" t="s">
        <v>96</v>
      </c>
      <c r="W271" s="16" t="s">
        <v>96</v>
      </c>
      <c r="X271" s="16" t="s">
        <v>96</v>
      </c>
      <c r="Y271" s="16" t="s">
        <v>96</v>
      </c>
      <c r="Z271" s="78" t="s">
        <v>69</v>
      </c>
      <c r="AA271" s="6" t="s">
        <v>70</v>
      </c>
      <c r="AB271">
        <v>1973</v>
      </c>
      <c r="AC271">
        <v>2012</v>
      </c>
      <c r="AD271" s="6" t="s">
        <v>96</v>
      </c>
      <c r="AE271" s="6">
        <v>0.66799999999999993</v>
      </c>
      <c r="AF271" s="6">
        <f t="shared" si="6"/>
        <v>0.33200000000000007</v>
      </c>
      <c r="AG271" s="6" t="s">
        <v>96</v>
      </c>
      <c r="AH271" s="6" t="s">
        <v>96</v>
      </c>
      <c r="AI271" s="6">
        <v>1</v>
      </c>
      <c r="AJ271" s="6" t="s">
        <v>96</v>
      </c>
      <c r="AK271" s="6" t="s">
        <v>96</v>
      </c>
      <c r="AL271" s="16" t="s">
        <v>73</v>
      </c>
      <c r="AM271">
        <v>19.100000000000001</v>
      </c>
      <c r="AN271" s="6" t="s">
        <v>96</v>
      </c>
      <c r="AO271" s="6" t="s">
        <v>96</v>
      </c>
      <c r="AP271" s="6" t="s">
        <v>96</v>
      </c>
      <c r="AQ271" s="6" t="s">
        <v>96</v>
      </c>
      <c r="AR271" s="6" t="s">
        <v>96</v>
      </c>
      <c r="AS271" s="6">
        <v>1</v>
      </c>
      <c r="AT271" s="6" t="s">
        <v>96</v>
      </c>
      <c r="AU271" s="6" t="s">
        <v>96</v>
      </c>
      <c r="AV271" s="6" t="s">
        <v>96</v>
      </c>
      <c r="AW271" s="6" t="s">
        <v>96</v>
      </c>
      <c r="AX271" s="6" t="s">
        <v>96</v>
      </c>
      <c r="AY271" s="6" t="s">
        <v>96</v>
      </c>
      <c r="AZ271" s="6" t="s">
        <v>96</v>
      </c>
      <c r="BA271" s="6">
        <v>1</v>
      </c>
      <c r="BB271" s="6">
        <v>1</v>
      </c>
      <c r="BC271" s="6" t="s">
        <v>96</v>
      </c>
      <c r="BD271" s="6" t="s">
        <v>96</v>
      </c>
      <c r="BE271" s="6" t="s">
        <v>96</v>
      </c>
      <c r="BF271" s="6" t="s">
        <v>96</v>
      </c>
      <c r="BG271" s="6" t="s">
        <v>96</v>
      </c>
      <c r="BH271" s="7" t="s">
        <v>96</v>
      </c>
      <c r="BI271" s="6" t="s">
        <v>96</v>
      </c>
      <c r="BJ271" s="6" t="s">
        <v>96</v>
      </c>
      <c r="BK271" t="s">
        <v>360</v>
      </c>
      <c r="BL271" s="6" t="s">
        <v>358</v>
      </c>
      <c r="BM271" s="6" t="s">
        <v>96</v>
      </c>
      <c r="BN271" s="6" t="s">
        <v>77</v>
      </c>
      <c r="BO271" s="6" t="s">
        <v>420</v>
      </c>
      <c r="BP271" s="6">
        <v>1</v>
      </c>
      <c r="BQ271" t="s">
        <v>424</v>
      </c>
      <c r="BR271" s="45" t="s">
        <v>442</v>
      </c>
      <c r="BS271" s="45" t="s">
        <v>443</v>
      </c>
      <c r="BT271" s="45" t="s">
        <v>449</v>
      </c>
      <c r="BU271" s="45" t="s">
        <v>448</v>
      </c>
      <c r="BV271" s="45" t="s">
        <v>447</v>
      </c>
      <c r="BW271" s="45" t="s">
        <v>419</v>
      </c>
      <c r="BX271" s="6" t="s">
        <v>96</v>
      </c>
    </row>
    <row r="272" spans="1:81" x14ac:dyDescent="0.25">
      <c r="A272" s="41" t="s">
        <v>354</v>
      </c>
      <c r="B272" s="6" t="s">
        <v>355</v>
      </c>
      <c r="C272" s="43" t="s">
        <v>357</v>
      </c>
      <c r="D272" s="36" t="s">
        <v>356</v>
      </c>
      <c r="E272" s="6">
        <v>2019</v>
      </c>
      <c r="F272" s="39">
        <v>1.61</v>
      </c>
      <c r="G272" t="s">
        <v>446</v>
      </c>
      <c r="H272" s="45" t="s">
        <v>368</v>
      </c>
      <c r="I272" t="s">
        <v>445</v>
      </c>
      <c r="J272" s="6" t="s">
        <v>96</v>
      </c>
      <c r="K272" s="6" t="s">
        <v>96</v>
      </c>
      <c r="L272" s="6">
        <v>1.46</v>
      </c>
      <c r="M272" s="6">
        <v>1.78</v>
      </c>
      <c r="N272" s="6" t="s">
        <v>96</v>
      </c>
      <c r="O272" s="6" t="s">
        <v>96</v>
      </c>
      <c r="P272" s="39" t="s">
        <v>96</v>
      </c>
      <c r="Q272" s="6" t="s">
        <v>96</v>
      </c>
      <c r="R272" s="6" t="s">
        <v>96</v>
      </c>
      <c r="S272" s="44">
        <v>83825</v>
      </c>
      <c r="T272" s="6" t="s">
        <v>96</v>
      </c>
      <c r="U272" s="7" t="s">
        <v>96</v>
      </c>
      <c r="V272" s="16" t="s">
        <v>96</v>
      </c>
      <c r="W272" s="16" t="s">
        <v>96</v>
      </c>
      <c r="X272" s="16" t="s">
        <v>96</v>
      </c>
      <c r="Y272" s="16" t="s">
        <v>96</v>
      </c>
      <c r="Z272" s="78" t="s">
        <v>69</v>
      </c>
      <c r="AA272" s="6" t="s">
        <v>70</v>
      </c>
      <c r="AB272">
        <v>1992</v>
      </c>
      <c r="AC272">
        <v>2013</v>
      </c>
      <c r="AD272" s="6" t="s">
        <v>96</v>
      </c>
      <c r="AE272" s="6">
        <v>0.67299999999999993</v>
      </c>
      <c r="AF272" s="6">
        <f t="shared" si="6"/>
        <v>0.32700000000000007</v>
      </c>
      <c r="AG272" s="6" t="s">
        <v>96</v>
      </c>
      <c r="AH272" s="6" t="s">
        <v>96</v>
      </c>
      <c r="AI272" s="6">
        <v>1</v>
      </c>
      <c r="AJ272" s="6" t="s">
        <v>96</v>
      </c>
      <c r="AK272" s="6" t="s">
        <v>96</v>
      </c>
      <c r="AL272" s="16" t="s">
        <v>73</v>
      </c>
      <c r="AM272">
        <v>29.1</v>
      </c>
      <c r="AN272" s="6" t="s">
        <v>96</v>
      </c>
      <c r="AO272" s="6" t="s">
        <v>96</v>
      </c>
      <c r="AP272" s="6" t="s">
        <v>96</v>
      </c>
      <c r="AQ272" s="6" t="s">
        <v>96</v>
      </c>
      <c r="AR272" s="6" t="s">
        <v>96</v>
      </c>
      <c r="AS272" s="6">
        <v>1</v>
      </c>
      <c r="AT272" s="6" t="s">
        <v>96</v>
      </c>
      <c r="AU272" s="6" t="s">
        <v>96</v>
      </c>
      <c r="AV272" s="6" t="s">
        <v>96</v>
      </c>
      <c r="AW272" s="6" t="s">
        <v>96</v>
      </c>
      <c r="AX272" s="6" t="s">
        <v>96</v>
      </c>
      <c r="AY272" s="6" t="s">
        <v>96</v>
      </c>
      <c r="AZ272" s="6" t="s">
        <v>96</v>
      </c>
      <c r="BA272" s="6">
        <v>1</v>
      </c>
      <c r="BB272" s="6">
        <v>1</v>
      </c>
      <c r="BC272" s="6" t="s">
        <v>96</v>
      </c>
      <c r="BD272" s="6" t="s">
        <v>96</v>
      </c>
      <c r="BE272" s="6" t="s">
        <v>96</v>
      </c>
      <c r="BF272" s="6" t="s">
        <v>96</v>
      </c>
      <c r="BG272" s="6" t="s">
        <v>96</v>
      </c>
      <c r="BH272" s="7" t="s">
        <v>96</v>
      </c>
      <c r="BI272" s="6" t="s">
        <v>96</v>
      </c>
      <c r="BJ272" s="6" t="s">
        <v>96</v>
      </c>
      <c r="BK272" t="s">
        <v>361</v>
      </c>
      <c r="BL272" s="6" t="s">
        <v>358</v>
      </c>
      <c r="BM272" s="6" t="s">
        <v>96</v>
      </c>
      <c r="BN272" s="6" t="s">
        <v>77</v>
      </c>
      <c r="BO272" t="s">
        <v>425</v>
      </c>
      <c r="BP272" s="6">
        <v>1</v>
      </c>
      <c r="BQ272" t="s">
        <v>426</v>
      </c>
      <c r="BR272" s="45" t="s">
        <v>442</v>
      </c>
      <c r="BS272" s="45" t="s">
        <v>443</v>
      </c>
      <c r="BT272" s="45" t="s">
        <v>449</v>
      </c>
      <c r="BU272" s="45" t="s">
        <v>448</v>
      </c>
      <c r="BV272" s="45" t="s">
        <v>447</v>
      </c>
      <c r="BW272" s="45" t="s">
        <v>419</v>
      </c>
      <c r="BX272" s="6" t="s">
        <v>96</v>
      </c>
    </row>
    <row r="273" spans="1:76" x14ac:dyDescent="0.25">
      <c r="A273" s="41" t="s">
        <v>354</v>
      </c>
      <c r="B273" s="6" t="s">
        <v>355</v>
      </c>
      <c r="C273" s="43" t="s">
        <v>357</v>
      </c>
      <c r="D273" s="36" t="s">
        <v>356</v>
      </c>
      <c r="E273" s="6">
        <v>2019</v>
      </c>
      <c r="F273" s="39">
        <v>1.1399999999999999</v>
      </c>
      <c r="G273" t="s">
        <v>446</v>
      </c>
      <c r="H273" s="45" t="s">
        <v>368</v>
      </c>
      <c r="I273" t="s">
        <v>445</v>
      </c>
      <c r="J273" s="6" t="s">
        <v>96</v>
      </c>
      <c r="K273" s="6" t="s">
        <v>96</v>
      </c>
      <c r="L273" s="6">
        <v>0.84</v>
      </c>
      <c r="M273" s="6">
        <v>1.55</v>
      </c>
      <c r="N273" s="6" t="s">
        <v>96</v>
      </c>
      <c r="O273" s="6" t="s">
        <v>96</v>
      </c>
      <c r="P273" s="39" t="s">
        <v>96</v>
      </c>
      <c r="Q273" s="6" t="s">
        <v>96</v>
      </c>
      <c r="R273" s="6" t="s">
        <v>96</v>
      </c>
      <c r="S273" s="44">
        <v>1267</v>
      </c>
      <c r="T273" s="6" t="s">
        <v>96</v>
      </c>
      <c r="U273" s="7" t="s">
        <v>96</v>
      </c>
      <c r="V273" s="16" t="s">
        <v>96</v>
      </c>
      <c r="W273" s="16" t="s">
        <v>96</v>
      </c>
      <c r="X273" s="16" t="s">
        <v>96</v>
      </c>
      <c r="Y273" s="16" t="s">
        <v>96</v>
      </c>
      <c r="Z273" s="78" t="s">
        <v>69</v>
      </c>
      <c r="AA273" s="6" t="s">
        <v>70</v>
      </c>
      <c r="AB273">
        <v>2006</v>
      </c>
      <c r="AC273">
        <v>2010</v>
      </c>
      <c r="AD273" s="6" t="s">
        <v>96</v>
      </c>
      <c r="AE273" s="6">
        <v>0.71</v>
      </c>
      <c r="AF273" s="6">
        <f t="shared" si="6"/>
        <v>0.29000000000000004</v>
      </c>
      <c r="AG273" s="6" t="s">
        <v>96</v>
      </c>
      <c r="AH273" s="6" t="s">
        <v>96</v>
      </c>
      <c r="AI273" s="6">
        <v>1</v>
      </c>
      <c r="AJ273" s="6" t="s">
        <v>96</v>
      </c>
      <c r="AK273" s="6" t="s">
        <v>96</v>
      </c>
      <c r="AL273" s="16" t="s">
        <v>73</v>
      </c>
      <c r="AM273">
        <v>2.9</v>
      </c>
      <c r="AN273" s="6" t="s">
        <v>96</v>
      </c>
      <c r="AO273" s="6" t="s">
        <v>96</v>
      </c>
      <c r="AP273" s="6" t="s">
        <v>96</v>
      </c>
      <c r="AQ273" s="6" t="s">
        <v>96</v>
      </c>
      <c r="AR273" s="6" t="s">
        <v>96</v>
      </c>
      <c r="AS273" s="6">
        <v>1</v>
      </c>
      <c r="AT273" s="6" t="s">
        <v>96</v>
      </c>
      <c r="AU273" s="6" t="s">
        <v>96</v>
      </c>
      <c r="AV273" s="6" t="s">
        <v>96</v>
      </c>
      <c r="AW273" s="6" t="s">
        <v>96</v>
      </c>
      <c r="AX273" s="6" t="s">
        <v>96</v>
      </c>
      <c r="AY273" s="6" t="s">
        <v>96</v>
      </c>
      <c r="AZ273" s="6" t="s">
        <v>96</v>
      </c>
      <c r="BA273" s="6">
        <v>1</v>
      </c>
      <c r="BB273" s="6">
        <v>1</v>
      </c>
      <c r="BC273" s="6" t="s">
        <v>96</v>
      </c>
      <c r="BD273" s="6" t="s">
        <v>96</v>
      </c>
      <c r="BE273" s="6" t="s">
        <v>96</v>
      </c>
      <c r="BF273" s="6" t="s">
        <v>96</v>
      </c>
      <c r="BG273" s="6" t="s">
        <v>96</v>
      </c>
      <c r="BH273" s="7" t="s">
        <v>96</v>
      </c>
      <c r="BI273" s="6" t="s">
        <v>96</v>
      </c>
      <c r="BJ273" s="6" t="s">
        <v>96</v>
      </c>
      <c r="BK273" t="s">
        <v>362</v>
      </c>
      <c r="BL273" s="6" t="s">
        <v>358</v>
      </c>
      <c r="BM273" s="6" t="s">
        <v>96</v>
      </c>
      <c r="BN273" s="6" t="s">
        <v>77</v>
      </c>
      <c r="BO273" t="s">
        <v>427</v>
      </c>
      <c r="BP273" s="6">
        <v>1</v>
      </c>
      <c r="BQ273" t="s">
        <v>428</v>
      </c>
      <c r="BR273" s="45" t="s">
        <v>442</v>
      </c>
      <c r="BS273" s="45" t="s">
        <v>443</v>
      </c>
      <c r="BT273" s="45" t="s">
        <v>449</v>
      </c>
      <c r="BU273" s="45" t="s">
        <v>448</v>
      </c>
      <c r="BV273" s="45" t="s">
        <v>447</v>
      </c>
      <c r="BW273" s="45" t="s">
        <v>419</v>
      </c>
      <c r="BX273" s="6" t="s">
        <v>96</v>
      </c>
    </row>
    <row r="274" spans="1:76" x14ac:dyDescent="0.25">
      <c r="A274" s="41" t="s">
        <v>354</v>
      </c>
      <c r="B274" s="6" t="s">
        <v>355</v>
      </c>
      <c r="C274" s="43" t="s">
        <v>357</v>
      </c>
      <c r="D274" s="36" t="s">
        <v>356</v>
      </c>
      <c r="E274" s="6">
        <v>2019</v>
      </c>
      <c r="F274" s="39">
        <v>1.79</v>
      </c>
      <c r="G274" t="s">
        <v>446</v>
      </c>
      <c r="H274" s="45" t="s">
        <v>368</v>
      </c>
      <c r="I274" t="s">
        <v>445</v>
      </c>
      <c r="J274" s="6" t="s">
        <v>96</v>
      </c>
      <c r="K274" s="6" t="s">
        <v>96</v>
      </c>
      <c r="L274" s="6">
        <v>1.3</v>
      </c>
      <c r="M274" s="6">
        <v>2.46</v>
      </c>
      <c r="N274" s="6" t="s">
        <v>96</v>
      </c>
      <c r="O274" s="6" t="s">
        <v>96</v>
      </c>
      <c r="P274" s="39" t="s">
        <v>96</v>
      </c>
      <c r="Q274" s="6" t="s">
        <v>96</v>
      </c>
      <c r="R274" s="6" t="s">
        <v>96</v>
      </c>
      <c r="S274" s="44">
        <v>5128</v>
      </c>
      <c r="T274" s="6" t="s">
        <v>96</v>
      </c>
      <c r="U274" s="7" t="s">
        <v>96</v>
      </c>
      <c r="V274" s="16" t="s">
        <v>96</v>
      </c>
      <c r="W274" s="16" t="s">
        <v>96</v>
      </c>
      <c r="X274" s="16" t="s">
        <v>96</v>
      </c>
      <c r="Y274" s="16" t="s">
        <v>96</v>
      </c>
      <c r="Z274" s="78" t="s">
        <v>69</v>
      </c>
      <c r="AA274" s="6" t="s">
        <v>70</v>
      </c>
      <c r="AB274">
        <v>2000</v>
      </c>
      <c r="AC274">
        <v>2013</v>
      </c>
      <c r="AD274" s="6" t="s">
        <v>96</v>
      </c>
      <c r="AE274" s="6">
        <v>0.77900000000000003</v>
      </c>
      <c r="AF274" s="6">
        <f t="shared" si="6"/>
        <v>0.22099999999999997</v>
      </c>
      <c r="AG274" s="6" t="s">
        <v>96</v>
      </c>
      <c r="AH274" s="6" t="s">
        <v>96</v>
      </c>
      <c r="AI274" s="6">
        <v>1</v>
      </c>
      <c r="AJ274" s="6" t="s">
        <v>96</v>
      </c>
      <c r="AK274" s="6" t="s">
        <v>96</v>
      </c>
      <c r="AL274" s="16" t="s">
        <v>73</v>
      </c>
      <c r="AM274">
        <v>1.1000000000000001</v>
      </c>
      <c r="AN274" s="6" t="s">
        <v>96</v>
      </c>
      <c r="AO274" s="6" t="s">
        <v>96</v>
      </c>
      <c r="AP274" s="6" t="s">
        <v>96</v>
      </c>
      <c r="AQ274" s="6" t="s">
        <v>96</v>
      </c>
      <c r="AR274" s="6" t="s">
        <v>96</v>
      </c>
      <c r="AS274" s="6">
        <v>1</v>
      </c>
      <c r="AT274" s="6" t="s">
        <v>96</v>
      </c>
      <c r="AU274" s="6" t="s">
        <v>96</v>
      </c>
      <c r="AV274" s="6" t="s">
        <v>96</v>
      </c>
      <c r="AW274" s="6" t="s">
        <v>96</v>
      </c>
      <c r="AX274" s="6" t="s">
        <v>96</v>
      </c>
      <c r="AY274" s="6" t="s">
        <v>96</v>
      </c>
      <c r="AZ274" s="6" t="s">
        <v>96</v>
      </c>
      <c r="BA274" s="6">
        <v>1</v>
      </c>
      <c r="BB274" s="6">
        <v>1</v>
      </c>
      <c r="BC274" s="6" t="s">
        <v>96</v>
      </c>
      <c r="BD274" s="6" t="s">
        <v>96</v>
      </c>
      <c r="BE274" s="6" t="s">
        <v>96</v>
      </c>
      <c r="BF274" s="6" t="s">
        <v>96</v>
      </c>
      <c r="BG274" s="6" t="s">
        <v>96</v>
      </c>
      <c r="BH274" s="7" t="s">
        <v>96</v>
      </c>
      <c r="BI274" s="6" t="s">
        <v>96</v>
      </c>
      <c r="BJ274" s="6" t="s">
        <v>96</v>
      </c>
      <c r="BK274" t="s">
        <v>363</v>
      </c>
      <c r="BL274" s="6" t="s">
        <v>358</v>
      </c>
      <c r="BM274" s="6" t="s">
        <v>96</v>
      </c>
      <c r="BN274" s="6" t="s">
        <v>77</v>
      </c>
      <c r="BO274" t="s">
        <v>429</v>
      </c>
      <c r="BP274" s="6">
        <v>1</v>
      </c>
      <c r="BQ274" t="s">
        <v>430</v>
      </c>
      <c r="BR274" s="45" t="s">
        <v>442</v>
      </c>
      <c r="BS274" s="45" t="s">
        <v>443</v>
      </c>
      <c r="BT274" s="45" t="s">
        <v>449</v>
      </c>
      <c r="BU274" s="45" t="s">
        <v>448</v>
      </c>
      <c r="BV274" s="45" t="s">
        <v>447</v>
      </c>
      <c r="BW274" s="45" t="s">
        <v>419</v>
      </c>
      <c r="BX274" s="6" t="s">
        <v>96</v>
      </c>
    </row>
    <row r="275" spans="1:76" x14ac:dyDescent="0.25">
      <c r="A275" s="41" t="s">
        <v>354</v>
      </c>
      <c r="B275" s="6" t="s">
        <v>355</v>
      </c>
      <c r="C275" s="43" t="s">
        <v>357</v>
      </c>
      <c r="D275" s="36" t="s">
        <v>356</v>
      </c>
      <c r="E275" s="6">
        <v>2019</v>
      </c>
      <c r="F275" s="39">
        <v>1.49</v>
      </c>
      <c r="G275" t="s">
        <v>446</v>
      </c>
      <c r="H275" s="45" t="s">
        <v>368</v>
      </c>
      <c r="I275" t="s">
        <v>445</v>
      </c>
      <c r="J275" s="6" t="s">
        <v>96</v>
      </c>
      <c r="K275" s="6" t="s">
        <v>96</v>
      </c>
      <c r="L275" s="6">
        <v>1.27</v>
      </c>
      <c r="M275" s="6">
        <v>1.76</v>
      </c>
      <c r="N275" s="6" t="s">
        <v>96</v>
      </c>
      <c r="O275" s="6" t="s">
        <v>96</v>
      </c>
      <c r="P275" s="39" t="s">
        <v>96</v>
      </c>
      <c r="Q275" s="6" t="s">
        <v>96</v>
      </c>
      <c r="R275" s="6" t="s">
        <v>96</v>
      </c>
      <c r="S275" s="44">
        <v>21998</v>
      </c>
      <c r="T275" s="6" t="s">
        <v>96</v>
      </c>
      <c r="U275" s="7" t="s">
        <v>96</v>
      </c>
      <c r="V275" s="16" t="s">
        <v>96</v>
      </c>
      <c r="W275" s="16" t="s">
        <v>96</v>
      </c>
      <c r="X275" s="16" t="s">
        <v>96</v>
      </c>
      <c r="Y275" s="16" t="s">
        <v>96</v>
      </c>
      <c r="Z275" s="78" t="s">
        <v>69</v>
      </c>
      <c r="AA275" s="6" t="s">
        <v>70</v>
      </c>
      <c r="AB275">
        <v>1990</v>
      </c>
      <c r="AC275">
        <v>2013</v>
      </c>
      <c r="AD275" s="6" t="s">
        <v>96</v>
      </c>
      <c r="AE275" s="6">
        <v>0.71099999999999997</v>
      </c>
      <c r="AF275" s="6">
        <f t="shared" si="6"/>
        <v>0.28900000000000003</v>
      </c>
      <c r="AG275" s="6" t="s">
        <v>96</v>
      </c>
      <c r="AH275" s="6" t="s">
        <v>96</v>
      </c>
      <c r="AI275" s="6">
        <v>1</v>
      </c>
      <c r="AJ275" s="6" t="s">
        <v>96</v>
      </c>
      <c r="AK275" s="6" t="s">
        <v>96</v>
      </c>
      <c r="AL275" s="16" t="s">
        <v>73</v>
      </c>
      <c r="AM275">
        <v>6.9</v>
      </c>
      <c r="AN275" s="6" t="s">
        <v>96</v>
      </c>
      <c r="AO275" s="6" t="s">
        <v>96</v>
      </c>
      <c r="AP275" s="6" t="s">
        <v>96</v>
      </c>
      <c r="AQ275" s="6" t="s">
        <v>96</v>
      </c>
      <c r="AR275" s="6" t="s">
        <v>96</v>
      </c>
      <c r="AS275" s="6">
        <v>1</v>
      </c>
      <c r="AT275" s="6" t="s">
        <v>96</v>
      </c>
      <c r="AU275" s="6" t="s">
        <v>96</v>
      </c>
      <c r="AV275" s="6" t="s">
        <v>96</v>
      </c>
      <c r="AW275" s="6" t="s">
        <v>96</v>
      </c>
      <c r="AX275" s="6" t="s">
        <v>96</v>
      </c>
      <c r="AY275" s="6" t="s">
        <v>96</v>
      </c>
      <c r="AZ275" s="6" t="s">
        <v>96</v>
      </c>
      <c r="BA275" s="6">
        <v>1</v>
      </c>
      <c r="BB275" s="6">
        <v>1</v>
      </c>
      <c r="BC275" s="6" t="s">
        <v>96</v>
      </c>
      <c r="BD275" s="6" t="s">
        <v>96</v>
      </c>
      <c r="BE275" s="6" t="s">
        <v>96</v>
      </c>
      <c r="BF275" s="6" t="s">
        <v>96</v>
      </c>
      <c r="BG275" s="6" t="s">
        <v>96</v>
      </c>
      <c r="BH275" s="7" t="s">
        <v>96</v>
      </c>
      <c r="BI275" s="6" t="s">
        <v>96</v>
      </c>
      <c r="BJ275" s="6" t="s">
        <v>96</v>
      </c>
      <c r="BK275" t="s">
        <v>364</v>
      </c>
      <c r="BL275" s="6" t="s">
        <v>358</v>
      </c>
      <c r="BM275" s="6" t="s">
        <v>96</v>
      </c>
      <c r="BN275" s="6" t="s">
        <v>77</v>
      </c>
      <c r="BO275" t="s">
        <v>431</v>
      </c>
      <c r="BP275" s="6">
        <v>1</v>
      </c>
      <c r="BQ275" t="s">
        <v>432</v>
      </c>
      <c r="BR275" s="45" t="s">
        <v>442</v>
      </c>
      <c r="BS275" s="45" t="s">
        <v>443</v>
      </c>
      <c r="BT275" s="45" t="s">
        <v>449</v>
      </c>
      <c r="BU275" s="45" t="s">
        <v>448</v>
      </c>
      <c r="BV275" s="45" t="s">
        <v>447</v>
      </c>
      <c r="BW275" s="45" t="s">
        <v>419</v>
      </c>
      <c r="BX275" s="6" t="s">
        <v>96</v>
      </c>
    </row>
    <row r="276" spans="1:76" x14ac:dyDescent="0.25">
      <c r="A276" s="41" t="s">
        <v>354</v>
      </c>
      <c r="B276" s="6" t="s">
        <v>355</v>
      </c>
      <c r="C276" s="43" t="s">
        <v>357</v>
      </c>
      <c r="D276" s="36" t="s">
        <v>356</v>
      </c>
      <c r="E276" s="6">
        <v>2019</v>
      </c>
      <c r="F276" s="39">
        <v>1.47</v>
      </c>
      <c r="G276" t="s">
        <v>446</v>
      </c>
      <c r="H276" s="45" t="s">
        <v>368</v>
      </c>
      <c r="I276" t="s">
        <v>445</v>
      </c>
      <c r="J276" s="6" t="s">
        <v>96</v>
      </c>
      <c r="K276" s="6" t="s">
        <v>96</v>
      </c>
      <c r="L276" s="6">
        <v>1.21</v>
      </c>
      <c r="M276" s="6">
        <v>1.78</v>
      </c>
      <c r="N276" s="6" t="s">
        <v>96</v>
      </c>
      <c r="O276" s="6" t="s">
        <v>96</v>
      </c>
      <c r="P276" s="39" t="s">
        <v>96</v>
      </c>
      <c r="Q276" s="6" t="s">
        <v>96</v>
      </c>
      <c r="R276" s="6" t="s">
        <v>96</v>
      </c>
      <c r="S276" s="44">
        <v>16022</v>
      </c>
      <c r="T276" s="6" t="s">
        <v>96</v>
      </c>
      <c r="U276" s="7" t="s">
        <v>96</v>
      </c>
      <c r="V276" s="16" t="s">
        <v>96</v>
      </c>
      <c r="W276" s="16" t="s">
        <v>96</v>
      </c>
      <c r="X276" s="16" t="s">
        <v>96</v>
      </c>
      <c r="Y276" s="16" t="s">
        <v>96</v>
      </c>
      <c r="Z276" s="78" t="s">
        <v>69</v>
      </c>
      <c r="AA276" s="6" t="s">
        <v>70</v>
      </c>
      <c r="AB276">
        <v>1995</v>
      </c>
      <c r="AC276">
        <v>2013</v>
      </c>
      <c r="AD276" s="6" t="s">
        <v>96</v>
      </c>
      <c r="AE276" s="6">
        <v>0.69099999999999995</v>
      </c>
      <c r="AF276" s="6">
        <f t="shared" si="6"/>
        <v>0.30900000000000005</v>
      </c>
      <c r="AG276" s="6" t="s">
        <v>96</v>
      </c>
      <c r="AH276" s="6" t="s">
        <v>96</v>
      </c>
      <c r="AI276" s="6">
        <v>1</v>
      </c>
      <c r="AJ276" s="6" t="s">
        <v>96</v>
      </c>
      <c r="AK276" s="6" t="s">
        <v>96</v>
      </c>
      <c r="AL276" s="16" t="s">
        <v>73</v>
      </c>
      <c r="AM276">
        <v>12</v>
      </c>
      <c r="AN276" s="6" t="s">
        <v>96</v>
      </c>
      <c r="AO276" s="6" t="s">
        <v>96</v>
      </c>
      <c r="AP276" s="6" t="s">
        <v>96</v>
      </c>
      <c r="AQ276" s="6" t="s">
        <v>96</v>
      </c>
      <c r="AR276" s="6" t="s">
        <v>96</v>
      </c>
      <c r="AS276" s="6">
        <v>1</v>
      </c>
      <c r="AT276" s="6" t="s">
        <v>96</v>
      </c>
      <c r="AU276" s="6" t="s">
        <v>96</v>
      </c>
      <c r="AV276" s="6" t="s">
        <v>96</v>
      </c>
      <c r="AW276" s="6" t="s">
        <v>96</v>
      </c>
      <c r="AX276" s="6" t="s">
        <v>96</v>
      </c>
      <c r="AY276" s="6" t="s">
        <v>96</v>
      </c>
      <c r="AZ276" s="6" t="s">
        <v>96</v>
      </c>
      <c r="BA276" s="6">
        <v>1</v>
      </c>
      <c r="BB276" s="6">
        <v>1</v>
      </c>
      <c r="BC276" s="6" t="s">
        <v>96</v>
      </c>
      <c r="BD276" s="6" t="s">
        <v>96</v>
      </c>
      <c r="BE276" s="6" t="s">
        <v>96</v>
      </c>
      <c r="BF276" s="6" t="s">
        <v>96</v>
      </c>
      <c r="BG276" s="6" t="s">
        <v>96</v>
      </c>
      <c r="BH276" s="7" t="s">
        <v>96</v>
      </c>
      <c r="BI276" s="6" t="s">
        <v>96</v>
      </c>
      <c r="BJ276" s="6" t="s">
        <v>96</v>
      </c>
      <c r="BK276" t="s">
        <v>181</v>
      </c>
      <c r="BL276" s="6" t="s">
        <v>358</v>
      </c>
      <c r="BM276" s="6" t="s">
        <v>96</v>
      </c>
      <c r="BN276" s="6" t="s">
        <v>77</v>
      </c>
      <c r="BO276" t="s">
        <v>433</v>
      </c>
      <c r="BP276" s="6">
        <v>1</v>
      </c>
      <c r="BQ276" t="s">
        <v>434</v>
      </c>
      <c r="BR276" s="45" t="s">
        <v>442</v>
      </c>
      <c r="BS276" s="45" t="s">
        <v>443</v>
      </c>
      <c r="BT276" s="45" t="s">
        <v>449</v>
      </c>
      <c r="BU276" s="45" t="s">
        <v>448</v>
      </c>
      <c r="BV276" s="45" t="s">
        <v>447</v>
      </c>
      <c r="BW276" s="45" t="s">
        <v>419</v>
      </c>
      <c r="BX276" s="6" t="s">
        <v>96</v>
      </c>
    </row>
    <row r="277" spans="1:76" x14ac:dyDescent="0.25">
      <c r="A277" s="41" t="s">
        <v>354</v>
      </c>
      <c r="B277" s="6" t="s">
        <v>355</v>
      </c>
      <c r="C277" s="43" t="s">
        <v>357</v>
      </c>
      <c r="D277" s="36" t="s">
        <v>356</v>
      </c>
      <c r="E277" s="6">
        <v>2019</v>
      </c>
      <c r="F277" s="39">
        <v>1.65</v>
      </c>
      <c r="G277" t="s">
        <v>446</v>
      </c>
      <c r="H277" s="45" t="s">
        <v>368</v>
      </c>
      <c r="I277" t="s">
        <v>445</v>
      </c>
      <c r="J277" s="6" t="s">
        <v>96</v>
      </c>
      <c r="K277" s="6" t="s">
        <v>96</v>
      </c>
      <c r="L277" s="6">
        <v>1.4</v>
      </c>
      <c r="M277" s="6">
        <v>1.93</v>
      </c>
      <c r="N277" s="6" t="s">
        <v>96</v>
      </c>
      <c r="O277" s="6" t="s">
        <v>96</v>
      </c>
      <c r="P277" s="39" t="s">
        <v>96</v>
      </c>
      <c r="Q277" s="6" t="s">
        <v>96</v>
      </c>
      <c r="R277" s="6" t="s">
        <v>96</v>
      </c>
      <c r="S277" s="44">
        <v>17883</v>
      </c>
      <c r="T277" s="6" t="s">
        <v>96</v>
      </c>
      <c r="U277" s="7" t="s">
        <v>96</v>
      </c>
      <c r="V277" s="16" t="s">
        <v>96</v>
      </c>
      <c r="W277" s="16" t="s">
        <v>96</v>
      </c>
      <c r="X277" s="16" t="s">
        <v>96</v>
      </c>
      <c r="Y277" s="16" t="s">
        <v>96</v>
      </c>
      <c r="Z277" s="78" t="s">
        <v>69</v>
      </c>
      <c r="AA277" s="6" t="s">
        <v>70</v>
      </c>
      <c r="AB277">
        <v>1994</v>
      </c>
      <c r="AC277">
        <v>2007</v>
      </c>
      <c r="AD277" s="6" t="s">
        <v>96</v>
      </c>
      <c r="AE277" s="6">
        <v>0.67400000000000004</v>
      </c>
      <c r="AF277" s="6">
        <f t="shared" si="6"/>
        <v>0.32599999999999996</v>
      </c>
      <c r="AG277" s="6" t="s">
        <v>96</v>
      </c>
      <c r="AH277" s="6" t="s">
        <v>96</v>
      </c>
      <c r="AI277" s="6">
        <v>1</v>
      </c>
      <c r="AJ277" s="6" t="s">
        <v>96</v>
      </c>
      <c r="AK277" s="6" t="s">
        <v>96</v>
      </c>
      <c r="AL277" s="16" t="s">
        <v>73</v>
      </c>
      <c r="AM277">
        <v>16.8</v>
      </c>
      <c r="AN277" s="6" t="s">
        <v>96</v>
      </c>
      <c r="AO277" s="6" t="s">
        <v>96</v>
      </c>
      <c r="AP277" s="6" t="s">
        <v>96</v>
      </c>
      <c r="AQ277" s="6" t="s">
        <v>96</v>
      </c>
      <c r="AR277" s="6" t="s">
        <v>96</v>
      </c>
      <c r="AS277" s="6">
        <v>1</v>
      </c>
      <c r="AT277" s="6" t="s">
        <v>96</v>
      </c>
      <c r="AU277" s="6" t="s">
        <v>96</v>
      </c>
      <c r="AV277" s="6" t="s">
        <v>96</v>
      </c>
      <c r="AW277" s="6" t="s">
        <v>96</v>
      </c>
      <c r="AX277" s="6" t="s">
        <v>96</v>
      </c>
      <c r="AY277" s="6" t="s">
        <v>96</v>
      </c>
      <c r="AZ277" s="6" t="s">
        <v>96</v>
      </c>
      <c r="BA277" s="6">
        <v>1</v>
      </c>
      <c r="BB277" s="6">
        <v>1</v>
      </c>
      <c r="BC277" s="6" t="s">
        <v>96</v>
      </c>
      <c r="BD277" s="6" t="s">
        <v>96</v>
      </c>
      <c r="BE277" s="6" t="s">
        <v>96</v>
      </c>
      <c r="BF277" s="6" t="s">
        <v>96</v>
      </c>
      <c r="BG277" s="6" t="s">
        <v>96</v>
      </c>
      <c r="BH277" s="7" t="s">
        <v>96</v>
      </c>
      <c r="BI277" s="6" t="s">
        <v>96</v>
      </c>
      <c r="BJ277" s="6" t="s">
        <v>96</v>
      </c>
      <c r="BK277" t="s">
        <v>218</v>
      </c>
      <c r="BL277" s="6" t="s">
        <v>358</v>
      </c>
      <c r="BM277" s="6" t="s">
        <v>96</v>
      </c>
      <c r="BN277" s="6" t="s">
        <v>77</v>
      </c>
      <c r="BO277" t="s">
        <v>435</v>
      </c>
      <c r="BP277" s="6">
        <v>1</v>
      </c>
      <c r="BQ277" t="s">
        <v>436</v>
      </c>
      <c r="BR277" s="45" t="s">
        <v>442</v>
      </c>
      <c r="BS277" s="45" t="s">
        <v>443</v>
      </c>
      <c r="BT277" s="45" t="s">
        <v>449</v>
      </c>
      <c r="BU277" s="45" t="s">
        <v>448</v>
      </c>
      <c r="BV277" s="45" t="s">
        <v>447</v>
      </c>
      <c r="BW277" s="45" t="s">
        <v>419</v>
      </c>
      <c r="BX277" s="6" t="s">
        <v>96</v>
      </c>
    </row>
    <row r="278" spans="1:76" x14ac:dyDescent="0.25">
      <c r="A278" s="41" t="s">
        <v>354</v>
      </c>
      <c r="B278" s="6" t="s">
        <v>355</v>
      </c>
      <c r="C278" s="43" t="s">
        <v>357</v>
      </c>
      <c r="D278" s="36" t="s">
        <v>356</v>
      </c>
      <c r="E278" s="6">
        <v>2019</v>
      </c>
      <c r="F278" s="39">
        <v>1.34</v>
      </c>
      <c r="G278" t="s">
        <v>446</v>
      </c>
      <c r="H278" s="45" t="s">
        <v>368</v>
      </c>
      <c r="I278" t="s">
        <v>445</v>
      </c>
      <c r="J278" s="6" t="s">
        <v>96</v>
      </c>
      <c r="K278" s="6" t="s">
        <v>96</v>
      </c>
      <c r="L278" s="6">
        <v>1.22</v>
      </c>
      <c r="M278" s="6">
        <v>1.46</v>
      </c>
      <c r="N278" s="6" t="s">
        <v>96</v>
      </c>
      <c r="O278" s="6" t="s">
        <v>96</v>
      </c>
      <c r="P278" s="39" t="s">
        <v>96</v>
      </c>
      <c r="Q278" s="6" t="s">
        <v>96</v>
      </c>
      <c r="R278" s="6" t="s">
        <v>96</v>
      </c>
      <c r="S278" s="44">
        <v>78115</v>
      </c>
      <c r="T278" s="6" t="s">
        <v>96</v>
      </c>
      <c r="U278" s="7" t="s">
        <v>96</v>
      </c>
      <c r="V278" s="16" t="s">
        <v>96</v>
      </c>
      <c r="W278" s="16" t="s">
        <v>96</v>
      </c>
      <c r="X278" s="16" t="s">
        <v>96</v>
      </c>
      <c r="Y278" s="16" t="s">
        <v>96</v>
      </c>
      <c r="Z278" s="78" t="s">
        <v>69</v>
      </c>
      <c r="AA278" s="6" t="s">
        <v>70</v>
      </c>
      <c r="AB278">
        <v>1990</v>
      </c>
      <c r="AC278">
        <v>2011</v>
      </c>
      <c r="AD278" s="6" t="s">
        <v>96</v>
      </c>
      <c r="AE278" s="6">
        <v>0.77200000000000002</v>
      </c>
      <c r="AF278" s="6">
        <f t="shared" si="6"/>
        <v>0.22799999999999998</v>
      </c>
      <c r="AG278" s="6" t="s">
        <v>96</v>
      </c>
      <c r="AH278" s="6" t="s">
        <v>96</v>
      </c>
      <c r="AI278" s="6">
        <v>1</v>
      </c>
      <c r="AJ278" s="6" t="s">
        <v>96</v>
      </c>
      <c r="AK278" s="6" t="s">
        <v>96</v>
      </c>
      <c r="AL278" s="16" t="s">
        <v>73</v>
      </c>
      <c r="AM278">
        <v>6.9</v>
      </c>
      <c r="AN278" s="6" t="s">
        <v>96</v>
      </c>
      <c r="AO278" s="6" t="s">
        <v>96</v>
      </c>
      <c r="AP278" s="6" t="s">
        <v>96</v>
      </c>
      <c r="AQ278" s="6" t="s">
        <v>96</v>
      </c>
      <c r="AR278" s="6" t="s">
        <v>96</v>
      </c>
      <c r="AS278" s="6">
        <v>1</v>
      </c>
      <c r="AT278" s="6" t="s">
        <v>96</v>
      </c>
      <c r="AU278" s="6" t="s">
        <v>96</v>
      </c>
      <c r="AV278" s="6" t="s">
        <v>96</v>
      </c>
      <c r="AW278" s="6" t="s">
        <v>96</v>
      </c>
      <c r="AX278" s="6" t="s">
        <v>96</v>
      </c>
      <c r="AY278" s="6" t="s">
        <v>96</v>
      </c>
      <c r="AZ278" s="6" t="s">
        <v>96</v>
      </c>
      <c r="BA278" s="6">
        <v>1</v>
      </c>
      <c r="BB278" s="6">
        <v>1</v>
      </c>
      <c r="BC278" s="6" t="s">
        <v>96</v>
      </c>
      <c r="BD278" s="6" t="s">
        <v>96</v>
      </c>
      <c r="BE278" s="6" t="s">
        <v>96</v>
      </c>
      <c r="BF278" s="6" t="s">
        <v>96</v>
      </c>
      <c r="BG278" s="6" t="s">
        <v>96</v>
      </c>
      <c r="BH278" s="7" t="s">
        <v>96</v>
      </c>
      <c r="BI278" s="6" t="s">
        <v>96</v>
      </c>
      <c r="BJ278" s="6" t="s">
        <v>96</v>
      </c>
      <c r="BK278" t="s">
        <v>365</v>
      </c>
      <c r="BL278" s="6" t="s">
        <v>358</v>
      </c>
      <c r="BM278" s="6" t="s">
        <v>96</v>
      </c>
      <c r="BN278" s="6" t="s">
        <v>77</v>
      </c>
      <c r="BO278" t="s">
        <v>437</v>
      </c>
      <c r="BP278" s="6">
        <v>1</v>
      </c>
      <c r="BQ278" t="s">
        <v>438</v>
      </c>
      <c r="BR278" s="45" t="s">
        <v>442</v>
      </c>
      <c r="BS278" s="45" t="s">
        <v>443</v>
      </c>
      <c r="BT278" s="45" t="s">
        <v>449</v>
      </c>
      <c r="BU278" s="45" t="s">
        <v>448</v>
      </c>
      <c r="BV278" s="45" t="s">
        <v>447</v>
      </c>
      <c r="BW278" s="45" t="s">
        <v>419</v>
      </c>
      <c r="BX278" s="6" t="s">
        <v>96</v>
      </c>
    </row>
    <row r="279" spans="1:76" x14ac:dyDescent="0.25">
      <c r="A279" s="41" t="s">
        <v>354</v>
      </c>
      <c r="B279" s="6" t="s">
        <v>355</v>
      </c>
      <c r="C279" s="43" t="s">
        <v>357</v>
      </c>
      <c r="D279" s="36" t="s">
        <v>356</v>
      </c>
      <c r="E279" s="6">
        <v>2019</v>
      </c>
      <c r="F279" s="39">
        <v>1.31</v>
      </c>
      <c r="G279" t="s">
        <v>446</v>
      </c>
      <c r="H279" s="45" t="s">
        <v>368</v>
      </c>
      <c r="I279" t="s">
        <v>445</v>
      </c>
      <c r="J279" s="6" t="s">
        <v>96</v>
      </c>
      <c r="K279" s="6" t="s">
        <v>96</v>
      </c>
      <c r="L279" s="6">
        <v>1.19</v>
      </c>
      <c r="M279" s="6">
        <v>1.44</v>
      </c>
      <c r="N279" s="6" t="s">
        <v>96</v>
      </c>
      <c r="O279" s="6" t="s">
        <v>96</v>
      </c>
      <c r="P279" s="39" t="s">
        <v>96</v>
      </c>
      <c r="Q279" s="6" t="s">
        <v>96</v>
      </c>
      <c r="R279" s="6" t="s">
        <v>96</v>
      </c>
      <c r="S279" s="44">
        <v>84684</v>
      </c>
      <c r="T279" s="6" t="s">
        <v>96</v>
      </c>
      <c r="U279" s="7" t="s">
        <v>96</v>
      </c>
      <c r="V279" s="16" t="s">
        <v>96</v>
      </c>
      <c r="W279" s="16" t="s">
        <v>96</v>
      </c>
      <c r="X279" s="16" t="s">
        <v>96</v>
      </c>
      <c r="Y279" s="16" t="s">
        <v>96</v>
      </c>
      <c r="Z279" s="78" t="s">
        <v>69</v>
      </c>
      <c r="AA279" s="6" t="s">
        <v>70</v>
      </c>
      <c r="AB279">
        <v>2001</v>
      </c>
      <c r="AC279">
        <v>2006</v>
      </c>
      <c r="AD279" s="6" t="s">
        <v>96</v>
      </c>
      <c r="AE279" s="6">
        <v>0.78099999999999992</v>
      </c>
      <c r="AF279" s="6">
        <f t="shared" si="6"/>
        <v>0.21900000000000008</v>
      </c>
      <c r="AG279" s="6" t="s">
        <v>96</v>
      </c>
      <c r="AH279" s="6" t="s">
        <v>96</v>
      </c>
      <c r="AI279" s="6">
        <v>1</v>
      </c>
      <c r="AJ279" s="6" t="s">
        <v>96</v>
      </c>
      <c r="AK279" s="6" t="s">
        <v>96</v>
      </c>
      <c r="AL279" s="16" t="s">
        <v>73</v>
      </c>
      <c r="AM279">
        <v>13</v>
      </c>
      <c r="AN279" s="6" t="s">
        <v>96</v>
      </c>
      <c r="AO279" s="6" t="s">
        <v>96</v>
      </c>
      <c r="AP279" s="6" t="s">
        <v>96</v>
      </c>
      <c r="AQ279" s="6" t="s">
        <v>96</v>
      </c>
      <c r="AR279" s="6" t="s">
        <v>96</v>
      </c>
      <c r="AS279" s="6">
        <v>1</v>
      </c>
      <c r="AT279" s="6" t="s">
        <v>96</v>
      </c>
      <c r="AU279" s="6" t="s">
        <v>96</v>
      </c>
      <c r="AV279" s="6" t="s">
        <v>96</v>
      </c>
      <c r="AW279" s="6" t="s">
        <v>96</v>
      </c>
      <c r="AX279" s="6" t="s">
        <v>96</v>
      </c>
      <c r="AY279" s="6" t="s">
        <v>96</v>
      </c>
      <c r="AZ279" s="6" t="s">
        <v>96</v>
      </c>
      <c r="BA279" s="6">
        <v>1</v>
      </c>
      <c r="BB279" s="6">
        <v>1</v>
      </c>
      <c r="BC279" s="6" t="s">
        <v>96</v>
      </c>
      <c r="BD279" s="6" t="s">
        <v>96</v>
      </c>
      <c r="BE279" s="6" t="s">
        <v>96</v>
      </c>
      <c r="BF279" s="6" t="s">
        <v>96</v>
      </c>
      <c r="BG279" s="6" t="s">
        <v>96</v>
      </c>
      <c r="BH279" s="7" t="s">
        <v>96</v>
      </c>
      <c r="BI279" s="6" t="s">
        <v>96</v>
      </c>
      <c r="BJ279" s="6" t="s">
        <v>96</v>
      </c>
      <c r="BK279" t="s">
        <v>366</v>
      </c>
      <c r="BL279" s="6" t="s">
        <v>358</v>
      </c>
      <c r="BM279" s="6" t="s">
        <v>96</v>
      </c>
      <c r="BN279" s="6" t="s">
        <v>77</v>
      </c>
      <c r="BO279" t="s">
        <v>439</v>
      </c>
      <c r="BP279" s="6">
        <v>1</v>
      </c>
      <c r="BQ279" t="s">
        <v>440</v>
      </c>
      <c r="BR279" s="45" t="s">
        <v>442</v>
      </c>
      <c r="BS279" s="45" t="s">
        <v>443</v>
      </c>
      <c r="BT279" s="45" t="s">
        <v>449</v>
      </c>
      <c r="BU279" s="45" t="s">
        <v>448</v>
      </c>
      <c r="BV279" s="45" t="s">
        <v>447</v>
      </c>
      <c r="BW279" s="45" t="s">
        <v>419</v>
      </c>
      <c r="BX279" s="6" t="s">
        <v>96</v>
      </c>
    </row>
    <row r="280" spans="1:76" ht="19.5" customHeight="1" x14ac:dyDescent="0.25">
      <c r="A280" s="41" t="s">
        <v>354</v>
      </c>
      <c r="B280" s="6" t="s">
        <v>355</v>
      </c>
      <c r="C280" s="43" t="s">
        <v>357</v>
      </c>
      <c r="D280" s="36" t="s">
        <v>356</v>
      </c>
      <c r="E280" s="6">
        <v>2019</v>
      </c>
      <c r="F280" s="39">
        <v>1.73</v>
      </c>
      <c r="G280" t="s">
        <v>446</v>
      </c>
      <c r="H280" s="45" t="s">
        <v>368</v>
      </c>
      <c r="I280" t="s">
        <v>445</v>
      </c>
      <c r="J280" s="6" t="s">
        <v>96</v>
      </c>
      <c r="K280" s="6" t="s">
        <v>96</v>
      </c>
      <c r="L280" s="6">
        <v>0.98</v>
      </c>
      <c r="M280" s="6">
        <v>3.05</v>
      </c>
      <c r="N280" s="6" t="s">
        <v>96</v>
      </c>
      <c r="O280" s="6" t="s">
        <v>96</v>
      </c>
      <c r="P280" s="39" t="s">
        <v>96</v>
      </c>
      <c r="Q280" s="6" t="s">
        <v>96</v>
      </c>
      <c r="R280" s="6" t="s">
        <v>96</v>
      </c>
      <c r="S280" s="44">
        <v>460</v>
      </c>
      <c r="T280" s="6" t="s">
        <v>96</v>
      </c>
      <c r="U280" s="7" t="s">
        <v>96</v>
      </c>
      <c r="V280" s="16" t="s">
        <v>96</v>
      </c>
      <c r="W280" s="16" t="s">
        <v>96</v>
      </c>
      <c r="X280" s="16" t="s">
        <v>96</v>
      </c>
      <c r="Y280" s="16" t="s">
        <v>96</v>
      </c>
      <c r="Z280" s="78" t="s">
        <v>69</v>
      </c>
      <c r="AA280" s="6" t="s">
        <v>70</v>
      </c>
      <c r="AB280">
        <v>2010</v>
      </c>
      <c r="AC280">
        <v>2013</v>
      </c>
      <c r="AD280" s="6" t="s">
        <v>96</v>
      </c>
      <c r="AE280" s="6">
        <v>0.73</v>
      </c>
      <c r="AF280" s="6">
        <f t="shared" si="6"/>
        <v>0.27</v>
      </c>
      <c r="AG280" s="6" t="s">
        <v>96</v>
      </c>
      <c r="AH280" s="6" t="s">
        <v>96</v>
      </c>
      <c r="AI280" s="6">
        <v>1</v>
      </c>
      <c r="AJ280" s="6" t="s">
        <v>96</v>
      </c>
      <c r="AK280" s="6" t="s">
        <v>96</v>
      </c>
      <c r="AL280" s="16" t="s">
        <v>73</v>
      </c>
      <c r="AM280">
        <v>5</v>
      </c>
      <c r="AN280" s="6" t="s">
        <v>96</v>
      </c>
      <c r="AO280" s="6" t="s">
        <v>96</v>
      </c>
      <c r="AP280" s="6" t="s">
        <v>96</v>
      </c>
      <c r="AQ280" s="6" t="s">
        <v>96</v>
      </c>
      <c r="AR280" s="6" t="s">
        <v>96</v>
      </c>
      <c r="AS280" s="6">
        <v>1</v>
      </c>
      <c r="AT280" s="6" t="s">
        <v>96</v>
      </c>
      <c r="AU280" s="6" t="s">
        <v>96</v>
      </c>
      <c r="AV280" s="6" t="s">
        <v>96</v>
      </c>
      <c r="AW280" s="6" t="s">
        <v>96</v>
      </c>
      <c r="AX280" s="6" t="s">
        <v>96</v>
      </c>
      <c r="AY280" s="6" t="s">
        <v>96</v>
      </c>
      <c r="AZ280" s="6" t="s">
        <v>96</v>
      </c>
      <c r="BA280" s="6">
        <v>1</v>
      </c>
      <c r="BB280" s="6">
        <v>1</v>
      </c>
      <c r="BC280" s="6" t="s">
        <v>96</v>
      </c>
      <c r="BD280" s="6" t="s">
        <v>96</v>
      </c>
      <c r="BE280" s="6" t="s">
        <v>96</v>
      </c>
      <c r="BF280" s="6" t="s">
        <v>96</v>
      </c>
      <c r="BG280" s="6" t="s">
        <v>96</v>
      </c>
      <c r="BH280" s="7" t="s">
        <v>96</v>
      </c>
      <c r="BI280" s="6" t="s">
        <v>96</v>
      </c>
      <c r="BJ280" s="6" t="s">
        <v>96</v>
      </c>
      <c r="BK280" t="s">
        <v>367</v>
      </c>
      <c r="BL280" s="6" t="s">
        <v>358</v>
      </c>
      <c r="BM280" s="6" t="s">
        <v>96</v>
      </c>
      <c r="BN280" s="6" t="s">
        <v>77</v>
      </c>
      <c r="BO280" t="s">
        <v>441</v>
      </c>
      <c r="BP280" s="6">
        <v>1</v>
      </c>
      <c r="BQ280" t="s">
        <v>440</v>
      </c>
      <c r="BR280" s="45" t="s">
        <v>442</v>
      </c>
      <c r="BS280" s="45" t="s">
        <v>443</v>
      </c>
      <c r="BT280" s="45" t="s">
        <v>449</v>
      </c>
      <c r="BU280" s="45" t="s">
        <v>448</v>
      </c>
      <c r="BV280" s="45" t="s">
        <v>447</v>
      </c>
      <c r="BW280" s="45" t="s">
        <v>419</v>
      </c>
      <c r="BX280" s="6" t="s">
        <v>96</v>
      </c>
    </row>
    <row r="281" spans="1:76" x14ac:dyDescent="0.25">
      <c r="A281" s="6" t="s">
        <v>96</v>
      </c>
      <c r="B281" s="6" t="s">
        <v>96</v>
      </c>
      <c r="C281" s="6" t="s">
        <v>96</v>
      </c>
      <c r="D281" s="6" t="s">
        <v>96</v>
      </c>
      <c r="E281" s="6" t="s">
        <v>96</v>
      </c>
      <c r="F281" s="39" t="s">
        <v>96</v>
      </c>
      <c r="G281" s="6" t="s">
        <v>96</v>
      </c>
      <c r="H281" s="6" t="s">
        <v>96</v>
      </c>
      <c r="I281" s="6" t="s">
        <v>96</v>
      </c>
      <c r="J281" s="6" t="s">
        <v>96</v>
      </c>
      <c r="K281" s="6" t="s">
        <v>96</v>
      </c>
      <c r="L281" s="6" t="s">
        <v>96</v>
      </c>
      <c r="M281" s="6" t="s">
        <v>96</v>
      </c>
      <c r="N281" s="6" t="s">
        <v>96</v>
      </c>
      <c r="O281" s="6" t="s">
        <v>96</v>
      </c>
      <c r="P281" s="39" t="s">
        <v>96</v>
      </c>
      <c r="Q281" s="6" t="s">
        <v>96</v>
      </c>
      <c r="R281" s="6" t="s">
        <v>96</v>
      </c>
      <c r="S281" s="6" t="s">
        <v>96</v>
      </c>
      <c r="T281" s="6" t="s">
        <v>96</v>
      </c>
      <c r="U281" s="7" t="s">
        <v>96</v>
      </c>
      <c r="V281" s="16" t="s">
        <v>96</v>
      </c>
      <c r="W281" s="16" t="s">
        <v>96</v>
      </c>
      <c r="X281" s="16" t="s">
        <v>96</v>
      </c>
      <c r="Y281" s="16" t="s">
        <v>96</v>
      </c>
      <c r="Z281" s="78" t="s">
        <v>69</v>
      </c>
      <c r="AA281" s="6" t="s">
        <v>96</v>
      </c>
      <c r="AB281" s="6" t="s">
        <v>96</v>
      </c>
      <c r="AC281" s="6" t="s">
        <v>96</v>
      </c>
      <c r="AD281" s="6" t="s">
        <v>96</v>
      </c>
      <c r="AE281" s="6" t="s">
        <v>96</v>
      </c>
      <c r="AF281" s="6" t="s">
        <v>96</v>
      </c>
      <c r="AG281" s="6" t="s">
        <v>96</v>
      </c>
      <c r="AH281" s="6" t="s">
        <v>96</v>
      </c>
      <c r="AI281" s="6" t="s">
        <v>96</v>
      </c>
      <c r="AJ281" s="6" t="s">
        <v>96</v>
      </c>
      <c r="AK281" s="6" t="s">
        <v>96</v>
      </c>
      <c r="AL281" s="16" t="s">
        <v>73</v>
      </c>
      <c r="AM281" s="6" t="s">
        <v>96</v>
      </c>
      <c r="AN281" s="6" t="s">
        <v>96</v>
      </c>
      <c r="AO281" s="6" t="s">
        <v>96</v>
      </c>
      <c r="AP281" s="6" t="s">
        <v>96</v>
      </c>
      <c r="AQ281" s="6" t="s">
        <v>96</v>
      </c>
      <c r="AR281" s="6" t="s">
        <v>96</v>
      </c>
      <c r="AS281" s="6" t="s">
        <v>96</v>
      </c>
      <c r="AT281" s="6" t="s">
        <v>96</v>
      </c>
      <c r="AU281" s="6" t="s">
        <v>96</v>
      </c>
      <c r="AV281" s="6" t="s">
        <v>96</v>
      </c>
      <c r="AW281" s="6" t="s">
        <v>96</v>
      </c>
      <c r="AX281" s="6" t="s">
        <v>96</v>
      </c>
      <c r="AY281" s="6" t="s">
        <v>96</v>
      </c>
      <c r="AZ281" s="6" t="s">
        <v>96</v>
      </c>
      <c r="BA281" s="6" t="s">
        <v>96</v>
      </c>
      <c r="BB281" s="6" t="s">
        <v>96</v>
      </c>
      <c r="BC281" s="6" t="s">
        <v>96</v>
      </c>
      <c r="BD281" s="6" t="s">
        <v>96</v>
      </c>
      <c r="BE281" s="6" t="s">
        <v>96</v>
      </c>
      <c r="BF281" s="6" t="s">
        <v>96</v>
      </c>
      <c r="BG281" s="6" t="s">
        <v>96</v>
      </c>
      <c r="BH281" s="7" t="s">
        <v>96</v>
      </c>
      <c r="BI281" s="6" t="s">
        <v>96</v>
      </c>
      <c r="BJ281" s="6" t="s">
        <v>96</v>
      </c>
      <c r="BK281" s="6" t="s">
        <v>96</v>
      </c>
      <c r="BL281" s="6" t="s">
        <v>96</v>
      </c>
      <c r="BM281" s="6" t="s">
        <v>96</v>
      </c>
      <c r="BN281" s="6" t="s">
        <v>96</v>
      </c>
      <c r="BO281" s="6" t="s">
        <v>96</v>
      </c>
      <c r="BP281" s="6">
        <v>1</v>
      </c>
      <c r="BQ281" s="6" t="s">
        <v>96</v>
      </c>
      <c r="BR281" s="6" t="s">
        <v>96</v>
      </c>
      <c r="BS281" s="6" t="s">
        <v>96</v>
      </c>
      <c r="BT281" s="45" t="s">
        <v>449</v>
      </c>
      <c r="BU281" s="45" t="s">
        <v>448</v>
      </c>
      <c r="BV281" s="45" t="s">
        <v>447</v>
      </c>
      <c r="BW281" s="45" t="s">
        <v>419</v>
      </c>
      <c r="BX281" s="6" t="s">
        <v>96</v>
      </c>
    </row>
    <row r="282" spans="1:76" x14ac:dyDescent="0.25">
      <c r="A282" s="41" t="s">
        <v>354</v>
      </c>
      <c r="B282" s="6" t="s">
        <v>355</v>
      </c>
      <c r="C282" s="43" t="s">
        <v>357</v>
      </c>
      <c r="D282" s="36" t="s">
        <v>356</v>
      </c>
      <c r="E282" s="6">
        <v>2019</v>
      </c>
      <c r="F282" s="39">
        <v>1.1000000000000001</v>
      </c>
      <c r="G282" t="s">
        <v>446</v>
      </c>
      <c r="H282" s="45" t="s">
        <v>368</v>
      </c>
      <c r="I282" t="s">
        <v>445</v>
      </c>
      <c r="J282" s="6" t="s">
        <v>96</v>
      </c>
      <c r="K282" s="6" t="s">
        <v>96</v>
      </c>
      <c r="L282" s="6">
        <v>0.96</v>
      </c>
      <c r="M282" s="6">
        <v>1.26</v>
      </c>
      <c r="N282" s="6" t="s">
        <v>96</v>
      </c>
      <c r="O282" s="6" t="s">
        <v>96</v>
      </c>
      <c r="P282" s="39" t="s">
        <v>96</v>
      </c>
      <c r="Q282" s="6" t="s">
        <v>96</v>
      </c>
      <c r="R282" s="6" t="s">
        <v>96</v>
      </c>
      <c r="S282" s="44">
        <f t="shared" ref="S282:S293" si="7">S269*AE269</f>
        <v>6785.570999999999</v>
      </c>
      <c r="T282" s="6" t="s">
        <v>96</v>
      </c>
      <c r="U282" s="7" t="s">
        <v>96</v>
      </c>
      <c r="V282" s="16" t="s">
        <v>96</v>
      </c>
      <c r="W282" s="16" t="s">
        <v>96</v>
      </c>
      <c r="X282" s="16" t="s">
        <v>96</v>
      </c>
      <c r="Y282" s="16" t="s">
        <v>96</v>
      </c>
      <c r="Z282" s="78" t="s">
        <v>69</v>
      </c>
      <c r="AA282" s="6" t="s">
        <v>70</v>
      </c>
      <c r="AB282">
        <v>1997</v>
      </c>
      <c r="AC282">
        <v>2005</v>
      </c>
      <c r="AD282" s="6" t="s">
        <v>96</v>
      </c>
      <c r="AE282" s="6">
        <v>1</v>
      </c>
      <c r="AF282" s="6">
        <f t="shared" ref="AF282:AF293" si="8">1-AE282</f>
        <v>0</v>
      </c>
      <c r="AG282" s="6" t="s">
        <v>96</v>
      </c>
      <c r="AH282" s="6" t="s">
        <v>96</v>
      </c>
      <c r="AI282" s="6">
        <v>1</v>
      </c>
      <c r="AJ282" s="6" t="s">
        <v>96</v>
      </c>
      <c r="AK282" s="6" t="s">
        <v>96</v>
      </c>
      <c r="AL282" s="16" t="s">
        <v>73</v>
      </c>
      <c r="AM282">
        <v>5.8</v>
      </c>
      <c r="AN282" s="6" t="s">
        <v>96</v>
      </c>
      <c r="AO282" s="6" t="s">
        <v>96</v>
      </c>
      <c r="AP282" s="6" t="s">
        <v>96</v>
      </c>
      <c r="AQ282" s="6" t="s">
        <v>96</v>
      </c>
      <c r="AR282" s="6" t="s">
        <v>96</v>
      </c>
      <c r="AS282" s="6">
        <v>1</v>
      </c>
      <c r="AT282" s="6" t="s">
        <v>96</v>
      </c>
      <c r="AU282" s="6" t="s">
        <v>96</v>
      </c>
      <c r="AV282" s="6" t="s">
        <v>96</v>
      </c>
      <c r="AW282" s="6" t="s">
        <v>96</v>
      </c>
      <c r="AX282" s="6" t="s">
        <v>96</v>
      </c>
      <c r="AY282" s="6" t="s">
        <v>96</v>
      </c>
      <c r="AZ282" s="6" t="s">
        <v>96</v>
      </c>
      <c r="BA282" s="6">
        <v>1</v>
      </c>
      <c r="BB282" s="6">
        <v>1</v>
      </c>
      <c r="BC282" s="6" t="s">
        <v>96</v>
      </c>
      <c r="BD282" s="6" t="s">
        <v>96</v>
      </c>
      <c r="BE282" s="6" t="s">
        <v>96</v>
      </c>
      <c r="BF282" s="6" t="s">
        <v>96</v>
      </c>
      <c r="BG282" s="6" t="s">
        <v>96</v>
      </c>
      <c r="BH282" s="7" t="s">
        <v>96</v>
      </c>
      <c r="BI282" s="6" t="s">
        <v>96</v>
      </c>
      <c r="BJ282" s="6" t="s">
        <v>96</v>
      </c>
      <c r="BK282" t="s">
        <v>169</v>
      </c>
      <c r="BL282" s="6" t="s">
        <v>358</v>
      </c>
      <c r="BM282" s="6" t="s">
        <v>96</v>
      </c>
      <c r="BN282" s="6" t="s">
        <v>77</v>
      </c>
      <c r="BO282" s="6" t="s">
        <v>420</v>
      </c>
      <c r="BP282" s="6">
        <v>1</v>
      </c>
      <c r="BQ282" t="s">
        <v>421</v>
      </c>
      <c r="BR282" s="45" t="s">
        <v>442</v>
      </c>
      <c r="BS282" s="45" t="s">
        <v>443</v>
      </c>
      <c r="BT282" s="45" t="s">
        <v>449</v>
      </c>
      <c r="BU282" s="45" t="s">
        <v>448</v>
      </c>
      <c r="BV282" s="45" t="s">
        <v>447</v>
      </c>
      <c r="BW282" s="45" t="s">
        <v>419</v>
      </c>
      <c r="BX282" s="6" t="s">
        <v>96</v>
      </c>
    </row>
    <row r="283" spans="1:76" x14ac:dyDescent="0.25">
      <c r="A283" s="41" t="s">
        <v>354</v>
      </c>
      <c r="B283" s="6" t="s">
        <v>355</v>
      </c>
      <c r="C283" s="43" t="s">
        <v>357</v>
      </c>
      <c r="D283" s="36" t="s">
        <v>356</v>
      </c>
      <c r="E283" s="6">
        <v>2019</v>
      </c>
      <c r="F283" s="39">
        <v>1.5</v>
      </c>
      <c r="G283" t="s">
        <v>446</v>
      </c>
      <c r="H283" s="45" t="s">
        <v>368</v>
      </c>
      <c r="I283" t="s">
        <v>445</v>
      </c>
      <c r="J283" s="6" t="s">
        <v>96</v>
      </c>
      <c r="K283" s="6" t="s">
        <v>96</v>
      </c>
      <c r="L283" s="6">
        <v>1.26</v>
      </c>
      <c r="M283" s="6">
        <v>1.78</v>
      </c>
      <c r="N283" s="6" t="s">
        <v>96</v>
      </c>
      <c r="O283" s="6" t="s">
        <v>96</v>
      </c>
      <c r="P283" s="39" t="s">
        <v>96</v>
      </c>
      <c r="Q283" s="6" t="s">
        <v>96</v>
      </c>
      <c r="R283" s="6" t="s">
        <v>96</v>
      </c>
      <c r="S283" s="44">
        <f t="shared" si="7"/>
        <v>19393.582999999999</v>
      </c>
      <c r="T283" s="6" t="s">
        <v>96</v>
      </c>
      <c r="U283" s="7" t="s">
        <v>96</v>
      </c>
      <c r="V283" s="16" t="s">
        <v>96</v>
      </c>
      <c r="W283" s="16" t="s">
        <v>96</v>
      </c>
      <c r="X283" s="16" t="s">
        <v>96</v>
      </c>
      <c r="Y283" s="16" t="s">
        <v>96</v>
      </c>
      <c r="Z283" s="78" t="s">
        <v>69</v>
      </c>
      <c r="AA283" s="6" t="s">
        <v>70</v>
      </c>
      <c r="AB283">
        <v>1986</v>
      </c>
      <c r="AC283">
        <v>1999</v>
      </c>
      <c r="AD283" s="6" t="s">
        <v>96</v>
      </c>
      <c r="AE283" s="6">
        <v>1</v>
      </c>
      <c r="AF283" s="6">
        <f t="shared" si="8"/>
        <v>0</v>
      </c>
      <c r="AG283" s="6" t="s">
        <v>96</v>
      </c>
      <c r="AH283" s="6" t="s">
        <v>96</v>
      </c>
      <c r="AI283" s="6">
        <v>1</v>
      </c>
      <c r="AJ283" s="6" t="s">
        <v>96</v>
      </c>
      <c r="AK283" s="6" t="s">
        <v>96</v>
      </c>
      <c r="AL283" s="16" t="s">
        <v>73</v>
      </c>
      <c r="AM283">
        <v>10.9</v>
      </c>
      <c r="AN283" s="6" t="s">
        <v>96</v>
      </c>
      <c r="AO283" s="6" t="s">
        <v>96</v>
      </c>
      <c r="AP283" s="6" t="s">
        <v>96</v>
      </c>
      <c r="AQ283" s="6" t="s">
        <v>96</v>
      </c>
      <c r="AR283" s="6" t="s">
        <v>96</v>
      </c>
      <c r="AS283" s="6">
        <v>1</v>
      </c>
      <c r="AT283" s="6" t="s">
        <v>96</v>
      </c>
      <c r="AU283" s="6" t="s">
        <v>96</v>
      </c>
      <c r="AV283" s="6" t="s">
        <v>96</v>
      </c>
      <c r="AW283" s="6" t="s">
        <v>96</v>
      </c>
      <c r="AX283" s="6" t="s">
        <v>96</v>
      </c>
      <c r="AY283" s="6" t="s">
        <v>96</v>
      </c>
      <c r="AZ283" s="6" t="s">
        <v>96</v>
      </c>
      <c r="BA283" s="6">
        <v>1</v>
      </c>
      <c r="BB283" s="6">
        <v>1</v>
      </c>
      <c r="BC283" s="6" t="s">
        <v>96</v>
      </c>
      <c r="BD283" s="6" t="s">
        <v>96</v>
      </c>
      <c r="BE283" s="6" t="s">
        <v>96</v>
      </c>
      <c r="BF283" s="6" t="s">
        <v>96</v>
      </c>
      <c r="BG283" s="6" t="s">
        <v>96</v>
      </c>
      <c r="BH283" s="7" t="s">
        <v>96</v>
      </c>
      <c r="BI283" s="6" t="s">
        <v>96</v>
      </c>
      <c r="BJ283" s="6" t="s">
        <v>96</v>
      </c>
      <c r="BK283" t="s">
        <v>359</v>
      </c>
      <c r="BL283" s="6" t="s">
        <v>358</v>
      </c>
      <c r="BM283" s="6" t="s">
        <v>96</v>
      </c>
      <c r="BN283" s="6" t="s">
        <v>77</v>
      </c>
      <c r="BO283" t="s">
        <v>423</v>
      </c>
      <c r="BP283" s="6">
        <v>1</v>
      </c>
      <c r="BQ283" t="s">
        <v>422</v>
      </c>
      <c r="BR283" s="45" t="s">
        <v>442</v>
      </c>
      <c r="BS283" s="45" t="s">
        <v>443</v>
      </c>
      <c r="BT283" s="45" t="s">
        <v>449</v>
      </c>
      <c r="BU283" s="45" t="s">
        <v>448</v>
      </c>
      <c r="BV283" s="45" t="s">
        <v>447</v>
      </c>
      <c r="BW283" s="45" t="s">
        <v>419</v>
      </c>
      <c r="BX283" s="6" t="s">
        <v>96</v>
      </c>
    </row>
    <row r="284" spans="1:76" x14ac:dyDescent="0.25">
      <c r="A284" s="41" t="s">
        <v>354</v>
      </c>
      <c r="B284" s="6" t="s">
        <v>355</v>
      </c>
      <c r="C284" s="43" t="s">
        <v>357</v>
      </c>
      <c r="D284" s="36" t="s">
        <v>356</v>
      </c>
      <c r="E284" s="6">
        <v>2019</v>
      </c>
      <c r="F284" s="39">
        <v>1.32</v>
      </c>
      <c r="G284" t="s">
        <v>446</v>
      </c>
      <c r="H284" s="45" t="s">
        <v>368</v>
      </c>
      <c r="I284" t="s">
        <v>445</v>
      </c>
      <c r="J284" s="6" t="s">
        <v>96</v>
      </c>
      <c r="K284" s="6" t="s">
        <v>96</v>
      </c>
      <c r="L284" s="6">
        <v>1.27</v>
      </c>
      <c r="M284" s="6">
        <v>1.38</v>
      </c>
      <c r="N284" s="6" t="s">
        <v>96</v>
      </c>
      <c r="O284" s="6" t="s">
        <v>96</v>
      </c>
      <c r="P284" s="39" t="s">
        <v>96</v>
      </c>
      <c r="Q284" s="6" t="s">
        <v>96</v>
      </c>
      <c r="R284" s="6" t="s">
        <v>96</v>
      </c>
      <c r="S284" s="44">
        <f t="shared" si="7"/>
        <v>652199.12799999991</v>
      </c>
      <c r="T284" s="6" t="s">
        <v>96</v>
      </c>
      <c r="U284" s="7" t="s">
        <v>96</v>
      </c>
      <c r="V284" s="16" t="s">
        <v>96</v>
      </c>
      <c r="W284" s="16" t="s">
        <v>96</v>
      </c>
      <c r="X284" s="16" t="s">
        <v>96</v>
      </c>
      <c r="Y284" s="16" t="s">
        <v>96</v>
      </c>
      <c r="Z284" s="78" t="s">
        <v>69</v>
      </c>
      <c r="AA284" s="6" t="s">
        <v>70</v>
      </c>
      <c r="AB284">
        <v>1973</v>
      </c>
      <c r="AC284">
        <v>2012</v>
      </c>
      <c r="AD284" s="6" t="s">
        <v>96</v>
      </c>
      <c r="AE284" s="6">
        <v>1</v>
      </c>
      <c r="AF284" s="6">
        <f t="shared" si="8"/>
        <v>0</v>
      </c>
      <c r="AG284" s="6" t="s">
        <v>96</v>
      </c>
      <c r="AH284" s="6" t="s">
        <v>96</v>
      </c>
      <c r="AI284" s="6">
        <v>1</v>
      </c>
      <c r="AJ284" s="6" t="s">
        <v>96</v>
      </c>
      <c r="AK284" s="6" t="s">
        <v>96</v>
      </c>
      <c r="AL284" s="16" t="s">
        <v>73</v>
      </c>
      <c r="AM284">
        <v>19.100000000000001</v>
      </c>
      <c r="AN284" s="6" t="s">
        <v>96</v>
      </c>
      <c r="AO284" s="6" t="s">
        <v>96</v>
      </c>
      <c r="AP284" s="6" t="s">
        <v>96</v>
      </c>
      <c r="AQ284" s="6" t="s">
        <v>96</v>
      </c>
      <c r="AR284" s="6" t="s">
        <v>96</v>
      </c>
      <c r="AS284" s="6">
        <v>1</v>
      </c>
      <c r="AT284" s="6" t="s">
        <v>96</v>
      </c>
      <c r="AU284" s="6" t="s">
        <v>96</v>
      </c>
      <c r="AV284" s="6" t="s">
        <v>96</v>
      </c>
      <c r="AW284" s="6" t="s">
        <v>96</v>
      </c>
      <c r="AX284" s="6" t="s">
        <v>96</v>
      </c>
      <c r="AY284" s="6" t="s">
        <v>96</v>
      </c>
      <c r="AZ284" s="6" t="s">
        <v>96</v>
      </c>
      <c r="BA284" s="6">
        <v>1</v>
      </c>
      <c r="BB284" s="6">
        <v>1</v>
      </c>
      <c r="BC284" s="6" t="s">
        <v>96</v>
      </c>
      <c r="BD284" s="6" t="s">
        <v>96</v>
      </c>
      <c r="BE284" s="6" t="s">
        <v>96</v>
      </c>
      <c r="BF284" s="6" t="s">
        <v>96</v>
      </c>
      <c r="BG284" s="6" t="s">
        <v>96</v>
      </c>
      <c r="BH284" s="7" t="s">
        <v>96</v>
      </c>
      <c r="BI284" s="6" t="s">
        <v>96</v>
      </c>
      <c r="BJ284" s="6" t="s">
        <v>96</v>
      </c>
      <c r="BK284" t="s">
        <v>360</v>
      </c>
      <c r="BL284" s="6" t="s">
        <v>358</v>
      </c>
      <c r="BM284" s="6" t="s">
        <v>96</v>
      </c>
      <c r="BN284" s="6" t="s">
        <v>77</v>
      </c>
      <c r="BO284" s="6" t="s">
        <v>420</v>
      </c>
      <c r="BP284" s="6">
        <v>1</v>
      </c>
      <c r="BQ284" t="s">
        <v>424</v>
      </c>
      <c r="BR284" s="45" t="s">
        <v>442</v>
      </c>
      <c r="BS284" s="45" t="s">
        <v>443</v>
      </c>
      <c r="BT284" s="45" t="s">
        <v>449</v>
      </c>
      <c r="BU284" s="45" t="s">
        <v>448</v>
      </c>
      <c r="BV284" s="45" t="s">
        <v>447</v>
      </c>
      <c r="BW284" s="45" t="s">
        <v>419</v>
      </c>
      <c r="BX284" s="6" t="s">
        <v>96</v>
      </c>
    </row>
    <row r="285" spans="1:76" x14ac:dyDescent="0.25">
      <c r="A285" s="41" t="s">
        <v>354</v>
      </c>
      <c r="B285" s="6" t="s">
        <v>355</v>
      </c>
      <c r="C285" s="43" t="s">
        <v>357</v>
      </c>
      <c r="D285" s="36" t="s">
        <v>356</v>
      </c>
      <c r="E285" s="6">
        <v>2019</v>
      </c>
      <c r="F285" s="39">
        <v>1.59</v>
      </c>
      <c r="G285" t="s">
        <v>446</v>
      </c>
      <c r="H285" s="45" t="s">
        <v>368</v>
      </c>
      <c r="I285" t="s">
        <v>445</v>
      </c>
      <c r="J285" s="6" t="s">
        <v>96</v>
      </c>
      <c r="K285" s="6" t="s">
        <v>96</v>
      </c>
      <c r="L285" s="6">
        <v>1.4</v>
      </c>
      <c r="M285" s="6">
        <v>1.81</v>
      </c>
      <c r="N285" s="6" t="s">
        <v>96</v>
      </c>
      <c r="O285" s="6" t="s">
        <v>96</v>
      </c>
      <c r="P285" s="39" t="s">
        <v>96</v>
      </c>
      <c r="Q285" s="6" t="s">
        <v>96</v>
      </c>
      <c r="R285" s="6" t="s">
        <v>96</v>
      </c>
      <c r="S285" s="44">
        <f t="shared" si="7"/>
        <v>56414.224999999991</v>
      </c>
      <c r="T285" s="6" t="s">
        <v>96</v>
      </c>
      <c r="U285" s="7" t="s">
        <v>96</v>
      </c>
      <c r="V285" s="16" t="s">
        <v>96</v>
      </c>
      <c r="W285" s="16" t="s">
        <v>96</v>
      </c>
      <c r="X285" s="16" t="s">
        <v>96</v>
      </c>
      <c r="Y285" s="16" t="s">
        <v>96</v>
      </c>
      <c r="Z285" s="78" t="s">
        <v>69</v>
      </c>
      <c r="AA285" s="6" t="s">
        <v>70</v>
      </c>
      <c r="AB285">
        <v>1992</v>
      </c>
      <c r="AC285">
        <v>2013</v>
      </c>
      <c r="AD285" s="6" t="s">
        <v>96</v>
      </c>
      <c r="AE285" s="6">
        <v>1</v>
      </c>
      <c r="AF285" s="6">
        <f t="shared" si="8"/>
        <v>0</v>
      </c>
      <c r="AG285" s="6" t="s">
        <v>96</v>
      </c>
      <c r="AH285" s="6" t="s">
        <v>96</v>
      </c>
      <c r="AI285" s="6">
        <v>1</v>
      </c>
      <c r="AJ285" s="6" t="s">
        <v>96</v>
      </c>
      <c r="AK285" s="6" t="s">
        <v>96</v>
      </c>
      <c r="AL285" s="16" t="s">
        <v>73</v>
      </c>
      <c r="AM285">
        <v>29.1</v>
      </c>
      <c r="AN285" s="6" t="s">
        <v>96</v>
      </c>
      <c r="AO285" s="6" t="s">
        <v>96</v>
      </c>
      <c r="AP285" s="6" t="s">
        <v>96</v>
      </c>
      <c r="AQ285" s="6" t="s">
        <v>96</v>
      </c>
      <c r="AR285" s="6" t="s">
        <v>96</v>
      </c>
      <c r="AS285" s="6">
        <v>1</v>
      </c>
      <c r="AT285" s="6" t="s">
        <v>96</v>
      </c>
      <c r="AU285" s="6" t="s">
        <v>96</v>
      </c>
      <c r="AV285" s="6" t="s">
        <v>96</v>
      </c>
      <c r="AW285" s="6" t="s">
        <v>96</v>
      </c>
      <c r="AX285" s="6" t="s">
        <v>96</v>
      </c>
      <c r="AY285" s="6" t="s">
        <v>96</v>
      </c>
      <c r="AZ285" s="6" t="s">
        <v>96</v>
      </c>
      <c r="BA285" s="6">
        <v>1</v>
      </c>
      <c r="BB285" s="6">
        <v>1</v>
      </c>
      <c r="BC285" s="6" t="s">
        <v>96</v>
      </c>
      <c r="BD285" s="6" t="s">
        <v>96</v>
      </c>
      <c r="BE285" s="6" t="s">
        <v>96</v>
      </c>
      <c r="BF285" s="6" t="s">
        <v>96</v>
      </c>
      <c r="BG285" s="6" t="s">
        <v>96</v>
      </c>
      <c r="BH285" s="7" t="s">
        <v>96</v>
      </c>
      <c r="BI285" s="6" t="s">
        <v>96</v>
      </c>
      <c r="BJ285" s="6" t="s">
        <v>96</v>
      </c>
      <c r="BK285" t="s">
        <v>361</v>
      </c>
      <c r="BL285" s="6" t="s">
        <v>358</v>
      </c>
      <c r="BM285" s="6" t="s">
        <v>96</v>
      </c>
      <c r="BN285" s="6" t="s">
        <v>77</v>
      </c>
      <c r="BO285" t="s">
        <v>425</v>
      </c>
      <c r="BP285" s="6">
        <v>1</v>
      </c>
      <c r="BQ285" t="s">
        <v>426</v>
      </c>
      <c r="BR285" s="45" t="s">
        <v>442</v>
      </c>
      <c r="BS285" s="45" t="s">
        <v>443</v>
      </c>
      <c r="BT285" s="45" t="s">
        <v>449</v>
      </c>
      <c r="BU285" s="45" t="s">
        <v>448</v>
      </c>
      <c r="BV285" s="45" t="s">
        <v>447</v>
      </c>
      <c r="BW285" s="45" t="s">
        <v>419</v>
      </c>
      <c r="BX285" s="6" t="s">
        <v>96</v>
      </c>
    </row>
    <row r="286" spans="1:76" x14ac:dyDescent="0.25">
      <c r="A286" s="41" t="s">
        <v>354</v>
      </c>
      <c r="B286" s="6" t="s">
        <v>355</v>
      </c>
      <c r="C286" s="43" t="s">
        <v>357</v>
      </c>
      <c r="D286" s="36" t="s">
        <v>356</v>
      </c>
      <c r="E286" s="6">
        <v>2019</v>
      </c>
      <c r="F286" s="39">
        <v>1.04</v>
      </c>
      <c r="G286" t="s">
        <v>446</v>
      </c>
      <c r="H286" s="45" t="s">
        <v>368</v>
      </c>
      <c r="I286" t="s">
        <v>445</v>
      </c>
      <c r="J286" s="6" t="s">
        <v>96</v>
      </c>
      <c r="K286" s="6" t="s">
        <v>96</v>
      </c>
      <c r="L286" s="6">
        <v>0.73</v>
      </c>
      <c r="M286" s="6">
        <v>1.49</v>
      </c>
      <c r="N286" s="6" t="s">
        <v>96</v>
      </c>
      <c r="O286" s="6" t="s">
        <v>96</v>
      </c>
      <c r="P286" s="39" t="s">
        <v>96</v>
      </c>
      <c r="Q286" s="6" t="s">
        <v>96</v>
      </c>
      <c r="R286" s="6" t="s">
        <v>96</v>
      </c>
      <c r="S286" s="44">
        <f t="shared" si="7"/>
        <v>899.56999999999994</v>
      </c>
      <c r="T286" s="6" t="s">
        <v>96</v>
      </c>
      <c r="U286" s="7" t="s">
        <v>96</v>
      </c>
      <c r="V286" s="16" t="s">
        <v>96</v>
      </c>
      <c r="W286" s="16" t="s">
        <v>96</v>
      </c>
      <c r="X286" s="16" t="s">
        <v>96</v>
      </c>
      <c r="Y286" s="16" t="s">
        <v>96</v>
      </c>
      <c r="Z286" s="78" t="s">
        <v>69</v>
      </c>
      <c r="AA286" s="6" t="s">
        <v>70</v>
      </c>
      <c r="AB286">
        <v>2006</v>
      </c>
      <c r="AC286">
        <v>2010</v>
      </c>
      <c r="AD286" s="6" t="s">
        <v>96</v>
      </c>
      <c r="AE286" s="6">
        <v>1</v>
      </c>
      <c r="AF286" s="6">
        <f t="shared" si="8"/>
        <v>0</v>
      </c>
      <c r="AG286" s="6" t="s">
        <v>96</v>
      </c>
      <c r="AH286" s="6" t="s">
        <v>96</v>
      </c>
      <c r="AI286" s="6">
        <v>1</v>
      </c>
      <c r="AJ286" s="6" t="s">
        <v>96</v>
      </c>
      <c r="AK286" s="6" t="s">
        <v>96</v>
      </c>
      <c r="AL286" s="16" t="s">
        <v>73</v>
      </c>
      <c r="AM286">
        <v>2.9</v>
      </c>
      <c r="AN286" s="6" t="s">
        <v>96</v>
      </c>
      <c r="AO286" s="6" t="s">
        <v>96</v>
      </c>
      <c r="AP286" s="6" t="s">
        <v>96</v>
      </c>
      <c r="AQ286" s="6" t="s">
        <v>96</v>
      </c>
      <c r="AR286" s="6" t="s">
        <v>96</v>
      </c>
      <c r="AS286" s="6">
        <v>1</v>
      </c>
      <c r="AT286" s="6" t="s">
        <v>96</v>
      </c>
      <c r="AU286" s="6" t="s">
        <v>96</v>
      </c>
      <c r="AV286" s="6" t="s">
        <v>96</v>
      </c>
      <c r="AW286" s="6" t="s">
        <v>96</v>
      </c>
      <c r="AX286" s="6" t="s">
        <v>96</v>
      </c>
      <c r="AY286" s="6" t="s">
        <v>96</v>
      </c>
      <c r="AZ286" s="6" t="s">
        <v>96</v>
      </c>
      <c r="BA286" s="6">
        <v>1</v>
      </c>
      <c r="BB286" s="6">
        <v>1</v>
      </c>
      <c r="BC286" s="6" t="s">
        <v>96</v>
      </c>
      <c r="BD286" s="6" t="s">
        <v>96</v>
      </c>
      <c r="BE286" s="6" t="s">
        <v>96</v>
      </c>
      <c r="BF286" s="6" t="s">
        <v>96</v>
      </c>
      <c r="BG286" s="6" t="s">
        <v>96</v>
      </c>
      <c r="BH286" s="7" t="s">
        <v>96</v>
      </c>
      <c r="BI286" s="6" t="s">
        <v>96</v>
      </c>
      <c r="BJ286" s="6" t="s">
        <v>96</v>
      </c>
      <c r="BK286" t="s">
        <v>362</v>
      </c>
      <c r="BL286" s="6" t="s">
        <v>358</v>
      </c>
      <c r="BM286" s="6" t="s">
        <v>96</v>
      </c>
      <c r="BN286" s="6" t="s">
        <v>77</v>
      </c>
      <c r="BO286" t="s">
        <v>427</v>
      </c>
      <c r="BP286" s="6">
        <v>1</v>
      </c>
      <c r="BQ286" t="s">
        <v>428</v>
      </c>
      <c r="BR286" s="45" t="s">
        <v>442</v>
      </c>
      <c r="BS286" s="45" t="s">
        <v>443</v>
      </c>
      <c r="BT286" s="45" t="s">
        <v>449</v>
      </c>
      <c r="BU286" s="45" t="s">
        <v>448</v>
      </c>
      <c r="BV286" s="45" t="s">
        <v>447</v>
      </c>
      <c r="BW286" s="45" t="s">
        <v>419</v>
      </c>
      <c r="BX286" s="6" t="s">
        <v>96</v>
      </c>
    </row>
    <row r="287" spans="1:76" x14ac:dyDescent="0.25">
      <c r="A287" s="41" t="s">
        <v>354</v>
      </c>
      <c r="B287" s="6" t="s">
        <v>355</v>
      </c>
      <c r="C287" s="43" t="s">
        <v>357</v>
      </c>
      <c r="D287" s="36" t="s">
        <v>356</v>
      </c>
      <c r="E287" s="6">
        <v>2019</v>
      </c>
      <c r="F287" s="39">
        <v>1.74</v>
      </c>
      <c r="G287" t="s">
        <v>446</v>
      </c>
      <c r="H287" s="45" t="s">
        <v>368</v>
      </c>
      <c r="I287" t="s">
        <v>445</v>
      </c>
      <c r="J287" s="6" t="s">
        <v>96</v>
      </c>
      <c r="K287" s="6" t="s">
        <v>96</v>
      </c>
      <c r="L287" s="6">
        <v>1.18</v>
      </c>
      <c r="M287" s="6">
        <v>2.5499999999999998</v>
      </c>
      <c r="N287" s="6" t="s">
        <v>96</v>
      </c>
      <c r="O287" s="6" t="s">
        <v>96</v>
      </c>
      <c r="P287" s="39" t="s">
        <v>96</v>
      </c>
      <c r="Q287" s="6" t="s">
        <v>96</v>
      </c>
      <c r="R287" s="6" t="s">
        <v>96</v>
      </c>
      <c r="S287" s="44">
        <f t="shared" si="7"/>
        <v>3994.712</v>
      </c>
      <c r="T287" s="6" t="s">
        <v>96</v>
      </c>
      <c r="U287" s="7" t="s">
        <v>96</v>
      </c>
      <c r="V287" s="16" t="s">
        <v>96</v>
      </c>
      <c r="W287" s="16" t="s">
        <v>96</v>
      </c>
      <c r="X287" s="16" t="s">
        <v>96</v>
      </c>
      <c r="Y287" s="16" t="s">
        <v>96</v>
      </c>
      <c r="Z287" s="78" t="s">
        <v>69</v>
      </c>
      <c r="AA287" s="6" t="s">
        <v>70</v>
      </c>
      <c r="AB287">
        <v>2000</v>
      </c>
      <c r="AC287">
        <v>2013</v>
      </c>
      <c r="AD287" s="6" t="s">
        <v>96</v>
      </c>
      <c r="AE287" s="6">
        <v>1</v>
      </c>
      <c r="AF287" s="6">
        <f t="shared" si="8"/>
        <v>0</v>
      </c>
      <c r="AG287" s="6" t="s">
        <v>96</v>
      </c>
      <c r="AH287" s="6" t="s">
        <v>96</v>
      </c>
      <c r="AI287" s="6">
        <v>1</v>
      </c>
      <c r="AJ287" s="6" t="s">
        <v>96</v>
      </c>
      <c r="AK287" s="6" t="s">
        <v>96</v>
      </c>
      <c r="AL287" s="16" t="s">
        <v>73</v>
      </c>
      <c r="AM287">
        <v>1.1000000000000001</v>
      </c>
      <c r="AN287" s="6" t="s">
        <v>96</v>
      </c>
      <c r="AO287" s="6" t="s">
        <v>96</v>
      </c>
      <c r="AP287" s="6" t="s">
        <v>96</v>
      </c>
      <c r="AQ287" s="6" t="s">
        <v>96</v>
      </c>
      <c r="AR287" s="6" t="s">
        <v>96</v>
      </c>
      <c r="AS287" s="6">
        <v>1</v>
      </c>
      <c r="AT287" s="6" t="s">
        <v>96</v>
      </c>
      <c r="AU287" s="6" t="s">
        <v>96</v>
      </c>
      <c r="AV287" s="6" t="s">
        <v>96</v>
      </c>
      <c r="AW287" s="6" t="s">
        <v>96</v>
      </c>
      <c r="AX287" s="6" t="s">
        <v>96</v>
      </c>
      <c r="AY287" s="6" t="s">
        <v>96</v>
      </c>
      <c r="AZ287" s="6" t="s">
        <v>96</v>
      </c>
      <c r="BA287" s="6">
        <v>1</v>
      </c>
      <c r="BB287" s="6">
        <v>1</v>
      </c>
      <c r="BC287" s="6" t="s">
        <v>96</v>
      </c>
      <c r="BD287" s="6" t="s">
        <v>96</v>
      </c>
      <c r="BE287" s="6" t="s">
        <v>96</v>
      </c>
      <c r="BF287" s="6" t="s">
        <v>96</v>
      </c>
      <c r="BG287" s="6" t="s">
        <v>96</v>
      </c>
      <c r="BH287" s="7" t="s">
        <v>96</v>
      </c>
      <c r="BI287" s="6" t="s">
        <v>96</v>
      </c>
      <c r="BJ287" s="6" t="s">
        <v>96</v>
      </c>
      <c r="BK287" t="s">
        <v>363</v>
      </c>
      <c r="BL287" s="6" t="s">
        <v>358</v>
      </c>
      <c r="BM287" s="6" t="s">
        <v>96</v>
      </c>
      <c r="BN287" s="6" t="s">
        <v>77</v>
      </c>
      <c r="BO287" t="s">
        <v>429</v>
      </c>
      <c r="BP287" s="6">
        <v>1</v>
      </c>
      <c r="BQ287" t="s">
        <v>430</v>
      </c>
      <c r="BR287" s="45" t="s">
        <v>442</v>
      </c>
      <c r="BS287" s="45" t="s">
        <v>443</v>
      </c>
      <c r="BT287" s="45" t="s">
        <v>449</v>
      </c>
      <c r="BU287" s="45" t="s">
        <v>448</v>
      </c>
      <c r="BV287" s="45" t="s">
        <v>447</v>
      </c>
      <c r="BW287" s="45" t="s">
        <v>419</v>
      </c>
      <c r="BX287" s="6" t="s">
        <v>96</v>
      </c>
    </row>
    <row r="288" spans="1:76" x14ac:dyDescent="0.25">
      <c r="A288" s="41" t="s">
        <v>354</v>
      </c>
      <c r="B288" s="6" t="s">
        <v>355</v>
      </c>
      <c r="C288" s="43" t="s">
        <v>357</v>
      </c>
      <c r="D288" s="36" t="s">
        <v>356</v>
      </c>
      <c r="E288" s="6">
        <v>2019</v>
      </c>
      <c r="F288" s="39">
        <v>1.57</v>
      </c>
      <c r="G288" t="s">
        <v>446</v>
      </c>
      <c r="H288" s="45" t="s">
        <v>368</v>
      </c>
      <c r="I288" t="s">
        <v>445</v>
      </c>
      <c r="J288" s="6" t="s">
        <v>96</v>
      </c>
      <c r="K288" s="6" t="s">
        <v>96</v>
      </c>
      <c r="L288" s="6">
        <v>1.29</v>
      </c>
      <c r="M288" s="6">
        <v>1.92</v>
      </c>
      <c r="N288" s="6" t="s">
        <v>96</v>
      </c>
      <c r="O288" s="6" t="s">
        <v>96</v>
      </c>
      <c r="P288" s="39" t="s">
        <v>96</v>
      </c>
      <c r="Q288" s="6" t="s">
        <v>96</v>
      </c>
      <c r="R288" s="6" t="s">
        <v>96</v>
      </c>
      <c r="S288" s="44">
        <f t="shared" si="7"/>
        <v>15640.578</v>
      </c>
      <c r="T288" s="6" t="s">
        <v>96</v>
      </c>
      <c r="U288" s="7" t="s">
        <v>96</v>
      </c>
      <c r="V288" s="16" t="s">
        <v>96</v>
      </c>
      <c r="W288" s="16" t="s">
        <v>96</v>
      </c>
      <c r="X288" s="16" t="s">
        <v>96</v>
      </c>
      <c r="Y288" s="16" t="s">
        <v>96</v>
      </c>
      <c r="Z288" s="78" t="s">
        <v>69</v>
      </c>
      <c r="AA288" s="6" t="s">
        <v>70</v>
      </c>
      <c r="AB288">
        <v>1990</v>
      </c>
      <c r="AC288">
        <v>2013</v>
      </c>
      <c r="AD288" s="6" t="s">
        <v>96</v>
      </c>
      <c r="AE288" s="6">
        <v>1</v>
      </c>
      <c r="AF288" s="6">
        <f t="shared" si="8"/>
        <v>0</v>
      </c>
      <c r="AG288" s="6" t="s">
        <v>96</v>
      </c>
      <c r="AH288" s="6" t="s">
        <v>96</v>
      </c>
      <c r="AI288" s="6">
        <v>1</v>
      </c>
      <c r="AJ288" s="6" t="s">
        <v>96</v>
      </c>
      <c r="AK288" s="6" t="s">
        <v>96</v>
      </c>
      <c r="AL288" s="16" t="s">
        <v>73</v>
      </c>
      <c r="AM288">
        <v>6.9</v>
      </c>
      <c r="AN288" s="6" t="s">
        <v>96</v>
      </c>
      <c r="AO288" s="6" t="s">
        <v>96</v>
      </c>
      <c r="AP288" s="6" t="s">
        <v>96</v>
      </c>
      <c r="AQ288" s="6" t="s">
        <v>96</v>
      </c>
      <c r="AR288" s="6" t="s">
        <v>96</v>
      </c>
      <c r="AS288" s="6">
        <v>1</v>
      </c>
      <c r="AT288" s="6" t="s">
        <v>96</v>
      </c>
      <c r="AU288" s="6" t="s">
        <v>96</v>
      </c>
      <c r="AV288" s="6" t="s">
        <v>96</v>
      </c>
      <c r="AW288" s="6" t="s">
        <v>96</v>
      </c>
      <c r="AX288" s="6" t="s">
        <v>96</v>
      </c>
      <c r="AY288" s="6" t="s">
        <v>96</v>
      </c>
      <c r="AZ288" s="6" t="s">
        <v>96</v>
      </c>
      <c r="BA288" s="6">
        <v>1</v>
      </c>
      <c r="BB288" s="6">
        <v>1</v>
      </c>
      <c r="BC288" s="6" t="s">
        <v>96</v>
      </c>
      <c r="BD288" s="6" t="s">
        <v>96</v>
      </c>
      <c r="BE288" s="6" t="s">
        <v>96</v>
      </c>
      <c r="BF288" s="6" t="s">
        <v>96</v>
      </c>
      <c r="BG288" s="6" t="s">
        <v>96</v>
      </c>
      <c r="BH288" s="7" t="s">
        <v>96</v>
      </c>
      <c r="BI288" s="6" t="s">
        <v>96</v>
      </c>
      <c r="BJ288" s="6" t="s">
        <v>96</v>
      </c>
      <c r="BK288" t="s">
        <v>364</v>
      </c>
      <c r="BL288" s="6" t="s">
        <v>358</v>
      </c>
      <c r="BM288" s="6" t="s">
        <v>96</v>
      </c>
      <c r="BN288" s="6" t="s">
        <v>77</v>
      </c>
      <c r="BO288" t="s">
        <v>431</v>
      </c>
      <c r="BP288" s="6">
        <v>1</v>
      </c>
      <c r="BQ288" t="s">
        <v>432</v>
      </c>
      <c r="BR288" s="45" t="s">
        <v>442</v>
      </c>
      <c r="BS288" s="45" t="s">
        <v>443</v>
      </c>
      <c r="BT288" s="45" t="s">
        <v>449</v>
      </c>
      <c r="BU288" s="45" t="s">
        <v>448</v>
      </c>
      <c r="BV288" s="45" t="s">
        <v>447</v>
      </c>
      <c r="BW288" s="45" t="s">
        <v>419</v>
      </c>
      <c r="BX288" s="6" t="s">
        <v>96</v>
      </c>
    </row>
    <row r="289" spans="1:76" x14ac:dyDescent="0.25">
      <c r="A289" s="41" t="s">
        <v>354</v>
      </c>
      <c r="B289" s="6" t="s">
        <v>355</v>
      </c>
      <c r="C289" s="43" t="s">
        <v>357</v>
      </c>
      <c r="D289" s="36" t="s">
        <v>356</v>
      </c>
      <c r="E289" s="6">
        <v>2019</v>
      </c>
      <c r="F289" s="39">
        <v>1.46</v>
      </c>
      <c r="G289" t="s">
        <v>446</v>
      </c>
      <c r="H289" s="45" t="s">
        <v>368</v>
      </c>
      <c r="I289" t="s">
        <v>445</v>
      </c>
      <c r="J289" s="6" t="s">
        <v>96</v>
      </c>
      <c r="K289" s="6" t="s">
        <v>96</v>
      </c>
      <c r="L289" s="6">
        <v>1.1499999999999999</v>
      </c>
      <c r="M289" s="6">
        <v>1.84</v>
      </c>
      <c r="N289" s="6" t="s">
        <v>96</v>
      </c>
      <c r="O289" s="6" t="s">
        <v>96</v>
      </c>
      <c r="P289" s="39" t="s">
        <v>96</v>
      </c>
      <c r="Q289" s="6" t="s">
        <v>96</v>
      </c>
      <c r="R289" s="6" t="s">
        <v>96</v>
      </c>
      <c r="S289" s="44">
        <f t="shared" si="7"/>
        <v>11071.201999999999</v>
      </c>
      <c r="T289" s="6" t="s">
        <v>96</v>
      </c>
      <c r="U289" s="7" t="s">
        <v>96</v>
      </c>
      <c r="V289" s="16" t="s">
        <v>96</v>
      </c>
      <c r="W289" s="16" t="s">
        <v>96</v>
      </c>
      <c r="X289" s="16" t="s">
        <v>96</v>
      </c>
      <c r="Y289" s="16" t="s">
        <v>96</v>
      </c>
      <c r="Z289" s="78" t="s">
        <v>69</v>
      </c>
      <c r="AA289" s="6" t="s">
        <v>70</v>
      </c>
      <c r="AB289">
        <v>1995</v>
      </c>
      <c r="AC289">
        <v>2013</v>
      </c>
      <c r="AD289" s="6" t="s">
        <v>96</v>
      </c>
      <c r="AE289" s="6">
        <v>1</v>
      </c>
      <c r="AF289" s="6">
        <f t="shared" si="8"/>
        <v>0</v>
      </c>
      <c r="AG289" s="6" t="s">
        <v>96</v>
      </c>
      <c r="AH289" s="6" t="s">
        <v>96</v>
      </c>
      <c r="AI289" s="6">
        <v>1</v>
      </c>
      <c r="AJ289" s="6" t="s">
        <v>96</v>
      </c>
      <c r="AK289" s="6" t="s">
        <v>96</v>
      </c>
      <c r="AL289" s="16" t="s">
        <v>73</v>
      </c>
      <c r="AM289">
        <v>12</v>
      </c>
      <c r="AN289" s="6" t="s">
        <v>96</v>
      </c>
      <c r="AO289" s="6" t="s">
        <v>96</v>
      </c>
      <c r="AP289" s="6" t="s">
        <v>96</v>
      </c>
      <c r="AQ289" s="6" t="s">
        <v>96</v>
      </c>
      <c r="AR289" s="6" t="s">
        <v>96</v>
      </c>
      <c r="AS289" s="6">
        <v>1</v>
      </c>
      <c r="AT289" s="6" t="s">
        <v>96</v>
      </c>
      <c r="AU289" s="6" t="s">
        <v>96</v>
      </c>
      <c r="AV289" s="6" t="s">
        <v>96</v>
      </c>
      <c r="AW289" s="6" t="s">
        <v>96</v>
      </c>
      <c r="AX289" s="6" t="s">
        <v>96</v>
      </c>
      <c r="AY289" s="6" t="s">
        <v>96</v>
      </c>
      <c r="AZ289" s="6" t="s">
        <v>96</v>
      </c>
      <c r="BA289" s="6">
        <v>1</v>
      </c>
      <c r="BB289" s="6">
        <v>1</v>
      </c>
      <c r="BC289" s="6" t="s">
        <v>96</v>
      </c>
      <c r="BD289" s="6" t="s">
        <v>96</v>
      </c>
      <c r="BE289" s="6" t="s">
        <v>96</v>
      </c>
      <c r="BF289" s="6" t="s">
        <v>96</v>
      </c>
      <c r="BG289" s="6" t="s">
        <v>96</v>
      </c>
      <c r="BH289" s="7" t="s">
        <v>96</v>
      </c>
      <c r="BI289" s="6" t="s">
        <v>96</v>
      </c>
      <c r="BJ289" s="6" t="s">
        <v>96</v>
      </c>
      <c r="BK289" t="s">
        <v>181</v>
      </c>
      <c r="BL289" s="6" t="s">
        <v>358</v>
      </c>
      <c r="BM289" s="6" t="s">
        <v>96</v>
      </c>
      <c r="BN289" s="6" t="s">
        <v>77</v>
      </c>
      <c r="BO289" t="s">
        <v>433</v>
      </c>
      <c r="BP289" s="6">
        <v>1</v>
      </c>
      <c r="BQ289" t="s">
        <v>434</v>
      </c>
      <c r="BR289" s="45" t="s">
        <v>442</v>
      </c>
      <c r="BS289" s="45" t="s">
        <v>443</v>
      </c>
      <c r="BT289" s="45" t="s">
        <v>449</v>
      </c>
      <c r="BU289" s="45" t="s">
        <v>448</v>
      </c>
      <c r="BV289" s="45" t="s">
        <v>447</v>
      </c>
      <c r="BW289" s="45" t="s">
        <v>419</v>
      </c>
      <c r="BX289" s="6" t="s">
        <v>96</v>
      </c>
    </row>
    <row r="290" spans="1:76" x14ac:dyDescent="0.25">
      <c r="A290" s="41" t="s">
        <v>354</v>
      </c>
      <c r="B290" s="6" t="s">
        <v>355</v>
      </c>
      <c r="C290" s="43" t="s">
        <v>357</v>
      </c>
      <c r="D290" s="36" t="s">
        <v>356</v>
      </c>
      <c r="E290" s="6">
        <v>2019</v>
      </c>
      <c r="F290" s="39">
        <v>1.56</v>
      </c>
      <c r="G290" t="s">
        <v>446</v>
      </c>
      <c r="H290" s="45" t="s">
        <v>368</v>
      </c>
      <c r="I290" t="s">
        <v>445</v>
      </c>
      <c r="J290" s="6" t="s">
        <v>96</v>
      </c>
      <c r="K290" s="6" t="s">
        <v>96</v>
      </c>
      <c r="L290" s="6">
        <v>1.27</v>
      </c>
      <c r="M290" s="6">
        <v>1.91</v>
      </c>
      <c r="N290" s="6" t="s">
        <v>96</v>
      </c>
      <c r="O290" s="6" t="s">
        <v>96</v>
      </c>
      <c r="P290" s="39" t="s">
        <v>96</v>
      </c>
      <c r="Q290" s="6" t="s">
        <v>96</v>
      </c>
      <c r="R290" s="6" t="s">
        <v>96</v>
      </c>
      <c r="S290" s="44">
        <f t="shared" si="7"/>
        <v>12053.142000000002</v>
      </c>
      <c r="T290" s="6" t="s">
        <v>96</v>
      </c>
      <c r="U290" s="7" t="s">
        <v>96</v>
      </c>
      <c r="V290" s="16" t="s">
        <v>96</v>
      </c>
      <c r="W290" s="16" t="s">
        <v>96</v>
      </c>
      <c r="X290" s="16" t="s">
        <v>96</v>
      </c>
      <c r="Y290" s="16" t="s">
        <v>96</v>
      </c>
      <c r="Z290" s="78" t="s">
        <v>69</v>
      </c>
      <c r="AA290" s="6" t="s">
        <v>70</v>
      </c>
      <c r="AB290">
        <v>1994</v>
      </c>
      <c r="AC290">
        <v>2007</v>
      </c>
      <c r="AD290" s="6" t="s">
        <v>96</v>
      </c>
      <c r="AE290" s="6">
        <v>1</v>
      </c>
      <c r="AF290" s="6">
        <f t="shared" si="8"/>
        <v>0</v>
      </c>
      <c r="AG290" s="6" t="s">
        <v>96</v>
      </c>
      <c r="AH290" s="6" t="s">
        <v>96</v>
      </c>
      <c r="AI290" s="6">
        <v>1</v>
      </c>
      <c r="AJ290" s="6" t="s">
        <v>96</v>
      </c>
      <c r="AK290" s="6" t="s">
        <v>96</v>
      </c>
      <c r="AL290" s="16" t="s">
        <v>73</v>
      </c>
      <c r="AM290">
        <v>16.8</v>
      </c>
      <c r="AN290" s="6" t="s">
        <v>96</v>
      </c>
      <c r="AO290" s="6" t="s">
        <v>96</v>
      </c>
      <c r="AP290" s="6" t="s">
        <v>96</v>
      </c>
      <c r="AQ290" s="6" t="s">
        <v>96</v>
      </c>
      <c r="AR290" s="6" t="s">
        <v>96</v>
      </c>
      <c r="AS290" s="6">
        <v>1</v>
      </c>
      <c r="AT290" s="6" t="s">
        <v>96</v>
      </c>
      <c r="AU290" s="6" t="s">
        <v>96</v>
      </c>
      <c r="AV290" s="6" t="s">
        <v>96</v>
      </c>
      <c r="AW290" s="6" t="s">
        <v>96</v>
      </c>
      <c r="AX290" s="6" t="s">
        <v>96</v>
      </c>
      <c r="AY290" s="6" t="s">
        <v>96</v>
      </c>
      <c r="AZ290" s="6" t="s">
        <v>96</v>
      </c>
      <c r="BA290" s="6">
        <v>1</v>
      </c>
      <c r="BB290" s="6">
        <v>1</v>
      </c>
      <c r="BC290" s="6" t="s">
        <v>96</v>
      </c>
      <c r="BD290" s="6" t="s">
        <v>96</v>
      </c>
      <c r="BE290" s="6" t="s">
        <v>96</v>
      </c>
      <c r="BF290" s="6" t="s">
        <v>96</v>
      </c>
      <c r="BG290" s="6" t="s">
        <v>96</v>
      </c>
      <c r="BH290" s="7" t="s">
        <v>96</v>
      </c>
      <c r="BI290" s="6" t="s">
        <v>96</v>
      </c>
      <c r="BJ290" s="6" t="s">
        <v>96</v>
      </c>
      <c r="BK290" t="s">
        <v>218</v>
      </c>
      <c r="BL290" s="6" t="s">
        <v>358</v>
      </c>
      <c r="BM290" s="6" t="s">
        <v>96</v>
      </c>
      <c r="BN290" s="6" t="s">
        <v>77</v>
      </c>
      <c r="BO290" t="s">
        <v>435</v>
      </c>
      <c r="BP290" s="6">
        <v>1</v>
      </c>
      <c r="BQ290" t="s">
        <v>436</v>
      </c>
      <c r="BR290" s="45" t="s">
        <v>442</v>
      </c>
      <c r="BS290" s="45" t="s">
        <v>443</v>
      </c>
      <c r="BT290" s="45" t="s">
        <v>449</v>
      </c>
      <c r="BU290" s="45" t="s">
        <v>448</v>
      </c>
      <c r="BV290" s="45" t="s">
        <v>447</v>
      </c>
      <c r="BW290" s="45" t="s">
        <v>419</v>
      </c>
      <c r="BX290" s="6" t="s">
        <v>96</v>
      </c>
    </row>
    <row r="291" spans="1:76" x14ac:dyDescent="0.25">
      <c r="A291" s="41" t="s">
        <v>354</v>
      </c>
      <c r="B291" s="6" t="s">
        <v>355</v>
      </c>
      <c r="C291" s="43" t="s">
        <v>357</v>
      </c>
      <c r="D291" s="36" t="s">
        <v>356</v>
      </c>
      <c r="E291" s="6">
        <v>2019</v>
      </c>
      <c r="F291" s="39">
        <v>1.39</v>
      </c>
      <c r="G291" t="s">
        <v>446</v>
      </c>
      <c r="H291" s="45" t="s">
        <v>368</v>
      </c>
      <c r="I291" t="s">
        <v>445</v>
      </c>
      <c r="J291" s="6" t="s">
        <v>96</v>
      </c>
      <c r="K291" s="6" t="s">
        <v>96</v>
      </c>
      <c r="L291" s="6">
        <v>1.25</v>
      </c>
      <c r="M291" s="6">
        <v>1.54</v>
      </c>
      <c r="N291" s="6" t="s">
        <v>96</v>
      </c>
      <c r="O291" s="6" t="s">
        <v>96</v>
      </c>
      <c r="P291" s="39" t="s">
        <v>96</v>
      </c>
      <c r="Q291" s="6" t="s">
        <v>96</v>
      </c>
      <c r="R291" s="6" t="s">
        <v>96</v>
      </c>
      <c r="S291" s="44">
        <f t="shared" si="7"/>
        <v>60304.78</v>
      </c>
      <c r="T291" s="6" t="s">
        <v>96</v>
      </c>
      <c r="U291" s="7" t="s">
        <v>96</v>
      </c>
      <c r="V291" s="16" t="s">
        <v>96</v>
      </c>
      <c r="W291" s="16" t="s">
        <v>96</v>
      </c>
      <c r="X291" s="16" t="s">
        <v>96</v>
      </c>
      <c r="Y291" s="16" t="s">
        <v>96</v>
      </c>
      <c r="Z291" s="78" t="s">
        <v>69</v>
      </c>
      <c r="AA291" s="6" t="s">
        <v>70</v>
      </c>
      <c r="AB291">
        <v>1990</v>
      </c>
      <c r="AC291">
        <v>2011</v>
      </c>
      <c r="AD291" s="6" t="s">
        <v>96</v>
      </c>
      <c r="AE291" s="6">
        <v>1</v>
      </c>
      <c r="AF291" s="6">
        <f t="shared" si="8"/>
        <v>0</v>
      </c>
      <c r="AG291" s="6" t="s">
        <v>96</v>
      </c>
      <c r="AH291" s="6" t="s">
        <v>96</v>
      </c>
      <c r="AI291" s="6">
        <v>1</v>
      </c>
      <c r="AJ291" s="6" t="s">
        <v>96</v>
      </c>
      <c r="AK291" s="6" t="s">
        <v>96</v>
      </c>
      <c r="AL291" s="16" t="s">
        <v>73</v>
      </c>
      <c r="AM291">
        <v>6.9</v>
      </c>
      <c r="AN291" s="6" t="s">
        <v>96</v>
      </c>
      <c r="AO291" s="6" t="s">
        <v>96</v>
      </c>
      <c r="AP291" s="6" t="s">
        <v>96</v>
      </c>
      <c r="AQ291" s="6" t="s">
        <v>96</v>
      </c>
      <c r="AR291" s="6" t="s">
        <v>96</v>
      </c>
      <c r="AS291" s="6">
        <v>1</v>
      </c>
      <c r="AT291" s="6" t="s">
        <v>96</v>
      </c>
      <c r="AU291" s="6" t="s">
        <v>96</v>
      </c>
      <c r="AV291" s="6" t="s">
        <v>96</v>
      </c>
      <c r="AW291" s="6" t="s">
        <v>96</v>
      </c>
      <c r="AX291" s="6" t="s">
        <v>96</v>
      </c>
      <c r="AY291" s="6" t="s">
        <v>96</v>
      </c>
      <c r="AZ291" s="6" t="s">
        <v>96</v>
      </c>
      <c r="BA291" s="6">
        <v>1</v>
      </c>
      <c r="BB291" s="6">
        <v>1</v>
      </c>
      <c r="BC291" s="6" t="s">
        <v>96</v>
      </c>
      <c r="BD291" s="6" t="s">
        <v>96</v>
      </c>
      <c r="BE291" s="6" t="s">
        <v>96</v>
      </c>
      <c r="BF291" s="6" t="s">
        <v>96</v>
      </c>
      <c r="BG291" s="6" t="s">
        <v>96</v>
      </c>
      <c r="BH291" s="7" t="s">
        <v>96</v>
      </c>
      <c r="BI291" s="6" t="s">
        <v>96</v>
      </c>
      <c r="BJ291" s="6" t="s">
        <v>96</v>
      </c>
      <c r="BK291" t="s">
        <v>365</v>
      </c>
      <c r="BL291" s="6" t="s">
        <v>358</v>
      </c>
      <c r="BM291" s="6" t="s">
        <v>96</v>
      </c>
      <c r="BN291" s="6" t="s">
        <v>77</v>
      </c>
      <c r="BO291" t="s">
        <v>437</v>
      </c>
      <c r="BP291" s="6">
        <v>1</v>
      </c>
      <c r="BQ291" t="s">
        <v>438</v>
      </c>
      <c r="BR291" s="45" t="s">
        <v>442</v>
      </c>
      <c r="BS291" s="45" t="s">
        <v>443</v>
      </c>
      <c r="BT291" s="45" t="s">
        <v>449</v>
      </c>
      <c r="BU291" s="45" t="s">
        <v>448</v>
      </c>
      <c r="BV291" s="45" t="s">
        <v>447</v>
      </c>
      <c r="BW291" s="45" t="s">
        <v>419</v>
      </c>
      <c r="BX291" s="6" t="s">
        <v>96</v>
      </c>
    </row>
    <row r="292" spans="1:76" x14ac:dyDescent="0.25">
      <c r="A292" s="41" t="s">
        <v>354</v>
      </c>
      <c r="B292" s="6" t="s">
        <v>355</v>
      </c>
      <c r="C292" s="43" t="s">
        <v>357</v>
      </c>
      <c r="D292" s="36" t="s">
        <v>356</v>
      </c>
      <c r="E292" s="6">
        <v>2019</v>
      </c>
      <c r="F292" s="39">
        <v>1.29</v>
      </c>
      <c r="G292" t="s">
        <v>446</v>
      </c>
      <c r="H292" s="45" t="s">
        <v>368</v>
      </c>
      <c r="I292" t="s">
        <v>445</v>
      </c>
      <c r="J292" s="6" t="s">
        <v>96</v>
      </c>
      <c r="K292" s="6" t="s">
        <v>96</v>
      </c>
      <c r="L292" s="6">
        <v>1.1499999999999999</v>
      </c>
      <c r="M292" s="6">
        <v>1.44</v>
      </c>
      <c r="N292" s="6" t="s">
        <v>96</v>
      </c>
      <c r="O292" s="6" t="s">
        <v>96</v>
      </c>
      <c r="P292" s="39" t="s">
        <v>96</v>
      </c>
      <c r="Q292" s="6" t="s">
        <v>96</v>
      </c>
      <c r="R292" s="6" t="s">
        <v>96</v>
      </c>
      <c r="S292" s="44">
        <f t="shared" si="7"/>
        <v>66138.203999999998</v>
      </c>
      <c r="T292" s="6" t="s">
        <v>96</v>
      </c>
      <c r="U292" s="7" t="s">
        <v>96</v>
      </c>
      <c r="V292" s="16" t="s">
        <v>96</v>
      </c>
      <c r="W292" s="16" t="s">
        <v>96</v>
      </c>
      <c r="X292" s="16" t="s">
        <v>96</v>
      </c>
      <c r="Y292" s="16" t="s">
        <v>96</v>
      </c>
      <c r="Z292" s="78" t="s">
        <v>69</v>
      </c>
      <c r="AA292" s="6" t="s">
        <v>70</v>
      </c>
      <c r="AB292">
        <v>2001</v>
      </c>
      <c r="AC292">
        <v>2006</v>
      </c>
      <c r="AD292" s="6" t="s">
        <v>96</v>
      </c>
      <c r="AE292" s="6">
        <v>1</v>
      </c>
      <c r="AF292" s="6">
        <f t="shared" si="8"/>
        <v>0</v>
      </c>
      <c r="AG292" s="6" t="s">
        <v>96</v>
      </c>
      <c r="AH292" s="6" t="s">
        <v>96</v>
      </c>
      <c r="AI292" s="6">
        <v>1</v>
      </c>
      <c r="AJ292" s="6" t="s">
        <v>96</v>
      </c>
      <c r="AK292" s="6" t="s">
        <v>96</v>
      </c>
      <c r="AL292" s="16" t="s">
        <v>73</v>
      </c>
      <c r="AM292">
        <v>13</v>
      </c>
      <c r="AN292" s="6" t="s">
        <v>96</v>
      </c>
      <c r="AO292" s="6" t="s">
        <v>96</v>
      </c>
      <c r="AP292" s="6" t="s">
        <v>96</v>
      </c>
      <c r="AQ292" s="6" t="s">
        <v>96</v>
      </c>
      <c r="AR292" s="6" t="s">
        <v>96</v>
      </c>
      <c r="AS292" s="6">
        <v>1</v>
      </c>
      <c r="AT292" s="6" t="s">
        <v>96</v>
      </c>
      <c r="AU292" s="6" t="s">
        <v>96</v>
      </c>
      <c r="AV292" s="6" t="s">
        <v>96</v>
      </c>
      <c r="AW292" s="6" t="s">
        <v>96</v>
      </c>
      <c r="AX292" s="6" t="s">
        <v>96</v>
      </c>
      <c r="AY292" s="6" t="s">
        <v>96</v>
      </c>
      <c r="AZ292" s="6" t="s">
        <v>96</v>
      </c>
      <c r="BA292" s="6">
        <v>1</v>
      </c>
      <c r="BB292" s="6">
        <v>1</v>
      </c>
      <c r="BC292" s="6" t="s">
        <v>96</v>
      </c>
      <c r="BD292" s="6" t="s">
        <v>96</v>
      </c>
      <c r="BE292" s="6" t="s">
        <v>96</v>
      </c>
      <c r="BF292" s="6" t="s">
        <v>96</v>
      </c>
      <c r="BG292" s="6" t="s">
        <v>96</v>
      </c>
      <c r="BH292" s="7" t="s">
        <v>96</v>
      </c>
      <c r="BI292" s="6" t="s">
        <v>96</v>
      </c>
      <c r="BJ292" s="6" t="s">
        <v>96</v>
      </c>
      <c r="BK292" t="s">
        <v>366</v>
      </c>
      <c r="BL292" s="6" t="s">
        <v>358</v>
      </c>
      <c r="BM292" s="6" t="s">
        <v>96</v>
      </c>
      <c r="BN292" s="6" t="s">
        <v>77</v>
      </c>
      <c r="BO292" t="s">
        <v>439</v>
      </c>
      <c r="BP292" s="6">
        <v>1</v>
      </c>
      <c r="BQ292" t="s">
        <v>440</v>
      </c>
      <c r="BR292" s="45" t="s">
        <v>442</v>
      </c>
      <c r="BS292" s="45" t="s">
        <v>443</v>
      </c>
      <c r="BT292" s="45" t="s">
        <v>449</v>
      </c>
      <c r="BU292" s="45" t="s">
        <v>448</v>
      </c>
      <c r="BV292" s="45" t="s">
        <v>447</v>
      </c>
      <c r="BW292" s="45" t="s">
        <v>419</v>
      </c>
      <c r="BX292" s="6" t="s">
        <v>96</v>
      </c>
    </row>
    <row r="293" spans="1:76" x14ac:dyDescent="0.25">
      <c r="A293" s="41" t="s">
        <v>354</v>
      </c>
      <c r="B293" s="6" t="s">
        <v>355</v>
      </c>
      <c r="C293" s="43" t="s">
        <v>357</v>
      </c>
      <c r="D293" s="36" t="s">
        <v>356</v>
      </c>
      <c r="E293" s="6">
        <v>2019</v>
      </c>
      <c r="F293" s="39">
        <v>1.74</v>
      </c>
      <c r="G293" t="s">
        <v>446</v>
      </c>
      <c r="H293" s="45" t="s">
        <v>368</v>
      </c>
      <c r="I293" t="s">
        <v>445</v>
      </c>
      <c r="J293" s="6" t="s">
        <v>96</v>
      </c>
      <c r="K293" s="6" t="s">
        <v>96</v>
      </c>
      <c r="L293" s="6">
        <v>0.91</v>
      </c>
      <c r="M293" s="6">
        <v>3.34</v>
      </c>
      <c r="N293" s="6" t="s">
        <v>96</v>
      </c>
      <c r="O293" s="6" t="s">
        <v>96</v>
      </c>
      <c r="P293" s="39" t="s">
        <v>96</v>
      </c>
      <c r="Q293" s="6" t="s">
        <v>96</v>
      </c>
      <c r="R293" s="6" t="s">
        <v>96</v>
      </c>
      <c r="S293" s="44">
        <f t="shared" si="7"/>
        <v>335.8</v>
      </c>
      <c r="T293" s="6" t="s">
        <v>96</v>
      </c>
      <c r="U293" s="7" t="s">
        <v>96</v>
      </c>
      <c r="V293" s="16" t="s">
        <v>96</v>
      </c>
      <c r="W293" s="16" t="s">
        <v>96</v>
      </c>
      <c r="X293" s="16" t="s">
        <v>96</v>
      </c>
      <c r="Y293" s="16" t="s">
        <v>96</v>
      </c>
      <c r="Z293" s="78" t="s">
        <v>69</v>
      </c>
      <c r="AA293" s="6" t="s">
        <v>70</v>
      </c>
      <c r="AB293">
        <v>2010</v>
      </c>
      <c r="AC293">
        <v>2013</v>
      </c>
      <c r="AD293" s="6" t="s">
        <v>96</v>
      </c>
      <c r="AE293" s="6">
        <v>1</v>
      </c>
      <c r="AF293" s="6">
        <f t="shared" si="8"/>
        <v>0</v>
      </c>
      <c r="AG293" s="6" t="s">
        <v>96</v>
      </c>
      <c r="AH293" s="6" t="s">
        <v>96</v>
      </c>
      <c r="AI293" s="6">
        <v>1</v>
      </c>
      <c r="AJ293" s="6" t="s">
        <v>96</v>
      </c>
      <c r="AK293" s="6" t="s">
        <v>96</v>
      </c>
      <c r="AL293" s="16" t="s">
        <v>73</v>
      </c>
      <c r="AM293">
        <v>5</v>
      </c>
      <c r="AN293" s="6" t="s">
        <v>96</v>
      </c>
      <c r="AO293" s="6" t="s">
        <v>96</v>
      </c>
      <c r="AP293" s="6" t="s">
        <v>96</v>
      </c>
      <c r="AQ293" s="6" t="s">
        <v>96</v>
      </c>
      <c r="AR293" s="6" t="s">
        <v>96</v>
      </c>
      <c r="AS293" s="6">
        <v>1</v>
      </c>
      <c r="AT293" s="6" t="s">
        <v>96</v>
      </c>
      <c r="AU293" s="6" t="s">
        <v>96</v>
      </c>
      <c r="AV293" s="6" t="s">
        <v>96</v>
      </c>
      <c r="AW293" s="6" t="s">
        <v>96</v>
      </c>
      <c r="AX293" s="6" t="s">
        <v>96</v>
      </c>
      <c r="AY293" s="6" t="s">
        <v>96</v>
      </c>
      <c r="AZ293" s="6" t="s">
        <v>96</v>
      </c>
      <c r="BA293" s="6">
        <v>1</v>
      </c>
      <c r="BB293" s="6">
        <v>1</v>
      </c>
      <c r="BC293" s="6" t="s">
        <v>96</v>
      </c>
      <c r="BD293" s="6" t="s">
        <v>96</v>
      </c>
      <c r="BE293" s="6" t="s">
        <v>96</v>
      </c>
      <c r="BF293" s="6" t="s">
        <v>96</v>
      </c>
      <c r="BG293" s="6" t="s">
        <v>96</v>
      </c>
      <c r="BH293" s="7" t="s">
        <v>96</v>
      </c>
      <c r="BI293" s="6" t="s">
        <v>96</v>
      </c>
      <c r="BJ293" s="6" t="s">
        <v>96</v>
      </c>
      <c r="BK293" t="s">
        <v>367</v>
      </c>
      <c r="BL293" s="6" t="s">
        <v>358</v>
      </c>
      <c r="BM293" s="6" t="s">
        <v>96</v>
      </c>
      <c r="BN293" s="6" t="s">
        <v>77</v>
      </c>
      <c r="BO293" t="s">
        <v>441</v>
      </c>
      <c r="BP293" s="6">
        <v>1</v>
      </c>
      <c r="BQ293" t="s">
        <v>440</v>
      </c>
      <c r="BR293" s="45" t="s">
        <v>442</v>
      </c>
      <c r="BS293" s="45" t="s">
        <v>443</v>
      </c>
      <c r="BT293" s="45" t="s">
        <v>449</v>
      </c>
      <c r="BU293" s="45" t="s">
        <v>448</v>
      </c>
      <c r="BV293" s="45" t="s">
        <v>447</v>
      </c>
      <c r="BW293" s="45" t="s">
        <v>419</v>
      </c>
      <c r="BX293" s="6" t="s">
        <v>96</v>
      </c>
    </row>
    <row r="294" spans="1:76" ht="15.75" customHeight="1" x14ac:dyDescent="0.25">
      <c r="A294" s="6" t="s">
        <v>96</v>
      </c>
      <c r="B294" s="6" t="s">
        <v>96</v>
      </c>
      <c r="C294" s="6" t="s">
        <v>96</v>
      </c>
      <c r="D294" s="6" t="s">
        <v>96</v>
      </c>
      <c r="E294" s="6" t="s">
        <v>96</v>
      </c>
      <c r="F294" s="39" t="s">
        <v>96</v>
      </c>
      <c r="G294" s="6" t="s">
        <v>96</v>
      </c>
      <c r="H294" s="6" t="s">
        <v>96</v>
      </c>
      <c r="I294" s="6" t="s">
        <v>96</v>
      </c>
      <c r="J294" s="6" t="s">
        <v>96</v>
      </c>
      <c r="K294" s="6" t="s">
        <v>96</v>
      </c>
      <c r="L294" s="6" t="s">
        <v>96</v>
      </c>
      <c r="M294" s="6" t="s">
        <v>96</v>
      </c>
      <c r="N294" s="6" t="s">
        <v>96</v>
      </c>
      <c r="O294" s="6" t="s">
        <v>96</v>
      </c>
      <c r="P294" s="39" t="s">
        <v>96</v>
      </c>
      <c r="Q294" s="6" t="s">
        <v>96</v>
      </c>
      <c r="R294" s="6" t="s">
        <v>96</v>
      </c>
      <c r="S294" s="6" t="s">
        <v>96</v>
      </c>
      <c r="T294" s="6" t="s">
        <v>96</v>
      </c>
      <c r="U294" s="7" t="s">
        <v>96</v>
      </c>
      <c r="V294" s="16" t="s">
        <v>96</v>
      </c>
      <c r="W294" s="16" t="s">
        <v>96</v>
      </c>
      <c r="X294" s="16" t="s">
        <v>96</v>
      </c>
      <c r="Y294" s="16" t="s">
        <v>96</v>
      </c>
      <c r="Z294" s="78" t="s">
        <v>69</v>
      </c>
      <c r="AA294" s="6" t="s">
        <v>96</v>
      </c>
      <c r="AB294" s="6" t="s">
        <v>96</v>
      </c>
      <c r="AC294" s="6" t="s">
        <v>96</v>
      </c>
      <c r="AD294" s="6" t="s">
        <v>96</v>
      </c>
      <c r="AE294" s="6" t="s">
        <v>96</v>
      </c>
      <c r="AF294" s="6" t="s">
        <v>96</v>
      </c>
      <c r="AG294" s="6" t="s">
        <v>96</v>
      </c>
      <c r="AH294" s="6" t="s">
        <v>96</v>
      </c>
      <c r="AI294" s="6" t="s">
        <v>96</v>
      </c>
      <c r="AJ294" s="6" t="s">
        <v>96</v>
      </c>
      <c r="AK294" s="6" t="s">
        <v>96</v>
      </c>
      <c r="AL294" s="16" t="s">
        <v>73</v>
      </c>
      <c r="AM294" s="6" t="s">
        <v>96</v>
      </c>
      <c r="AN294" s="6" t="s">
        <v>96</v>
      </c>
      <c r="AO294" s="6" t="s">
        <v>96</v>
      </c>
      <c r="AP294" s="6" t="s">
        <v>96</v>
      </c>
      <c r="AQ294" s="6" t="s">
        <v>96</v>
      </c>
      <c r="AR294" s="6" t="s">
        <v>96</v>
      </c>
      <c r="AS294" s="6" t="s">
        <v>96</v>
      </c>
      <c r="AT294" s="6" t="s">
        <v>96</v>
      </c>
      <c r="AU294" s="6" t="s">
        <v>96</v>
      </c>
      <c r="AV294" s="6" t="s">
        <v>96</v>
      </c>
      <c r="AW294" s="6" t="s">
        <v>96</v>
      </c>
      <c r="AX294" s="6" t="s">
        <v>96</v>
      </c>
      <c r="AY294" s="6" t="s">
        <v>96</v>
      </c>
      <c r="AZ294" s="6" t="s">
        <v>96</v>
      </c>
      <c r="BA294" s="6" t="s">
        <v>96</v>
      </c>
      <c r="BB294" s="6" t="s">
        <v>96</v>
      </c>
      <c r="BC294" s="6" t="s">
        <v>96</v>
      </c>
      <c r="BD294" s="6" t="s">
        <v>96</v>
      </c>
      <c r="BE294" s="6" t="s">
        <v>96</v>
      </c>
      <c r="BF294" s="6" t="s">
        <v>96</v>
      </c>
      <c r="BG294" s="6" t="s">
        <v>96</v>
      </c>
      <c r="BH294" s="7" t="s">
        <v>96</v>
      </c>
      <c r="BI294" s="6" t="s">
        <v>96</v>
      </c>
      <c r="BJ294" s="6" t="s">
        <v>96</v>
      </c>
      <c r="BK294" s="6" t="s">
        <v>96</v>
      </c>
      <c r="BL294" s="6" t="s">
        <v>96</v>
      </c>
      <c r="BM294" s="6" t="s">
        <v>96</v>
      </c>
      <c r="BN294" s="6" t="s">
        <v>96</v>
      </c>
      <c r="BO294" s="6" t="s">
        <v>96</v>
      </c>
      <c r="BP294" s="6">
        <v>1</v>
      </c>
      <c r="BQ294" s="6" t="s">
        <v>96</v>
      </c>
      <c r="BR294" s="6" t="s">
        <v>96</v>
      </c>
      <c r="BS294" s="6" t="s">
        <v>96</v>
      </c>
      <c r="BT294" s="45" t="s">
        <v>449</v>
      </c>
      <c r="BU294" s="45" t="s">
        <v>448</v>
      </c>
      <c r="BV294" s="45" t="s">
        <v>447</v>
      </c>
      <c r="BW294" s="45" t="s">
        <v>419</v>
      </c>
      <c r="BX294" s="6" t="s">
        <v>96</v>
      </c>
    </row>
    <row r="295" spans="1:76" x14ac:dyDescent="0.25">
      <c r="A295" s="41" t="s">
        <v>354</v>
      </c>
      <c r="B295" s="6" t="s">
        <v>355</v>
      </c>
      <c r="C295" s="43" t="s">
        <v>357</v>
      </c>
      <c r="D295" s="36" t="s">
        <v>356</v>
      </c>
      <c r="E295" s="6">
        <v>2019</v>
      </c>
      <c r="F295" s="39">
        <v>1.33</v>
      </c>
      <c r="G295" t="s">
        <v>446</v>
      </c>
      <c r="H295" s="45" t="s">
        <v>368</v>
      </c>
      <c r="I295" t="s">
        <v>445</v>
      </c>
      <c r="J295" s="6" t="s">
        <v>96</v>
      </c>
      <c r="K295" s="6" t="s">
        <v>96</v>
      </c>
      <c r="L295" s="6">
        <v>1.04</v>
      </c>
      <c r="M295" s="6">
        <v>1.69</v>
      </c>
      <c r="N295" s="6" t="s">
        <v>96</v>
      </c>
      <c r="O295" s="6" t="s">
        <v>96</v>
      </c>
      <c r="P295" s="39" t="s">
        <v>96</v>
      </c>
      <c r="Q295" s="6" t="s">
        <v>96</v>
      </c>
      <c r="R295" s="6" t="s">
        <v>96</v>
      </c>
      <c r="S295" s="44">
        <f t="shared" ref="S295:S306" si="9">AF269*S269</f>
        <v>2015.4290000000008</v>
      </c>
      <c r="T295" s="6" t="s">
        <v>96</v>
      </c>
      <c r="U295" s="7" t="s">
        <v>96</v>
      </c>
      <c r="V295" s="16" t="s">
        <v>96</v>
      </c>
      <c r="W295" s="16" t="s">
        <v>96</v>
      </c>
      <c r="X295" s="16" t="s">
        <v>96</v>
      </c>
      <c r="Y295" s="16" t="s">
        <v>96</v>
      </c>
      <c r="Z295" s="78" t="s">
        <v>69</v>
      </c>
      <c r="AA295" s="6" t="s">
        <v>70</v>
      </c>
      <c r="AB295">
        <v>1997</v>
      </c>
      <c r="AC295">
        <v>2005</v>
      </c>
      <c r="AD295" s="6" t="s">
        <v>96</v>
      </c>
      <c r="AE295" s="6">
        <v>0</v>
      </c>
      <c r="AF295" s="6">
        <v>1</v>
      </c>
      <c r="AG295" s="6" t="s">
        <v>96</v>
      </c>
      <c r="AH295" s="6" t="s">
        <v>96</v>
      </c>
      <c r="AI295" s="6">
        <v>1</v>
      </c>
      <c r="AJ295" s="6" t="s">
        <v>96</v>
      </c>
      <c r="AK295" s="6" t="s">
        <v>96</v>
      </c>
      <c r="AL295" s="16" t="s">
        <v>73</v>
      </c>
      <c r="AM295">
        <v>5.8</v>
      </c>
      <c r="AN295" s="6" t="s">
        <v>96</v>
      </c>
      <c r="AO295" s="6" t="s">
        <v>96</v>
      </c>
      <c r="AP295" s="6" t="s">
        <v>96</v>
      </c>
      <c r="AQ295" s="6" t="s">
        <v>96</v>
      </c>
      <c r="AR295" s="6" t="s">
        <v>96</v>
      </c>
      <c r="AS295" s="6">
        <v>1</v>
      </c>
      <c r="AT295" s="6" t="s">
        <v>96</v>
      </c>
      <c r="AU295" s="6" t="s">
        <v>96</v>
      </c>
      <c r="AV295" s="6" t="s">
        <v>96</v>
      </c>
      <c r="AW295" s="6" t="s">
        <v>96</v>
      </c>
      <c r="AX295" s="6" t="s">
        <v>96</v>
      </c>
      <c r="AY295" s="6" t="s">
        <v>96</v>
      </c>
      <c r="AZ295" s="6" t="s">
        <v>96</v>
      </c>
      <c r="BA295" s="6">
        <v>1</v>
      </c>
      <c r="BB295" s="6">
        <v>1</v>
      </c>
      <c r="BC295" s="6" t="s">
        <v>96</v>
      </c>
      <c r="BD295" s="6" t="s">
        <v>96</v>
      </c>
      <c r="BE295" s="6" t="s">
        <v>96</v>
      </c>
      <c r="BF295" s="6" t="s">
        <v>96</v>
      </c>
      <c r="BG295" s="6" t="s">
        <v>96</v>
      </c>
      <c r="BH295" s="7" t="s">
        <v>96</v>
      </c>
      <c r="BI295" s="6" t="s">
        <v>96</v>
      </c>
      <c r="BJ295" s="6" t="s">
        <v>96</v>
      </c>
      <c r="BK295" t="s">
        <v>169</v>
      </c>
      <c r="BL295" s="6" t="s">
        <v>358</v>
      </c>
      <c r="BM295" s="6" t="s">
        <v>96</v>
      </c>
      <c r="BN295" s="6" t="s">
        <v>77</v>
      </c>
      <c r="BO295" s="6" t="s">
        <v>420</v>
      </c>
      <c r="BP295" s="6">
        <v>1</v>
      </c>
      <c r="BQ295" t="s">
        <v>421</v>
      </c>
      <c r="BR295" s="45" t="s">
        <v>442</v>
      </c>
      <c r="BS295" s="45" t="s">
        <v>443</v>
      </c>
      <c r="BT295" s="45" t="s">
        <v>449</v>
      </c>
      <c r="BU295" s="45" t="s">
        <v>448</v>
      </c>
      <c r="BV295" s="45" t="s">
        <v>447</v>
      </c>
      <c r="BW295" s="45" t="s">
        <v>419</v>
      </c>
      <c r="BX295" s="6" t="s">
        <v>96</v>
      </c>
    </row>
    <row r="296" spans="1:76" x14ac:dyDescent="0.25">
      <c r="A296" s="41" t="s">
        <v>354</v>
      </c>
      <c r="B296" s="6" t="s">
        <v>355</v>
      </c>
      <c r="C296" s="43" t="s">
        <v>357</v>
      </c>
      <c r="D296" s="36" t="s">
        <v>356</v>
      </c>
      <c r="E296" s="6">
        <v>2019</v>
      </c>
      <c r="F296" s="39">
        <v>1.43</v>
      </c>
      <c r="G296" t="s">
        <v>446</v>
      </c>
      <c r="H296" s="45" t="s">
        <v>368</v>
      </c>
      <c r="I296" t="s">
        <v>445</v>
      </c>
      <c r="J296" s="6" t="s">
        <v>96</v>
      </c>
      <c r="K296" s="6" t="s">
        <v>96</v>
      </c>
      <c r="L296" s="6">
        <v>1.06</v>
      </c>
      <c r="M296" s="6">
        <v>1.93</v>
      </c>
      <c r="N296" s="6" t="s">
        <v>96</v>
      </c>
      <c r="O296" s="6" t="s">
        <v>96</v>
      </c>
      <c r="P296" s="39" t="s">
        <v>96</v>
      </c>
      <c r="Q296" s="6" t="s">
        <v>96</v>
      </c>
      <c r="R296" s="6" t="s">
        <v>96</v>
      </c>
      <c r="S296" s="44">
        <f t="shared" si="9"/>
        <v>6225.4169999999995</v>
      </c>
      <c r="T296" s="6" t="s">
        <v>96</v>
      </c>
      <c r="U296" s="7" t="s">
        <v>96</v>
      </c>
      <c r="V296" s="16" t="s">
        <v>96</v>
      </c>
      <c r="W296" s="16" t="s">
        <v>96</v>
      </c>
      <c r="X296" s="16" t="s">
        <v>96</v>
      </c>
      <c r="Y296" s="16" t="s">
        <v>96</v>
      </c>
      <c r="Z296" s="78" t="s">
        <v>69</v>
      </c>
      <c r="AA296" s="6" t="s">
        <v>70</v>
      </c>
      <c r="AB296">
        <v>1986</v>
      </c>
      <c r="AC296">
        <v>1999</v>
      </c>
      <c r="AD296" s="6" t="s">
        <v>96</v>
      </c>
      <c r="AE296" s="6">
        <v>0</v>
      </c>
      <c r="AF296" s="6">
        <v>1</v>
      </c>
      <c r="AG296" s="6" t="s">
        <v>96</v>
      </c>
      <c r="AH296" s="6" t="s">
        <v>96</v>
      </c>
      <c r="AI296" s="6">
        <v>1</v>
      </c>
      <c r="AJ296" s="6" t="s">
        <v>96</v>
      </c>
      <c r="AK296" s="6" t="s">
        <v>96</v>
      </c>
      <c r="AL296" s="16" t="s">
        <v>73</v>
      </c>
      <c r="AM296">
        <v>10.9</v>
      </c>
      <c r="AN296" s="6" t="s">
        <v>96</v>
      </c>
      <c r="AO296" s="6" t="s">
        <v>96</v>
      </c>
      <c r="AP296" s="6" t="s">
        <v>96</v>
      </c>
      <c r="AQ296" s="6" t="s">
        <v>96</v>
      </c>
      <c r="AR296" s="6" t="s">
        <v>96</v>
      </c>
      <c r="AS296" s="6">
        <v>1</v>
      </c>
      <c r="AT296" s="6" t="s">
        <v>96</v>
      </c>
      <c r="AU296" s="6" t="s">
        <v>96</v>
      </c>
      <c r="AV296" s="6" t="s">
        <v>96</v>
      </c>
      <c r="AW296" s="6" t="s">
        <v>96</v>
      </c>
      <c r="AX296" s="6" t="s">
        <v>96</v>
      </c>
      <c r="AY296" s="6" t="s">
        <v>96</v>
      </c>
      <c r="AZ296" s="6" t="s">
        <v>96</v>
      </c>
      <c r="BA296" s="6">
        <v>1</v>
      </c>
      <c r="BB296" s="6">
        <v>1</v>
      </c>
      <c r="BC296" s="6" t="s">
        <v>96</v>
      </c>
      <c r="BD296" s="6" t="s">
        <v>96</v>
      </c>
      <c r="BE296" s="6" t="s">
        <v>96</v>
      </c>
      <c r="BF296" s="6" t="s">
        <v>96</v>
      </c>
      <c r="BG296" s="6" t="s">
        <v>96</v>
      </c>
      <c r="BH296" s="7" t="s">
        <v>96</v>
      </c>
      <c r="BI296" s="6" t="s">
        <v>96</v>
      </c>
      <c r="BJ296" s="6" t="s">
        <v>96</v>
      </c>
      <c r="BK296" t="s">
        <v>359</v>
      </c>
      <c r="BL296" s="6" t="s">
        <v>358</v>
      </c>
      <c r="BM296" s="6" t="s">
        <v>96</v>
      </c>
      <c r="BN296" s="6" t="s">
        <v>77</v>
      </c>
      <c r="BO296" t="s">
        <v>423</v>
      </c>
      <c r="BP296" s="6">
        <v>1</v>
      </c>
      <c r="BQ296" t="s">
        <v>422</v>
      </c>
      <c r="BR296" s="45" t="s">
        <v>442</v>
      </c>
      <c r="BS296" s="45" t="s">
        <v>443</v>
      </c>
      <c r="BT296" s="45" t="s">
        <v>449</v>
      </c>
      <c r="BU296" s="45" t="s">
        <v>448</v>
      </c>
      <c r="BV296" s="45" t="s">
        <v>447</v>
      </c>
      <c r="BW296" s="45" t="s">
        <v>419</v>
      </c>
      <c r="BX296" s="6" t="s">
        <v>96</v>
      </c>
    </row>
    <row r="297" spans="1:76" x14ac:dyDescent="0.25">
      <c r="A297" s="41" t="s">
        <v>354</v>
      </c>
      <c r="B297" s="6" t="s">
        <v>355</v>
      </c>
      <c r="C297" s="43" t="s">
        <v>357</v>
      </c>
      <c r="D297" s="36" t="s">
        <v>356</v>
      </c>
      <c r="E297" s="6">
        <v>2019</v>
      </c>
      <c r="F297" s="39">
        <v>1.45</v>
      </c>
      <c r="G297" t="s">
        <v>446</v>
      </c>
      <c r="H297" s="45" t="s">
        <v>368</v>
      </c>
      <c r="I297" t="s">
        <v>445</v>
      </c>
      <c r="J297" s="6" t="s">
        <v>96</v>
      </c>
      <c r="K297" s="6" t="s">
        <v>96</v>
      </c>
      <c r="L297" s="6">
        <v>1.37</v>
      </c>
      <c r="M297" s="6">
        <v>1.52</v>
      </c>
      <c r="N297" s="6" t="s">
        <v>96</v>
      </c>
      <c r="O297" s="6" t="s">
        <v>96</v>
      </c>
      <c r="P297" s="39" t="s">
        <v>96</v>
      </c>
      <c r="Q297" s="6" t="s">
        <v>96</v>
      </c>
      <c r="R297" s="6" t="s">
        <v>96</v>
      </c>
      <c r="S297" s="44">
        <f t="shared" si="9"/>
        <v>324146.87200000009</v>
      </c>
      <c r="T297" s="6" t="s">
        <v>96</v>
      </c>
      <c r="U297" s="7" t="s">
        <v>96</v>
      </c>
      <c r="V297" s="16" t="s">
        <v>96</v>
      </c>
      <c r="W297" s="16" t="s">
        <v>96</v>
      </c>
      <c r="X297" s="16" t="s">
        <v>96</v>
      </c>
      <c r="Y297" s="16" t="s">
        <v>96</v>
      </c>
      <c r="Z297" s="78" t="s">
        <v>69</v>
      </c>
      <c r="AA297" s="6" t="s">
        <v>70</v>
      </c>
      <c r="AB297">
        <v>1973</v>
      </c>
      <c r="AC297">
        <v>2012</v>
      </c>
      <c r="AD297" s="6" t="s">
        <v>96</v>
      </c>
      <c r="AE297" s="6">
        <v>0</v>
      </c>
      <c r="AF297" s="6">
        <v>1</v>
      </c>
      <c r="AG297" s="6" t="s">
        <v>96</v>
      </c>
      <c r="AH297" s="6" t="s">
        <v>96</v>
      </c>
      <c r="AI297" s="6">
        <v>1</v>
      </c>
      <c r="AJ297" s="6" t="s">
        <v>96</v>
      </c>
      <c r="AK297" s="6" t="s">
        <v>96</v>
      </c>
      <c r="AL297" s="16" t="s">
        <v>73</v>
      </c>
      <c r="AM297">
        <v>19.100000000000001</v>
      </c>
      <c r="AN297" s="6" t="s">
        <v>96</v>
      </c>
      <c r="AO297" s="6" t="s">
        <v>96</v>
      </c>
      <c r="AP297" s="6" t="s">
        <v>96</v>
      </c>
      <c r="AQ297" s="6" t="s">
        <v>96</v>
      </c>
      <c r="AR297" s="6" t="s">
        <v>96</v>
      </c>
      <c r="AS297" s="6">
        <v>1</v>
      </c>
      <c r="AT297" s="6" t="s">
        <v>96</v>
      </c>
      <c r="AU297" s="6" t="s">
        <v>96</v>
      </c>
      <c r="AV297" s="6" t="s">
        <v>96</v>
      </c>
      <c r="AW297" s="6" t="s">
        <v>96</v>
      </c>
      <c r="AX297" s="6" t="s">
        <v>96</v>
      </c>
      <c r="AY297" s="6" t="s">
        <v>96</v>
      </c>
      <c r="AZ297" s="6" t="s">
        <v>96</v>
      </c>
      <c r="BA297" s="6">
        <v>1</v>
      </c>
      <c r="BB297" s="6">
        <v>1</v>
      </c>
      <c r="BC297" s="6" t="s">
        <v>96</v>
      </c>
      <c r="BD297" s="6" t="s">
        <v>96</v>
      </c>
      <c r="BE297" s="6" t="s">
        <v>96</v>
      </c>
      <c r="BF297" s="6" t="s">
        <v>96</v>
      </c>
      <c r="BG297" s="6" t="s">
        <v>96</v>
      </c>
      <c r="BH297" s="7" t="s">
        <v>96</v>
      </c>
      <c r="BI297" s="6" t="s">
        <v>96</v>
      </c>
      <c r="BJ297" s="6" t="s">
        <v>96</v>
      </c>
      <c r="BK297" t="s">
        <v>360</v>
      </c>
      <c r="BL297" s="6" t="s">
        <v>358</v>
      </c>
      <c r="BM297" s="6" t="s">
        <v>96</v>
      </c>
      <c r="BN297" s="6" t="s">
        <v>77</v>
      </c>
      <c r="BO297" s="6" t="s">
        <v>420</v>
      </c>
      <c r="BP297" s="6">
        <v>1</v>
      </c>
      <c r="BQ297" t="s">
        <v>424</v>
      </c>
      <c r="BR297" s="45" t="s">
        <v>442</v>
      </c>
      <c r="BS297" s="45" t="s">
        <v>443</v>
      </c>
      <c r="BT297" s="45" t="s">
        <v>449</v>
      </c>
      <c r="BU297" s="45" t="s">
        <v>448</v>
      </c>
      <c r="BV297" s="45" t="s">
        <v>447</v>
      </c>
      <c r="BW297" s="45" t="s">
        <v>419</v>
      </c>
      <c r="BX297" s="6" t="s">
        <v>96</v>
      </c>
    </row>
    <row r="298" spans="1:76" x14ac:dyDescent="0.25">
      <c r="A298" s="41" t="s">
        <v>354</v>
      </c>
      <c r="B298" s="6" t="s">
        <v>355</v>
      </c>
      <c r="C298" s="43" t="s">
        <v>357</v>
      </c>
      <c r="D298" s="36" t="s">
        <v>356</v>
      </c>
      <c r="E298" s="6">
        <v>2019</v>
      </c>
      <c r="F298" s="39">
        <v>1.62</v>
      </c>
      <c r="G298" t="s">
        <v>446</v>
      </c>
      <c r="H298" s="45" t="s">
        <v>368</v>
      </c>
      <c r="I298" t="s">
        <v>445</v>
      </c>
      <c r="J298" s="6" t="s">
        <v>96</v>
      </c>
      <c r="K298" s="6" t="s">
        <v>96</v>
      </c>
      <c r="L298" s="6">
        <v>1.37</v>
      </c>
      <c r="M298" s="6">
        <v>1.92</v>
      </c>
      <c r="N298" s="6" t="s">
        <v>96</v>
      </c>
      <c r="O298" s="6" t="s">
        <v>96</v>
      </c>
      <c r="P298" s="39" t="s">
        <v>96</v>
      </c>
      <c r="Q298" s="6" t="s">
        <v>96</v>
      </c>
      <c r="R298" s="6" t="s">
        <v>96</v>
      </c>
      <c r="S298" s="44">
        <f t="shared" si="9"/>
        <v>27410.775000000005</v>
      </c>
      <c r="T298" s="6" t="s">
        <v>96</v>
      </c>
      <c r="U298" s="7" t="s">
        <v>96</v>
      </c>
      <c r="V298" s="16" t="s">
        <v>96</v>
      </c>
      <c r="W298" s="16" t="s">
        <v>96</v>
      </c>
      <c r="X298" s="16" t="s">
        <v>96</v>
      </c>
      <c r="Y298" s="16" t="s">
        <v>96</v>
      </c>
      <c r="Z298" s="78" t="s">
        <v>69</v>
      </c>
      <c r="AA298" s="6" t="s">
        <v>70</v>
      </c>
      <c r="AB298">
        <v>1992</v>
      </c>
      <c r="AC298">
        <v>2013</v>
      </c>
      <c r="AD298" s="6" t="s">
        <v>96</v>
      </c>
      <c r="AE298" s="6">
        <v>0</v>
      </c>
      <c r="AF298" s="6">
        <v>1</v>
      </c>
      <c r="AG298" s="6" t="s">
        <v>96</v>
      </c>
      <c r="AH298" s="6" t="s">
        <v>96</v>
      </c>
      <c r="AI298" s="6">
        <v>1</v>
      </c>
      <c r="AJ298" s="6" t="s">
        <v>96</v>
      </c>
      <c r="AK298" s="6" t="s">
        <v>96</v>
      </c>
      <c r="AL298" s="16" t="s">
        <v>73</v>
      </c>
      <c r="AM298">
        <v>29.1</v>
      </c>
      <c r="AN298" s="6" t="s">
        <v>96</v>
      </c>
      <c r="AO298" s="6" t="s">
        <v>96</v>
      </c>
      <c r="AP298" s="6" t="s">
        <v>96</v>
      </c>
      <c r="AQ298" s="6" t="s">
        <v>96</v>
      </c>
      <c r="AR298" s="6" t="s">
        <v>96</v>
      </c>
      <c r="AS298" s="6">
        <v>1</v>
      </c>
      <c r="AT298" s="6" t="s">
        <v>96</v>
      </c>
      <c r="AU298" s="6" t="s">
        <v>96</v>
      </c>
      <c r="AV298" s="6" t="s">
        <v>96</v>
      </c>
      <c r="AW298" s="6" t="s">
        <v>96</v>
      </c>
      <c r="AX298" s="6" t="s">
        <v>96</v>
      </c>
      <c r="AY298" s="6" t="s">
        <v>96</v>
      </c>
      <c r="AZ298" s="6" t="s">
        <v>96</v>
      </c>
      <c r="BA298" s="6">
        <v>1</v>
      </c>
      <c r="BB298" s="6">
        <v>1</v>
      </c>
      <c r="BC298" s="6" t="s">
        <v>96</v>
      </c>
      <c r="BD298" s="6" t="s">
        <v>96</v>
      </c>
      <c r="BE298" s="6" t="s">
        <v>96</v>
      </c>
      <c r="BF298" s="6" t="s">
        <v>96</v>
      </c>
      <c r="BG298" s="6" t="s">
        <v>96</v>
      </c>
      <c r="BH298" s="7" t="s">
        <v>96</v>
      </c>
      <c r="BI298" s="6" t="s">
        <v>96</v>
      </c>
      <c r="BJ298" s="6" t="s">
        <v>96</v>
      </c>
      <c r="BK298" t="s">
        <v>361</v>
      </c>
      <c r="BL298" s="6" t="s">
        <v>358</v>
      </c>
      <c r="BM298" s="6" t="s">
        <v>96</v>
      </c>
      <c r="BN298" s="6" t="s">
        <v>77</v>
      </c>
      <c r="BO298" t="s">
        <v>425</v>
      </c>
      <c r="BP298" s="6">
        <v>1</v>
      </c>
      <c r="BQ298" t="s">
        <v>426</v>
      </c>
      <c r="BR298" s="45" t="s">
        <v>442</v>
      </c>
      <c r="BS298" s="45" t="s">
        <v>443</v>
      </c>
      <c r="BT298" s="45" t="s">
        <v>449</v>
      </c>
      <c r="BU298" s="45" t="s">
        <v>448</v>
      </c>
      <c r="BV298" s="45" t="s">
        <v>447</v>
      </c>
      <c r="BW298" s="45" t="s">
        <v>419</v>
      </c>
      <c r="BX298" s="6" t="s">
        <v>96</v>
      </c>
    </row>
    <row r="299" spans="1:76" x14ac:dyDescent="0.25">
      <c r="A299" s="41" t="s">
        <v>354</v>
      </c>
      <c r="B299" s="6" t="s">
        <v>355</v>
      </c>
      <c r="C299" s="43" t="s">
        <v>357</v>
      </c>
      <c r="D299" s="36" t="s">
        <v>356</v>
      </c>
      <c r="E299" s="6">
        <v>2019</v>
      </c>
      <c r="F299" s="39">
        <v>1.29</v>
      </c>
      <c r="G299" t="s">
        <v>446</v>
      </c>
      <c r="H299" s="45" t="s">
        <v>368</v>
      </c>
      <c r="I299" t="s">
        <v>445</v>
      </c>
      <c r="J299" s="6" t="s">
        <v>96</v>
      </c>
      <c r="K299" s="6" t="s">
        <v>96</v>
      </c>
      <c r="L299" s="6">
        <v>0.73</v>
      </c>
      <c r="M299" s="6">
        <v>2.2599999999999998</v>
      </c>
      <c r="N299" s="6" t="s">
        <v>96</v>
      </c>
      <c r="O299" s="6" t="s">
        <v>96</v>
      </c>
      <c r="P299" s="39" t="s">
        <v>96</v>
      </c>
      <c r="Q299" s="6" t="s">
        <v>96</v>
      </c>
      <c r="R299" s="6" t="s">
        <v>96</v>
      </c>
      <c r="S299" s="44">
        <f t="shared" si="9"/>
        <v>367.43000000000006</v>
      </c>
      <c r="T299" s="6" t="s">
        <v>96</v>
      </c>
      <c r="U299" s="7" t="s">
        <v>96</v>
      </c>
      <c r="V299" s="16" t="s">
        <v>96</v>
      </c>
      <c r="W299" s="16" t="s">
        <v>96</v>
      </c>
      <c r="X299" s="16" t="s">
        <v>96</v>
      </c>
      <c r="Y299" s="16" t="s">
        <v>96</v>
      </c>
      <c r="Z299" s="78" t="s">
        <v>69</v>
      </c>
      <c r="AA299" s="6" t="s">
        <v>70</v>
      </c>
      <c r="AB299">
        <v>2006</v>
      </c>
      <c r="AC299">
        <v>2010</v>
      </c>
      <c r="AD299" s="6" t="s">
        <v>96</v>
      </c>
      <c r="AE299" s="6">
        <v>0</v>
      </c>
      <c r="AF299" s="6">
        <v>1</v>
      </c>
      <c r="AG299" s="6" t="s">
        <v>96</v>
      </c>
      <c r="AH299" s="6" t="s">
        <v>96</v>
      </c>
      <c r="AI299" s="6">
        <v>1</v>
      </c>
      <c r="AJ299" s="6" t="s">
        <v>96</v>
      </c>
      <c r="AK299" s="6" t="s">
        <v>96</v>
      </c>
      <c r="AL299" s="16" t="s">
        <v>73</v>
      </c>
      <c r="AM299">
        <v>2.9</v>
      </c>
      <c r="AN299" s="6" t="s">
        <v>96</v>
      </c>
      <c r="AO299" s="6" t="s">
        <v>96</v>
      </c>
      <c r="AP299" s="6" t="s">
        <v>96</v>
      </c>
      <c r="AQ299" s="6" t="s">
        <v>96</v>
      </c>
      <c r="AR299" s="6" t="s">
        <v>96</v>
      </c>
      <c r="AS299" s="6">
        <v>1</v>
      </c>
      <c r="AT299" s="6" t="s">
        <v>96</v>
      </c>
      <c r="AU299" s="6" t="s">
        <v>96</v>
      </c>
      <c r="AV299" s="6" t="s">
        <v>96</v>
      </c>
      <c r="AW299" s="6" t="s">
        <v>96</v>
      </c>
      <c r="AX299" s="6" t="s">
        <v>96</v>
      </c>
      <c r="AY299" s="6" t="s">
        <v>96</v>
      </c>
      <c r="AZ299" s="6" t="s">
        <v>96</v>
      </c>
      <c r="BA299" s="6">
        <v>1</v>
      </c>
      <c r="BB299" s="6">
        <v>1</v>
      </c>
      <c r="BC299" s="6" t="s">
        <v>96</v>
      </c>
      <c r="BD299" s="6" t="s">
        <v>96</v>
      </c>
      <c r="BE299" s="6" t="s">
        <v>96</v>
      </c>
      <c r="BF299" s="6" t="s">
        <v>96</v>
      </c>
      <c r="BG299" s="6" t="s">
        <v>96</v>
      </c>
      <c r="BH299" s="7" t="s">
        <v>96</v>
      </c>
      <c r="BI299" s="6" t="s">
        <v>96</v>
      </c>
      <c r="BJ299" s="6" t="s">
        <v>96</v>
      </c>
      <c r="BK299" t="s">
        <v>362</v>
      </c>
      <c r="BL299" s="6" t="s">
        <v>358</v>
      </c>
      <c r="BM299" s="6" t="s">
        <v>96</v>
      </c>
      <c r="BN299" s="6" t="s">
        <v>77</v>
      </c>
      <c r="BO299" t="s">
        <v>427</v>
      </c>
      <c r="BP299" s="6">
        <v>1</v>
      </c>
      <c r="BQ299" t="s">
        <v>428</v>
      </c>
      <c r="BR299" s="45" t="s">
        <v>442</v>
      </c>
      <c r="BS299" s="45" t="s">
        <v>443</v>
      </c>
      <c r="BT299" s="45" t="s">
        <v>449</v>
      </c>
      <c r="BU299" s="45" t="s">
        <v>448</v>
      </c>
      <c r="BV299" s="45" t="s">
        <v>447</v>
      </c>
      <c r="BW299" s="45" t="s">
        <v>419</v>
      </c>
      <c r="BX299" s="6" t="s">
        <v>96</v>
      </c>
    </row>
    <row r="300" spans="1:76" x14ac:dyDescent="0.25">
      <c r="A300" s="41" t="s">
        <v>354</v>
      </c>
      <c r="B300" s="6" t="s">
        <v>355</v>
      </c>
      <c r="C300" s="43" t="s">
        <v>357</v>
      </c>
      <c r="D300" s="36" t="s">
        <v>356</v>
      </c>
      <c r="E300" s="6">
        <v>2019</v>
      </c>
      <c r="F300" s="39">
        <v>1.9</v>
      </c>
      <c r="G300" t="s">
        <v>446</v>
      </c>
      <c r="H300" s="45" t="s">
        <v>368</v>
      </c>
      <c r="I300" t="s">
        <v>445</v>
      </c>
      <c r="J300" s="6" t="s">
        <v>96</v>
      </c>
      <c r="K300" s="6" t="s">
        <v>96</v>
      </c>
      <c r="L300" s="6">
        <v>0.91</v>
      </c>
      <c r="M300" s="6">
        <v>3.96</v>
      </c>
      <c r="N300" s="6" t="s">
        <v>96</v>
      </c>
      <c r="O300" s="6" t="s">
        <v>96</v>
      </c>
      <c r="P300" s="39" t="s">
        <v>96</v>
      </c>
      <c r="Q300" s="6" t="s">
        <v>96</v>
      </c>
      <c r="R300" s="6" t="s">
        <v>96</v>
      </c>
      <c r="S300" s="44">
        <f t="shared" si="9"/>
        <v>1133.2879999999998</v>
      </c>
      <c r="T300" s="6" t="s">
        <v>96</v>
      </c>
      <c r="U300" s="7" t="s">
        <v>96</v>
      </c>
      <c r="V300" s="16" t="s">
        <v>96</v>
      </c>
      <c r="W300" s="16" t="s">
        <v>96</v>
      </c>
      <c r="X300" s="16" t="s">
        <v>96</v>
      </c>
      <c r="Y300" s="16" t="s">
        <v>96</v>
      </c>
      <c r="Z300" s="78" t="s">
        <v>69</v>
      </c>
      <c r="AA300" s="6" t="s">
        <v>70</v>
      </c>
      <c r="AB300">
        <v>2000</v>
      </c>
      <c r="AC300">
        <v>2013</v>
      </c>
      <c r="AD300" s="6" t="s">
        <v>96</v>
      </c>
      <c r="AE300" s="6">
        <v>0</v>
      </c>
      <c r="AF300" s="6">
        <v>1</v>
      </c>
      <c r="AG300" s="6" t="s">
        <v>96</v>
      </c>
      <c r="AH300" s="6" t="s">
        <v>96</v>
      </c>
      <c r="AI300" s="6">
        <v>1</v>
      </c>
      <c r="AJ300" s="6" t="s">
        <v>96</v>
      </c>
      <c r="AK300" s="6" t="s">
        <v>96</v>
      </c>
      <c r="AL300" s="16" t="s">
        <v>73</v>
      </c>
      <c r="AM300">
        <v>1.1000000000000001</v>
      </c>
      <c r="AN300" s="6" t="s">
        <v>96</v>
      </c>
      <c r="AO300" s="6" t="s">
        <v>96</v>
      </c>
      <c r="AP300" s="6" t="s">
        <v>96</v>
      </c>
      <c r="AQ300" s="6" t="s">
        <v>96</v>
      </c>
      <c r="AR300" s="6" t="s">
        <v>96</v>
      </c>
      <c r="AS300" s="6">
        <v>1</v>
      </c>
      <c r="AT300" s="6" t="s">
        <v>96</v>
      </c>
      <c r="AU300" s="6" t="s">
        <v>96</v>
      </c>
      <c r="AV300" s="6" t="s">
        <v>96</v>
      </c>
      <c r="AW300" s="6" t="s">
        <v>96</v>
      </c>
      <c r="AX300" s="6" t="s">
        <v>96</v>
      </c>
      <c r="AY300" s="6" t="s">
        <v>96</v>
      </c>
      <c r="AZ300" s="6" t="s">
        <v>96</v>
      </c>
      <c r="BA300" s="6">
        <v>1</v>
      </c>
      <c r="BB300" s="6">
        <v>1</v>
      </c>
      <c r="BC300" s="6" t="s">
        <v>96</v>
      </c>
      <c r="BD300" s="6" t="s">
        <v>96</v>
      </c>
      <c r="BE300" s="6" t="s">
        <v>96</v>
      </c>
      <c r="BF300" s="6" t="s">
        <v>96</v>
      </c>
      <c r="BG300" s="6" t="s">
        <v>96</v>
      </c>
      <c r="BH300" s="7" t="s">
        <v>96</v>
      </c>
      <c r="BI300" s="6" t="s">
        <v>96</v>
      </c>
      <c r="BJ300" s="6" t="s">
        <v>96</v>
      </c>
      <c r="BK300" t="s">
        <v>363</v>
      </c>
      <c r="BL300" s="6" t="s">
        <v>358</v>
      </c>
      <c r="BM300" s="6" t="s">
        <v>96</v>
      </c>
      <c r="BN300" s="6" t="s">
        <v>77</v>
      </c>
      <c r="BO300" t="s">
        <v>429</v>
      </c>
      <c r="BP300" s="6">
        <v>1</v>
      </c>
      <c r="BQ300" t="s">
        <v>430</v>
      </c>
      <c r="BR300" s="45" t="s">
        <v>442</v>
      </c>
      <c r="BS300" s="45" t="s">
        <v>443</v>
      </c>
      <c r="BT300" s="45" t="s">
        <v>449</v>
      </c>
      <c r="BU300" s="45" t="s">
        <v>448</v>
      </c>
      <c r="BV300" s="45" t="s">
        <v>447</v>
      </c>
      <c r="BW300" s="45" t="s">
        <v>419</v>
      </c>
      <c r="BX300" s="6" t="s">
        <v>96</v>
      </c>
    </row>
    <row r="301" spans="1:76" x14ac:dyDescent="0.25">
      <c r="A301" s="41" t="s">
        <v>354</v>
      </c>
      <c r="B301" s="6" t="s">
        <v>355</v>
      </c>
      <c r="C301" s="43" t="s">
        <v>357</v>
      </c>
      <c r="D301" s="36" t="s">
        <v>356</v>
      </c>
      <c r="E301" s="6">
        <v>2019</v>
      </c>
      <c r="F301" s="39">
        <v>1.3</v>
      </c>
      <c r="G301" t="s">
        <v>446</v>
      </c>
      <c r="H301" s="45" t="s">
        <v>368</v>
      </c>
      <c r="I301" t="s">
        <v>445</v>
      </c>
      <c r="J301" s="6" t="s">
        <v>96</v>
      </c>
      <c r="K301" s="6" t="s">
        <v>96</v>
      </c>
      <c r="L301" s="6">
        <v>0.97</v>
      </c>
      <c r="M301" s="6">
        <v>1.76</v>
      </c>
      <c r="N301" s="6" t="s">
        <v>96</v>
      </c>
      <c r="O301" s="6" t="s">
        <v>96</v>
      </c>
      <c r="P301" s="39" t="s">
        <v>96</v>
      </c>
      <c r="Q301" s="6" t="s">
        <v>96</v>
      </c>
      <c r="R301" s="6" t="s">
        <v>96</v>
      </c>
      <c r="S301" s="44">
        <f t="shared" si="9"/>
        <v>6357.4220000000005</v>
      </c>
      <c r="T301" s="6" t="s">
        <v>96</v>
      </c>
      <c r="U301" s="7" t="s">
        <v>96</v>
      </c>
      <c r="V301" s="16" t="s">
        <v>96</v>
      </c>
      <c r="W301" s="16" t="s">
        <v>96</v>
      </c>
      <c r="X301" s="16" t="s">
        <v>96</v>
      </c>
      <c r="Y301" s="16" t="s">
        <v>96</v>
      </c>
      <c r="Z301" s="78" t="s">
        <v>69</v>
      </c>
      <c r="AA301" s="6" t="s">
        <v>70</v>
      </c>
      <c r="AB301">
        <v>1990</v>
      </c>
      <c r="AC301">
        <v>2013</v>
      </c>
      <c r="AD301" s="6" t="s">
        <v>96</v>
      </c>
      <c r="AE301" s="6">
        <v>0</v>
      </c>
      <c r="AF301" s="6">
        <v>1</v>
      </c>
      <c r="AG301" s="6" t="s">
        <v>96</v>
      </c>
      <c r="AH301" s="6" t="s">
        <v>96</v>
      </c>
      <c r="AI301" s="6">
        <v>1</v>
      </c>
      <c r="AJ301" s="6" t="s">
        <v>96</v>
      </c>
      <c r="AK301" s="6" t="s">
        <v>96</v>
      </c>
      <c r="AL301" s="16" t="s">
        <v>73</v>
      </c>
      <c r="AM301">
        <v>6.9</v>
      </c>
      <c r="AN301" s="6" t="s">
        <v>96</v>
      </c>
      <c r="AO301" s="6" t="s">
        <v>96</v>
      </c>
      <c r="AP301" s="6" t="s">
        <v>96</v>
      </c>
      <c r="AQ301" s="6" t="s">
        <v>96</v>
      </c>
      <c r="AR301" s="6" t="s">
        <v>96</v>
      </c>
      <c r="AS301" s="6">
        <v>1</v>
      </c>
      <c r="AT301" s="6" t="s">
        <v>96</v>
      </c>
      <c r="AU301" s="6" t="s">
        <v>96</v>
      </c>
      <c r="AV301" s="6" t="s">
        <v>96</v>
      </c>
      <c r="AW301" s="6" t="s">
        <v>96</v>
      </c>
      <c r="AX301" s="6" t="s">
        <v>96</v>
      </c>
      <c r="AY301" s="6" t="s">
        <v>96</v>
      </c>
      <c r="AZ301" s="6" t="s">
        <v>96</v>
      </c>
      <c r="BA301" s="6">
        <v>1</v>
      </c>
      <c r="BB301" s="6">
        <v>1</v>
      </c>
      <c r="BC301" s="6" t="s">
        <v>96</v>
      </c>
      <c r="BD301" s="6" t="s">
        <v>96</v>
      </c>
      <c r="BE301" s="6" t="s">
        <v>96</v>
      </c>
      <c r="BF301" s="6" t="s">
        <v>96</v>
      </c>
      <c r="BG301" s="6" t="s">
        <v>96</v>
      </c>
      <c r="BH301" s="7" t="s">
        <v>96</v>
      </c>
      <c r="BI301" s="6" t="s">
        <v>96</v>
      </c>
      <c r="BJ301" s="6" t="s">
        <v>96</v>
      </c>
      <c r="BK301" t="s">
        <v>364</v>
      </c>
      <c r="BL301" s="6" t="s">
        <v>358</v>
      </c>
      <c r="BM301" s="6" t="s">
        <v>96</v>
      </c>
      <c r="BN301" s="6" t="s">
        <v>77</v>
      </c>
      <c r="BO301" t="s">
        <v>431</v>
      </c>
      <c r="BP301" s="6">
        <v>1</v>
      </c>
      <c r="BQ301" t="s">
        <v>432</v>
      </c>
      <c r="BR301" s="45" t="s">
        <v>442</v>
      </c>
      <c r="BS301" s="45" t="s">
        <v>443</v>
      </c>
      <c r="BT301" s="45" t="s">
        <v>449</v>
      </c>
      <c r="BU301" s="45" t="s">
        <v>448</v>
      </c>
      <c r="BV301" s="45" t="s">
        <v>447</v>
      </c>
      <c r="BW301" s="45" t="s">
        <v>419</v>
      </c>
      <c r="BX301" s="6" t="s">
        <v>96</v>
      </c>
    </row>
    <row r="302" spans="1:76" x14ac:dyDescent="0.25">
      <c r="A302" s="41" t="s">
        <v>354</v>
      </c>
      <c r="B302" s="6" t="s">
        <v>355</v>
      </c>
      <c r="C302" s="43" t="s">
        <v>357</v>
      </c>
      <c r="D302" s="36" t="s">
        <v>356</v>
      </c>
      <c r="E302" s="6">
        <v>2019</v>
      </c>
      <c r="F302" s="39">
        <v>1.52</v>
      </c>
      <c r="G302" t="s">
        <v>446</v>
      </c>
      <c r="H302" s="45" t="s">
        <v>368</v>
      </c>
      <c r="I302" t="s">
        <v>445</v>
      </c>
      <c r="J302" s="6" t="s">
        <v>96</v>
      </c>
      <c r="K302" s="6" t="s">
        <v>96</v>
      </c>
      <c r="L302" s="6">
        <v>1.08</v>
      </c>
      <c r="M302" s="6">
        <v>2.14</v>
      </c>
      <c r="N302" s="6" t="s">
        <v>96</v>
      </c>
      <c r="O302" s="6" t="s">
        <v>96</v>
      </c>
      <c r="P302" s="39" t="s">
        <v>96</v>
      </c>
      <c r="Q302" s="6" t="s">
        <v>96</v>
      </c>
      <c r="R302" s="6" t="s">
        <v>96</v>
      </c>
      <c r="S302" s="44">
        <f t="shared" si="9"/>
        <v>4950.7980000000007</v>
      </c>
      <c r="T302" s="6" t="s">
        <v>96</v>
      </c>
      <c r="U302" s="7" t="s">
        <v>96</v>
      </c>
      <c r="V302" s="16" t="s">
        <v>96</v>
      </c>
      <c r="W302" s="16" t="s">
        <v>96</v>
      </c>
      <c r="X302" s="16" t="s">
        <v>96</v>
      </c>
      <c r="Y302" s="16" t="s">
        <v>96</v>
      </c>
      <c r="Z302" s="78" t="s">
        <v>69</v>
      </c>
      <c r="AA302" s="6" t="s">
        <v>70</v>
      </c>
      <c r="AB302">
        <v>1995</v>
      </c>
      <c r="AC302">
        <v>2013</v>
      </c>
      <c r="AD302" s="6" t="s">
        <v>96</v>
      </c>
      <c r="AE302" s="6">
        <v>0</v>
      </c>
      <c r="AF302" s="6">
        <v>1</v>
      </c>
      <c r="AG302" s="6" t="s">
        <v>96</v>
      </c>
      <c r="AH302" s="6" t="s">
        <v>96</v>
      </c>
      <c r="AI302" s="6">
        <v>1</v>
      </c>
      <c r="AJ302" s="6" t="s">
        <v>96</v>
      </c>
      <c r="AK302" s="6" t="s">
        <v>96</v>
      </c>
      <c r="AL302" s="16" t="s">
        <v>73</v>
      </c>
      <c r="AM302">
        <v>12</v>
      </c>
      <c r="AN302" s="6" t="s">
        <v>96</v>
      </c>
      <c r="AO302" s="6" t="s">
        <v>96</v>
      </c>
      <c r="AP302" s="6" t="s">
        <v>96</v>
      </c>
      <c r="AQ302" s="6" t="s">
        <v>96</v>
      </c>
      <c r="AR302" s="6" t="s">
        <v>96</v>
      </c>
      <c r="AS302" s="6">
        <v>1</v>
      </c>
      <c r="AT302" s="6" t="s">
        <v>96</v>
      </c>
      <c r="AU302" s="6" t="s">
        <v>96</v>
      </c>
      <c r="AV302" s="6" t="s">
        <v>96</v>
      </c>
      <c r="AW302" s="6" t="s">
        <v>96</v>
      </c>
      <c r="AX302" s="6" t="s">
        <v>96</v>
      </c>
      <c r="AY302" s="6" t="s">
        <v>96</v>
      </c>
      <c r="AZ302" s="6" t="s">
        <v>96</v>
      </c>
      <c r="BA302" s="6">
        <v>1</v>
      </c>
      <c r="BB302" s="6">
        <v>1</v>
      </c>
      <c r="BC302" s="6" t="s">
        <v>96</v>
      </c>
      <c r="BD302" s="6" t="s">
        <v>96</v>
      </c>
      <c r="BE302" s="6" t="s">
        <v>96</v>
      </c>
      <c r="BF302" s="6" t="s">
        <v>96</v>
      </c>
      <c r="BG302" s="6" t="s">
        <v>96</v>
      </c>
      <c r="BH302" s="7" t="s">
        <v>96</v>
      </c>
      <c r="BI302" s="6" t="s">
        <v>96</v>
      </c>
      <c r="BJ302" s="6" t="s">
        <v>96</v>
      </c>
      <c r="BK302" t="s">
        <v>181</v>
      </c>
      <c r="BL302" s="6" t="s">
        <v>358</v>
      </c>
      <c r="BM302" s="6" t="s">
        <v>96</v>
      </c>
      <c r="BN302" s="6" t="s">
        <v>77</v>
      </c>
      <c r="BO302" t="s">
        <v>433</v>
      </c>
      <c r="BP302" s="6">
        <v>1</v>
      </c>
      <c r="BQ302" t="s">
        <v>434</v>
      </c>
      <c r="BR302" s="45" t="s">
        <v>442</v>
      </c>
      <c r="BS302" s="45" t="s">
        <v>443</v>
      </c>
      <c r="BT302" s="45" t="s">
        <v>449</v>
      </c>
      <c r="BU302" s="45" t="s">
        <v>448</v>
      </c>
      <c r="BV302" s="45" t="s">
        <v>447</v>
      </c>
      <c r="BW302" s="45" t="s">
        <v>419</v>
      </c>
      <c r="BX302" s="6" t="s">
        <v>96</v>
      </c>
    </row>
    <row r="303" spans="1:76" x14ac:dyDescent="0.25">
      <c r="A303" s="41" t="s">
        <v>354</v>
      </c>
      <c r="B303" s="6" t="s">
        <v>355</v>
      </c>
      <c r="C303" s="43" t="s">
        <v>357</v>
      </c>
      <c r="D303" s="36" t="s">
        <v>356</v>
      </c>
      <c r="E303" s="6">
        <v>2019</v>
      </c>
      <c r="F303" s="39">
        <v>1.88</v>
      </c>
      <c r="G303" t="s">
        <v>446</v>
      </c>
      <c r="H303" s="45" t="s">
        <v>368</v>
      </c>
      <c r="I303" t="s">
        <v>445</v>
      </c>
      <c r="J303" s="6" t="s">
        <v>96</v>
      </c>
      <c r="K303" s="6" t="s">
        <v>96</v>
      </c>
      <c r="L303" s="6">
        <v>1.42</v>
      </c>
      <c r="M303" s="6">
        <v>2.4900000000000002</v>
      </c>
      <c r="N303" s="6" t="s">
        <v>96</v>
      </c>
      <c r="O303" s="6" t="s">
        <v>96</v>
      </c>
      <c r="P303" s="39" t="s">
        <v>96</v>
      </c>
      <c r="Q303" s="6" t="s">
        <v>96</v>
      </c>
      <c r="R303" s="6" t="s">
        <v>96</v>
      </c>
      <c r="S303" s="44">
        <f t="shared" si="9"/>
        <v>5829.8579999999993</v>
      </c>
      <c r="T303" s="6" t="s">
        <v>96</v>
      </c>
      <c r="U303" s="7" t="s">
        <v>96</v>
      </c>
      <c r="V303" s="16" t="s">
        <v>96</v>
      </c>
      <c r="W303" s="16" t="s">
        <v>96</v>
      </c>
      <c r="X303" s="16" t="s">
        <v>96</v>
      </c>
      <c r="Y303" s="16" t="s">
        <v>96</v>
      </c>
      <c r="Z303" s="78" t="s">
        <v>69</v>
      </c>
      <c r="AA303" s="6" t="s">
        <v>70</v>
      </c>
      <c r="AB303">
        <v>1994</v>
      </c>
      <c r="AC303">
        <v>2007</v>
      </c>
      <c r="AD303" s="6" t="s">
        <v>96</v>
      </c>
      <c r="AE303" s="6">
        <v>0</v>
      </c>
      <c r="AF303" s="6">
        <v>1</v>
      </c>
      <c r="AG303" s="6" t="s">
        <v>96</v>
      </c>
      <c r="AH303" s="6" t="s">
        <v>96</v>
      </c>
      <c r="AI303" s="6">
        <v>1</v>
      </c>
      <c r="AJ303" s="6" t="s">
        <v>96</v>
      </c>
      <c r="AK303" s="6" t="s">
        <v>96</v>
      </c>
      <c r="AL303" s="16" t="s">
        <v>73</v>
      </c>
      <c r="AM303">
        <v>16.8</v>
      </c>
      <c r="AN303" s="6" t="s">
        <v>96</v>
      </c>
      <c r="AO303" s="6" t="s">
        <v>96</v>
      </c>
      <c r="AP303" s="6" t="s">
        <v>96</v>
      </c>
      <c r="AQ303" s="6" t="s">
        <v>96</v>
      </c>
      <c r="AR303" s="6" t="s">
        <v>96</v>
      </c>
      <c r="AS303" s="6">
        <v>1</v>
      </c>
      <c r="AT303" s="6" t="s">
        <v>96</v>
      </c>
      <c r="AU303" s="6" t="s">
        <v>96</v>
      </c>
      <c r="AV303" s="6" t="s">
        <v>96</v>
      </c>
      <c r="AW303" s="6" t="s">
        <v>96</v>
      </c>
      <c r="AX303" s="6" t="s">
        <v>96</v>
      </c>
      <c r="AY303" s="6" t="s">
        <v>96</v>
      </c>
      <c r="AZ303" s="6" t="s">
        <v>96</v>
      </c>
      <c r="BA303" s="6">
        <v>1</v>
      </c>
      <c r="BB303" s="6">
        <v>1</v>
      </c>
      <c r="BC303" s="6" t="s">
        <v>96</v>
      </c>
      <c r="BD303" s="6" t="s">
        <v>96</v>
      </c>
      <c r="BE303" s="6" t="s">
        <v>96</v>
      </c>
      <c r="BF303" s="6" t="s">
        <v>96</v>
      </c>
      <c r="BG303" s="6" t="s">
        <v>96</v>
      </c>
      <c r="BH303" s="7" t="s">
        <v>96</v>
      </c>
      <c r="BI303" s="6" t="s">
        <v>96</v>
      </c>
      <c r="BJ303" s="6" t="s">
        <v>96</v>
      </c>
      <c r="BK303" t="s">
        <v>218</v>
      </c>
      <c r="BL303" s="6" t="s">
        <v>358</v>
      </c>
      <c r="BM303" s="6" t="s">
        <v>96</v>
      </c>
      <c r="BN303" s="6" t="s">
        <v>77</v>
      </c>
      <c r="BO303" t="s">
        <v>435</v>
      </c>
      <c r="BP303" s="6">
        <v>1</v>
      </c>
      <c r="BQ303" t="s">
        <v>436</v>
      </c>
      <c r="BR303" s="45" t="s">
        <v>442</v>
      </c>
      <c r="BS303" s="45" t="s">
        <v>443</v>
      </c>
      <c r="BT303" s="45" t="s">
        <v>449</v>
      </c>
      <c r="BU303" s="45" t="s">
        <v>448</v>
      </c>
      <c r="BV303" s="45" t="s">
        <v>447</v>
      </c>
      <c r="BW303" s="45" t="s">
        <v>419</v>
      </c>
      <c r="BX303" s="6" t="s">
        <v>96</v>
      </c>
    </row>
    <row r="304" spans="1:76" x14ac:dyDescent="0.25">
      <c r="A304" s="41" t="s">
        <v>354</v>
      </c>
      <c r="B304" s="6" t="s">
        <v>355</v>
      </c>
      <c r="C304" s="43" t="s">
        <v>357</v>
      </c>
      <c r="D304" s="36" t="s">
        <v>356</v>
      </c>
      <c r="E304" s="6">
        <v>2019</v>
      </c>
      <c r="F304" s="39">
        <v>1.2</v>
      </c>
      <c r="G304" t="s">
        <v>446</v>
      </c>
      <c r="H304" s="45" t="s">
        <v>368</v>
      </c>
      <c r="I304" t="s">
        <v>445</v>
      </c>
      <c r="J304" s="6" t="s">
        <v>96</v>
      </c>
      <c r="K304" s="6" t="s">
        <v>96</v>
      </c>
      <c r="L304" s="6">
        <v>1</v>
      </c>
      <c r="M304" s="6">
        <v>10.44</v>
      </c>
      <c r="N304" s="6" t="s">
        <v>96</v>
      </c>
      <c r="O304" s="6" t="s">
        <v>96</v>
      </c>
      <c r="P304" s="39" t="s">
        <v>96</v>
      </c>
      <c r="Q304" s="6" t="s">
        <v>96</v>
      </c>
      <c r="R304" s="6" t="s">
        <v>96</v>
      </c>
      <c r="S304" s="44">
        <f t="shared" si="9"/>
        <v>17810.219999999998</v>
      </c>
      <c r="T304" s="6" t="s">
        <v>96</v>
      </c>
      <c r="U304" s="7" t="s">
        <v>96</v>
      </c>
      <c r="V304" s="16" t="s">
        <v>96</v>
      </c>
      <c r="W304" s="16" t="s">
        <v>96</v>
      </c>
      <c r="X304" s="16" t="s">
        <v>96</v>
      </c>
      <c r="Y304" s="16" t="s">
        <v>96</v>
      </c>
      <c r="Z304" s="78" t="s">
        <v>69</v>
      </c>
      <c r="AA304" s="6" t="s">
        <v>70</v>
      </c>
      <c r="AB304">
        <v>1990</v>
      </c>
      <c r="AC304">
        <v>2011</v>
      </c>
      <c r="AD304" s="6" t="s">
        <v>96</v>
      </c>
      <c r="AE304" s="6">
        <v>0</v>
      </c>
      <c r="AF304" s="6">
        <v>1</v>
      </c>
      <c r="AG304" s="6" t="s">
        <v>96</v>
      </c>
      <c r="AH304" s="6" t="s">
        <v>96</v>
      </c>
      <c r="AI304" s="6">
        <v>1</v>
      </c>
      <c r="AJ304" s="6" t="s">
        <v>96</v>
      </c>
      <c r="AK304" s="6" t="s">
        <v>96</v>
      </c>
      <c r="AL304" s="16" t="s">
        <v>73</v>
      </c>
      <c r="AM304">
        <v>6.9</v>
      </c>
      <c r="AN304" s="6" t="s">
        <v>96</v>
      </c>
      <c r="AO304" s="6" t="s">
        <v>96</v>
      </c>
      <c r="AP304" s="6" t="s">
        <v>96</v>
      </c>
      <c r="AQ304" s="6" t="s">
        <v>96</v>
      </c>
      <c r="AR304" s="6" t="s">
        <v>96</v>
      </c>
      <c r="AS304" s="6">
        <v>1</v>
      </c>
      <c r="AT304" s="6" t="s">
        <v>96</v>
      </c>
      <c r="AU304" s="6" t="s">
        <v>96</v>
      </c>
      <c r="AV304" s="6" t="s">
        <v>96</v>
      </c>
      <c r="AW304" s="6" t="s">
        <v>96</v>
      </c>
      <c r="AX304" s="6" t="s">
        <v>96</v>
      </c>
      <c r="AY304" s="6" t="s">
        <v>96</v>
      </c>
      <c r="AZ304" s="6" t="s">
        <v>96</v>
      </c>
      <c r="BA304" s="6">
        <v>1</v>
      </c>
      <c r="BB304" s="6">
        <v>1</v>
      </c>
      <c r="BC304" s="6" t="s">
        <v>96</v>
      </c>
      <c r="BD304" s="6" t="s">
        <v>96</v>
      </c>
      <c r="BE304" s="6" t="s">
        <v>96</v>
      </c>
      <c r="BF304" s="6" t="s">
        <v>96</v>
      </c>
      <c r="BG304" s="6" t="s">
        <v>96</v>
      </c>
      <c r="BH304" s="7" t="s">
        <v>96</v>
      </c>
      <c r="BI304" s="6" t="s">
        <v>96</v>
      </c>
      <c r="BJ304" s="6" t="s">
        <v>96</v>
      </c>
      <c r="BK304" t="s">
        <v>365</v>
      </c>
      <c r="BL304" s="6" t="s">
        <v>358</v>
      </c>
      <c r="BM304" s="6" t="s">
        <v>96</v>
      </c>
      <c r="BN304" s="6" t="s">
        <v>77</v>
      </c>
      <c r="BO304" t="s">
        <v>437</v>
      </c>
      <c r="BP304" s="6">
        <v>1</v>
      </c>
      <c r="BQ304" t="s">
        <v>438</v>
      </c>
      <c r="BR304" s="45" t="s">
        <v>442</v>
      </c>
      <c r="BS304" s="45" t="s">
        <v>443</v>
      </c>
      <c r="BT304" s="45" t="s">
        <v>449</v>
      </c>
      <c r="BU304" s="45" t="s">
        <v>448</v>
      </c>
      <c r="BV304" s="45" t="s">
        <v>447</v>
      </c>
      <c r="BW304" s="45" t="s">
        <v>419</v>
      </c>
      <c r="BX304" s="6" t="s">
        <v>96</v>
      </c>
    </row>
    <row r="305" spans="1:76" x14ac:dyDescent="0.25">
      <c r="A305" s="41" t="s">
        <v>354</v>
      </c>
      <c r="B305" s="6" t="s">
        <v>355</v>
      </c>
      <c r="C305" s="43" t="s">
        <v>357</v>
      </c>
      <c r="D305" s="36" t="s">
        <v>356</v>
      </c>
      <c r="E305" s="6">
        <v>2019</v>
      </c>
      <c r="F305" s="39">
        <v>1.1499999999999999</v>
      </c>
      <c r="G305" t="s">
        <v>446</v>
      </c>
      <c r="H305" s="45" t="s">
        <v>368</v>
      </c>
      <c r="I305" t="s">
        <v>445</v>
      </c>
      <c r="J305" s="6" t="s">
        <v>96</v>
      </c>
      <c r="K305" s="6" t="s">
        <v>96</v>
      </c>
      <c r="L305" s="6">
        <v>0.94</v>
      </c>
      <c r="M305" s="6">
        <v>1.42</v>
      </c>
      <c r="N305" s="6" t="s">
        <v>96</v>
      </c>
      <c r="O305" s="6" t="s">
        <v>96</v>
      </c>
      <c r="P305" s="39" t="s">
        <v>96</v>
      </c>
      <c r="Q305" s="6" t="s">
        <v>96</v>
      </c>
      <c r="R305" s="6" t="s">
        <v>96</v>
      </c>
      <c r="S305" s="44">
        <f t="shared" si="9"/>
        <v>18545.796000000006</v>
      </c>
      <c r="T305" s="6" t="s">
        <v>96</v>
      </c>
      <c r="U305" s="7" t="s">
        <v>96</v>
      </c>
      <c r="V305" s="16" t="s">
        <v>96</v>
      </c>
      <c r="W305" s="16" t="s">
        <v>96</v>
      </c>
      <c r="X305" s="16" t="s">
        <v>96</v>
      </c>
      <c r="Y305" s="16" t="s">
        <v>96</v>
      </c>
      <c r="Z305" s="78" t="s">
        <v>69</v>
      </c>
      <c r="AA305" s="6" t="s">
        <v>70</v>
      </c>
      <c r="AB305">
        <v>2001</v>
      </c>
      <c r="AC305">
        <v>2006</v>
      </c>
      <c r="AD305" s="6" t="s">
        <v>96</v>
      </c>
      <c r="AE305" s="6">
        <v>0</v>
      </c>
      <c r="AF305" s="6">
        <v>1</v>
      </c>
      <c r="AG305" s="6" t="s">
        <v>96</v>
      </c>
      <c r="AH305" s="6" t="s">
        <v>96</v>
      </c>
      <c r="AI305" s="6">
        <v>1</v>
      </c>
      <c r="AJ305" s="6" t="s">
        <v>96</v>
      </c>
      <c r="AK305" s="6" t="s">
        <v>96</v>
      </c>
      <c r="AL305" s="16" t="s">
        <v>73</v>
      </c>
      <c r="AM305">
        <v>13</v>
      </c>
      <c r="AN305" s="6" t="s">
        <v>96</v>
      </c>
      <c r="AO305" s="6" t="s">
        <v>96</v>
      </c>
      <c r="AP305" s="6" t="s">
        <v>96</v>
      </c>
      <c r="AQ305" s="6" t="s">
        <v>96</v>
      </c>
      <c r="AR305" s="6" t="s">
        <v>96</v>
      </c>
      <c r="AS305" s="6">
        <v>1</v>
      </c>
      <c r="AT305" s="6" t="s">
        <v>96</v>
      </c>
      <c r="AU305" s="6" t="s">
        <v>96</v>
      </c>
      <c r="AV305" s="6" t="s">
        <v>96</v>
      </c>
      <c r="AW305" s="6" t="s">
        <v>96</v>
      </c>
      <c r="AX305" s="6" t="s">
        <v>96</v>
      </c>
      <c r="AY305" s="6" t="s">
        <v>96</v>
      </c>
      <c r="AZ305" s="6" t="s">
        <v>96</v>
      </c>
      <c r="BA305" s="6">
        <v>1</v>
      </c>
      <c r="BB305" s="6">
        <v>1</v>
      </c>
      <c r="BC305" s="6" t="s">
        <v>96</v>
      </c>
      <c r="BD305" s="6" t="s">
        <v>96</v>
      </c>
      <c r="BE305" s="6" t="s">
        <v>96</v>
      </c>
      <c r="BF305" s="6" t="s">
        <v>96</v>
      </c>
      <c r="BG305" s="6" t="s">
        <v>96</v>
      </c>
      <c r="BH305" s="7" t="s">
        <v>96</v>
      </c>
      <c r="BI305" s="6" t="s">
        <v>96</v>
      </c>
      <c r="BJ305" s="6" t="s">
        <v>96</v>
      </c>
      <c r="BK305" t="s">
        <v>366</v>
      </c>
      <c r="BL305" s="6" t="s">
        <v>358</v>
      </c>
      <c r="BM305" s="6" t="s">
        <v>96</v>
      </c>
      <c r="BN305" s="6" t="s">
        <v>77</v>
      </c>
      <c r="BO305" t="s">
        <v>439</v>
      </c>
      <c r="BP305" s="6">
        <v>1</v>
      </c>
      <c r="BQ305" t="s">
        <v>440</v>
      </c>
      <c r="BR305" s="45" t="s">
        <v>442</v>
      </c>
      <c r="BS305" s="45" t="s">
        <v>443</v>
      </c>
      <c r="BT305" s="45" t="s">
        <v>449</v>
      </c>
      <c r="BU305" s="45" t="s">
        <v>448</v>
      </c>
      <c r="BV305" s="45" t="s">
        <v>447</v>
      </c>
      <c r="BW305" s="45" t="s">
        <v>419</v>
      </c>
      <c r="BX305" s="6" t="s">
        <v>96</v>
      </c>
    </row>
    <row r="306" spans="1:76" x14ac:dyDescent="0.25">
      <c r="A306" s="41" t="s">
        <v>354</v>
      </c>
      <c r="B306" s="6" t="s">
        <v>355</v>
      </c>
      <c r="C306" s="43" t="s">
        <v>357</v>
      </c>
      <c r="D306" s="36" t="s">
        <v>356</v>
      </c>
      <c r="E306" s="6">
        <v>2019</v>
      </c>
      <c r="F306" s="39">
        <v>1.57</v>
      </c>
      <c r="G306" t="s">
        <v>446</v>
      </c>
      <c r="H306" s="45" t="s">
        <v>368</v>
      </c>
      <c r="I306" t="s">
        <v>445</v>
      </c>
      <c r="J306" s="6" t="s">
        <v>96</v>
      </c>
      <c r="K306" s="6" t="s">
        <v>96</v>
      </c>
      <c r="L306" s="6">
        <v>0.55000000000000004</v>
      </c>
      <c r="M306" s="6">
        <v>4.46</v>
      </c>
      <c r="N306" s="6" t="s">
        <v>96</v>
      </c>
      <c r="O306" s="6" t="s">
        <v>96</v>
      </c>
      <c r="P306" s="39" t="s">
        <v>96</v>
      </c>
      <c r="Q306" s="6" t="s">
        <v>96</v>
      </c>
      <c r="R306" s="6" t="s">
        <v>96</v>
      </c>
      <c r="S306" s="44">
        <f t="shared" si="9"/>
        <v>124.2</v>
      </c>
      <c r="T306" s="6" t="s">
        <v>96</v>
      </c>
      <c r="U306" s="7" t="s">
        <v>96</v>
      </c>
      <c r="V306" s="16" t="s">
        <v>96</v>
      </c>
      <c r="W306" s="16" t="s">
        <v>96</v>
      </c>
      <c r="X306" s="16" t="s">
        <v>96</v>
      </c>
      <c r="Y306" s="16" t="s">
        <v>96</v>
      </c>
      <c r="Z306" s="78" t="s">
        <v>69</v>
      </c>
      <c r="AA306" s="6" t="s">
        <v>70</v>
      </c>
      <c r="AB306">
        <v>2010</v>
      </c>
      <c r="AC306">
        <v>2013</v>
      </c>
      <c r="AD306" s="6" t="s">
        <v>96</v>
      </c>
      <c r="AE306" s="6">
        <v>0</v>
      </c>
      <c r="AF306" s="6">
        <v>1</v>
      </c>
      <c r="AG306" s="6" t="s">
        <v>96</v>
      </c>
      <c r="AH306" s="6" t="s">
        <v>96</v>
      </c>
      <c r="AI306" s="6">
        <v>1</v>
      </c>
      <c r="AJ306" s="6" t="s">
        <v>96</v>
      </c>
      <c r="AK306" s="6" t="s">
        <v>96</v>
      </c>
      <c r="AL306" s="16" t="s">
        <v>73</v>
      </c>
      <c r="AM306">
        <v>5</v>
      </c>
      <c r="AN306" s="6" t="s">
        <v>96</v>
      </c>
      <c r="AO306" s="6" t="s">
        <v>96</v>
      </c>
      <c r="AP306" s="6" t="s">
        <v>96</v>
      </c>
      <c r="AQ306" s="6" t="s">
        <v>96</v>
      </c>
      <c r="AR306" s="6" t="s">
        <v>96</v>
      </c>
      <c r="AS306" s="6">
        <v>1</v>
      </c>
      <c r="AT306" s="6" t="s">
        <v>96</v>
      </c>
      <c r="AU306" s="6" t="s">
        <v>96</v>
      </c>
      <c r="AV306" s="6" t="s">
        <v>96</v>
      </c>
      <c r="AW306" s="6" t="s">
        <v>96</v>
      </c>
      <c r="AX306" s="6" t="s">
        <v>96</v>
      </c>
      <c r="AY306" s="6" t="s">
        <v>96</v>
      </c>
      <c r="AZ306" s="6" t="s">
        <v>96</v>
      </c>
      <c r="BA306" s="6">
        <v>1</v>
      </c>
      <c r="BB306" s="6">
        <v>1</v>
      </c>
      <c r="BC306" s="6" t="s">
        <v>96</v>
      </c>
      <c r="BD306" s="6" t="s">
        <v>96</v>
      </c>
      <c r="BE306" s="6" t="s">
        <v>96</v>
      </c>
      <c r="BF306" s="6" t="s">
        <v>96</v>
      </c>
      <c r="BG306" s="6" t="s">
        <v>96</v>
      </c>
      <c r="BH306" s="7" t="s">
        <v>96</v>
      </c>
      <c r="BI306" s="6" t="s">
        <v>96</v>
      </c>
      <c r="BJ306" s="6" t="s">
        <v>96</v>
      </c>
      <c r="BK306" t="s">
        <v>367</v>
      </c>
      <c r="BL306" s="6" t="s">
        <v>358</v>
      </c>
      <c r="BM306" s="6" t="s">
        <v>96</v>
      </c>
      <c r="BN306" s="6" t="s">
        <v>77</v>
      </c>
      <c r="BO306" t="s">
        <v>441</v>
      </c>
      <c r="BP306" s="6">
        <v>1</v>
      </c>
      <c r="BQ306" t="s">
        <v>440</v>
      </c>
      <c r="BR306" s="45" t="s">
        <v>442</v>
      </c>
      <c r="BS306" s="45" t="s">
        <v>443</v>
      </c>
      <c r="BT306" s="45" t="s">
        <v>449</v>
      </c>
      <c r="BU306" s="45" t="s">
        <v>448</v>
      </c>
      <c r="BV306" s="45" t="s">
        <v>447</v>
      </c>
      <c r="BW306" s="45" t="s">
        <v>419</v>
      </c>
      <c r="BX306" s="6" t="s">
        <v>96</v>
      </c>
    </row>
    <row r="307" spans="1:76" x14ac:dyDescent="0.25">
      <c r="A307" s="6" t="s">
        <v>96</v>
      </c>
      <c r="B307" s="6" t="s">
        <v>96</v>
      </c>
      <c r="C307" s="6" t="s">
        <v>96</v>
      </c>
      <c r="D307" s="6" t="s">
        <v>96</v>
      </c>
      <c r="E307" s="6" t="s">
        <v>96</v>
      </c>
      <c r="F307" s="39" t="s">
        <v>96</v>
      </c>
      <c r="G307" s="6" t="s">
        <v>96</v>
      </c>
      <c r="H307" s="6" t="s">
        <v>96</v>
      </c>
      <c r="I307" s="6" t="s">
        <v>96</v>
      </c>
      <c r="J307" s="6" t="s">
        <v>96</v>
      </c>
      <c r="K307" s="6" t="s">
        <v>96</v>
      </c>
      <c r="L307" s="6" t="s">
        <v>96</v>
      </c>
      <c r="M307" s="6" t="s">
        <v>96</v>
      </c>
      <c r="N307" s="6" t="s">
        <v>96</v>
      </c>
      <c r="O307" s="6" t="s">
        <v>96</v>
      </c>
      <c r="P307" s="39" t="s">
        <v>96</v>
      </c>
      <c r="Q307" s="6" t="s">
        <v>96</v>
      </c>
      <c r="R307" s="6" t="s">
        <v>96</v>
      </c>
      <c r="S307" s="6" t="s">
        <v>96</v>
      </c>
      <c r="T307" s="6" t="s">
        <v>96</v>
      </c>
      <c r="U307" s="7" t="s">
        <v>96</v>
      </c>
      <c r="V307" s="16" t="s">
        <v>96</v>
      </c>
      <c r="W307" s="16" t="s">
        <v>96</v>
      </c>
      <c r="X307" s="16" t="s">
        <v>96</v>
      </c>
      <c r="Y307" s="16" t="s">
        <v>96</v>
      </c>
      <c r="Z307" s="78" t="s">
        <v>69</v>
      </c>
      <c r="AA307" s="6" t="s">
        <v>96</v>
      </c>
      <c r="AB307" s="6" t="s">
        <v>96</v>
      </c>
      <c r="AC307" s="6" t="s">
        <v>96</v>
      </c>
      <c r="AD307" s="6" t="s">
        <v>96</v>
      </c>
      <c r="AE307" s="6" t="s">
        <v>96</v>
      </c>
      <c r="AF307" s="6" t="s">
        <v>96</v>
      </c>
      <c r="AG307" s="6" t="s">
        <v>96</v>
      </c>
      <c r="AH307" s="6" t="s">
        <v>96</v>
      </c>
      <c r="AI307" s="6" t="s">
        <v>96</v>
      </c>
      <c r="AJ307" s="6" t="s">
        <v>96</v>
      </c>
      <c r="AK307" s="6" t="s">
        <v>96</v>
      </c>
      <c r="AL307" s="16" t="s">
        <v>73</v>
      </c>
      <c r="AM307" s="6" t="s">
        <v>96</v>
      </c>
      <c r="AN307" s="6" t="s">
        <v>96</v>
      </c>
      <c r="AO307" s="6" t="s">
        <v>96</v>
      </c>
      <c r="AP307" s="6" t="s">
        <v>96</v>
      </c>
      <c r="AQ307" s="6" t="s">
        <v>96</v>
      </c>
      <c r="AR307" s="6" t="s">
        <v>96</v>
      </c>
      <c r="AS307" s="6" t="s">
        <v>96</v>
      </c>
      <c r="AT307" s="6" t="s">
        <v>96</v>
      </c>
      <c r="AU307" s="6" t="s">
        <v>96</v>
      </c>
      <c r="AV307" s="6" t="s">
        <v>96</v>
      </c>
      <c r="AW307" s="6" t="s">
        <v>96</v>
      </c>
      <c r="AX307" s="6" t="s">
        <v>96</v>
      </c>
      <c r="AY307" s="6" t="s">
        <v>96</v>
      </c>
      <c r="AZ307" s="6" t="s">
        <v>96</v>
      </c>
      <c r="BA307" s="6" t="s">
        <v>96</v>
      </c>
      <c r="BB307" s="6" t="s">
        <v>96</v>
      </c>
      <c r="BC307" s="6" t="s">
        <v>96</v>
      </c>
      <c r="BD307" s="6" t="s">
        <v>96</v>
      </c>
      <c r="BE307" s="6" t="s">
        <v>96</v>
      </c>
      <c r="BF307" s="6" t="s">
        <v>96</v>
      </c>
      <c r="BG307" s="6" t="s">
        <v>96</v>
      </c>
      <c r="BH307" s="7" t="s">
        <v>96</v>
      </c>
      <c r="BI307" s="6" t="s">
        <v>96</v>
      </c>
      <c r="BJ307" s="6" t="s">
        <v>96</v>
      </c>
      <c r="BK307" s="6" t="s">
        <v>96</v>
      </c>
      <c r="BL307" s="6" t="s">
        <v>96</v>
      </c>
      <c r="BM307" s="6" t="s">
        <v>96</v>
      </c>
      <c r="BN307" s="6" t="s">
        <v>96</v>
      </c>
      <c r="BO307" s="6" t="s">
        <v>96</v>
      </c>
      <c r="BP307" s="6">
        <v>1</v>
      </c>
      <c r="BQ307" s="6" t="s">
        <v>96</v>
      </c>
      <c r="BR307" s="6" t="s">
        <v>96</v>
      </c>
      <c r="BS307" s="6" t="s">
        <v>96</v>
      </c>
      <c r="BT307" s="45" t="s">
        <v>449</v>
      </c>
      <c r="BU307" s="45" t="s">
        <v>448</v>
      </c>
      <c r="BV307" s="45" t="s">
        <v>447</v>
      </c>
      <c r="BW307" s="45" t="s">
        <v>419</v>
      </c>
      <c r="BX307" s="6" t="s">
        <v>96</v>
      </c>
    </row>
    <row r="308" spans="1:76" x14ac:dyDescent="0.25">
      <c r="A308" s="41" t="s">
        <v>354</v>
      </c>
      <c r="B308" s="6" t="s">
        <v>355</v>
      </c>
      <c r="C308" s="43" t="s">
        <v>357</v>
      </c>
      <c r="D308" s="36" t="s">
        <v>356</v>
      </c>
      <c r="E308" s="6">
        <v>2019</v>
      </c>
      <c r="F308" s="39">
        <v>1.43</v>
      </c>
      <c r="G308" t="s">
        <v>446</v>
      </c>
      <c r="H308" s="45" t="s">
        <v>368</v>
      </c>
      <c r="I308" t="s">
        <v>445</v>
      </c>
      <c r="J308" s="6" t="s">
        <v>96</v>
      </c>
      <c r="K308" s="6" t="s">
        <v>96</v>
      </c>
      <c r="L308" s="6">
        <v>1.22</v>
      </c>
      <c r="M308" s="6">
        <v>1.68</v>
      </c>
      <c r="N308" s="6" t="s">
        <v>96</v>
      </c>
      <c r="O308" s="6" t="s">
        <v>96</v>
      </c>
      <c r="P308" s="39" t="s">
        <v>96</v>
      </c>
      <c r="Q308" s="6" t="s">
        <v>96</v>
      </c>
      <c r="R308" s="6" t="s">
        <v>96</v>
      </c>
      <c r="S308" s="44">
        <f>S270*0.868</f>
        <v>22237.292000000001</v>
      </c>
      <c r="T308" s="6" t="s">
        <v>96</v>
      </c>
      <c r="U308" s="7" t="s">
        <v>96</v>
      </c>
      <c r="V308" s="16" t="s">
        <v>96</v>
      </c>
      <c r="W308" s="16" t="s">
        <v>96</v>
      </c>
      <c r="X308" s="16" t="s">
        <v>96</v>
      </c>
      <c r="Y308" s="16" t="s">
        <v>96</v>
      </c>
      <c r="Z308" s="78" t="s">
        <v>69</v>
      </c>
      <c r="AA308" s="6" t="s">
        <v>70</v>
      </c>
      <c r="AB308">
        <v>1986</v>
      </c>
      <c r="AC308">
        <v>1999</v>
      </c>
      <c r="AD308" s="6" t="s">
        <v>96</v>
      </c>
      <c r="AE308" s="6">
        <v>0.75700000000000001</v>
      </c>
      <c r="AF308" s="6">
        <f t="shared" ref="AF308:AF315" si="10">1-AE308</f>
        <v>0.24299999999999999</v>
      </c>
      <c r="AG308" s="6" t="s">
        <v>96</v>
      </c>
      <c r="AH308" s="6" t="s">
        <v>96</v>
      </c>
      <c r="AI308" s="6">
        <v>1</v>
      </c>
      <c r="AJ308" s="6" t="s">
        <v>96</v>
      </c>
      <c r="AK308" s="6" t="s">
        <v>96</v>
      </c>
      <c r="AL308" s="16" t="s">
        <v>73</v>
      </c>
      <c r="AM308">
        <v>10.9</v>
      </c>
      <c r="AN308" s="6" t="s">
        <v>96</v>
      </c>
      <c r="AO308" s="6" t="s">
        <v>96</v>
      </c>
      <c r="AP308" s="6" t="s">
        <v>96</v>
      </c>
      <c r="AQ308" s="6" t="s">
        <v>96</v>
      </c>
      <c r="AR308" s="6" t="s">
        <v>96</v>
      </c>
      <c r="AS308" s="6">
        <v>1</v>
      </c>
      <c r="AT308" s="6" t="s">
        <v>96</v>
      </c>
      <c r="AU308" s="6" t="s">
        <v>96</v>
      </c>
      <c r="AV308" s="6" t="s">
        <v>96</v>
      </c>
      <c r="AW308" s="6" t="s">
        <v>96</v>
      </c>
      <c r="AX308" s="6" t="s">
        <v>96</v>
      </c>
      <c r="AY308" s="6" t="s">
        <v>96</v>
      </c>
      <c r="AZ308" s="6" t="s">
        <v>96</v>
      </c>
      <c r="BA308" s="6">
        <v>1</v>
      </c>
      <c r="BB308" s="6">
        <v>1</v>
      </c>
      <c r="BC308" s="6" t="s">
        <v>96</v>
      </c>
      <c r="BD308" s="6" t="s">
        <v>96</v>
      </c>
      <c r="BE308" s="6" t="s">
        <v>96</v>
      </c>
      <c r="BF308" s="6" t="s">
        <v>96</v>
      </c>
      <c r="BG308" s="6" t="s">
        <v>96</v>
      </c>
      <c r="BH308" s="7" t="s">
        <v>96</v>
      </c>
      <c r="BI308" s="6" t="s">
        <v>96</v>
      </c>
      <c r="BJ308" s="6" t="s">
        <v>96</v>
      </c>
      <c r="BK308" t="s">
        <v>359</v>
      </c>
      <c r="BL308" s="6" t="s">
        <v>358</v>
      </c>
      <c r="BM308" s="6" t="s">
        <v>96</v>
      </c>
      <c r="BN308" s="6" t="s">
        <v>77</v>
      </c>
      <c r="BO308" t="s">
        <v>423</v>
      </c>
      <c r="BP308" s="6">
        <v>1</v>
      </c>
      <c r="BQ308" t="s">
        <v>422</v>
      </c>
      <c r="BR308" s="45" t="s">
        <v>442</v>
      </c>
      <c r="BS308" s="45" t="s">
        <v>443</v>
      </c>
      <c r="BT308" s="45" t="s">
        <v>449</v>
      </c>
      <c r="BU308" s="45" t="s">
        <v>448</v>
      </c>
      <c r="BV308" s="45" t="s">
        <v>447</v>
      </c>
      <c r="BW308" s="45" t="s">
        <v>419</v>
      </c>
      <c r="BX308" s="6" t="s">
        <v>96</v>
      </c>
    </row>
    <row r="309" spans="1:76" x14ac:dyDescent="0.25">
      <c r="A309" s="41" t="s">
        <v>354</v>
      </c>
      <c r="B309" s="6" t="s">
        <v>355</v>
      </c>
      <c r="C309" s="43" t="s">
        <v>357</v>
      </c>
      <c r="D309" s="36" t="s">
        <v>356</v>
      </c>
      <c r="E309" s="6">
        <v>2019</v>
      </c>
      <c r="F309" s="39">
        <v>1.26</v>
      </c>
      <c r="G309" t="s">
        <v>446</v>
      </c>
      <c r="H309" s="45" t="s">
        <v>368</v>
      </c>
      <c r="I309" t="s">
        <v>445</v>
      </c>
      <c r="J309" s="6" t="s">
        <v>96</v>
      </c>
      <c r="K309" s="6" t="s">
        <v>96</v>
      </c>
      <c r="L309" s="6">
        <v>1.22</v>
      </c>
      <c r="M309" s="6">
        <v>1.31</v>
      </c>
      <c r="N309" s="6" t="s">
        <v>96</v>
      </c>
      <c r="O309" s="6" t="s">
        <v>96</v>
      </c>
      <c r="P309" s="39" t="s">
        <v>96</v>
      </c>
      <c r="Q309" s="6" t="s">
        <v>96</v>
      </c>
      <c r="R309" s="6" t="s">
        <v>96</v>
      </c>
      <c r="S309" s="44">
        <f>S271*0.741</f>
        <v>723472.38599999994</v>
      </c>
      <c r="T309" s="6" t="s">
        <v>96</v>
      </c>
      <c r="U309" s="7" t="s">
        <v>96</v>
      </c>
      <c r="V309" s="16" t="s">
        <v>96</v>
      </c>
      <c r="W309" s="16" t="s">
        <v>96</v>
      </c>
      <c r="X309" s="16" t="s">
        <v>96</v>
      </c>
      <c r="Y309" s="16" t="s">
        <v>96</v>
      </c>
      <c r="Z309" s="78" t="s">
        <v>69</v>
      </c>
      <c r="AA309" s="6" t="s">
        <v>70</v>
      </c>
      <c r="AB309">
        <v>1973</v>
      </c>
      <c r="AC309">
        <v>2012</v>
      </c>
      <c r="AD309" s="6" t="s">
        <v>96</v>
      </c>
      <c r="AE309" s="6">
        <v>0.66799999999999993</v>
      </c>
      <c r="AF309" s="6">
        <f t="shared" si="10"/>
        <v>0.33200000000000007</v>
      </c>
      <c r="AG309" s="6" t="s">
        <v>96</v>
      </c>
      <c r="AH309" s="6" t="s">
        <v>96</v>
      </c>
      <c r="AI309" s="6">
        <v>1</v>
      </c>
      <c r="AJ309" s="6" t="s">
        <v>96</v>
      </c>
      <c r="AK309" s="6" t="s">
        <v>96</v>
      </c>
      <c r="AL309" s="16" t="s">
        <v>73</v>
      </c>
      <c r="AM309">
        <v>19.100000000000001</v>
      </c>
      <c r="AN309" s="6" t="s">
        <v>96</v>
      </c>
      <c r="AO309" s="6" t="s">
        <v>96</v>
      </c>
      <c r="AP309" s="6" t="s">
        <v>96</v>
      </c>
      <c r="AQ309" s="6" t="s">
        <v>96</v>
      </c>
      <c r="AR309" s="6" t="s">
        <v>96</v>
      </c>
      <c r="AS309" s="6">
        <v>1</v>
      </c>
      <c r="AT309" s="6" t="s">
        <v>96</v>
      </c>
      <c r="AU309" s="6" t="s">
        <v>96</v>
      </c>
      <c r="AV309" s="6" t="s">
        <v>96</v>
      </c>
      <c r="AW309" s="6" t="s">
        <v>96</v>
      </c>
      <c r="AX309" s="6" t="s">
        <v>96</v>
      </c>
      <c r="AY309" s="6" t="s">
        <v>96</v>
      </c>
      <c r="AZ309" s="6" t="s">
        <v>96</v>
      </c>
      <c r="BA309" s="6">
        <v>1</v>
      </c>
      <c r="BB309" s="6">
        <v>1</v>
      </c>
      <c r="BC309" s="6" t="s">
        <v>96</v>
      </c>
      <c r="BD309" s="6" t="s">
        <v>96</v>
      </c>
      <c r="BE309" s="6" t="s">
        <v>96</v>
      </c>
      <c r="BF309" s="6" t="s">
        <v>96</v>
      </c>
      <c r="BG309" s="6" t="s">
        <v>96</v>
      </c>
      <c r="BH309" s="7" t="s">
        <v>96</v>
      </c>
      <c r="BI309" s="6" t="s">
        <v>96</v>
      </c>
      <c r="BJ309" s="6" t="s">
        <v>96</v>
      </c>
      <c r="BK309" t="s">
        <v>360</v>
      </c>
      <c r="BL309" s="6" t="s">
        <v>358</v>
      </c>
      <c r="BM309" s="6" t="s">
        <v>96</v>
      </c>
      <c r="BN309" s="6" t="s">
        <v>77</v>
      </c>
      <c r="BO309" s="6" t="s">
        <v>420</v>
      </c>
      <c r="BP309" s="6">
        <v>1</v>
      </c>
      <c r="BQ309" t="s">
        <v>424</v>
      </c>
      <c r="BR309" s="45" t="s">
        <v>442</v>
      </c>
      <c r="BS309" s="45" t="s">
        <v>443</v>
      </c>
      <c r="BT309" s="45" t="s">
        <v>449</v>
      </c>
      <c r="BU309" s="45" t="s">
        <v>448</v>
      </c>
      <c r="BV309" s="45" t="s">
        <v>447</v>
      </c>
      <c r="BW309" s="45" t="s">
        <v>419</v>
      </c>
      <c r="BX309" s="6" t="s">
        <v>96</v>
      </c>
    </row>
    <row r="310" spans="1:76" x14ac:dyDescent="0.25">
      <c r="A310" s="41" t="s">
        <v>354</v>
      </c>
      <c r="B310" s="6" t="s">
        <v>355</v>
      </c>
      <c r="C310" s="43" t="s">
        <v>357</v>
      </c>
      <c r="D310" s="36" t="s">
        <v>356</v>
      </c>
      <c r="E310" s="6">
        <v>2019</v>
      </c>
      <c r="F310" s="39">
        <v>1.5</v>
      </c>
      <c r="G310" t="s">
        <v>446</v>
      </c>
      <c r="H310" s="45" t="s">
        <v>368</v>
      </c>
      <c r="I310" t="s">
        <v>445</v>
      </c>
      <c r="J310" s="6" t="s">
        <v>96</v>
      </c>
      <c r="K310" s="6" t="s">
        <v>96</v>
      </c>
      <c r="L310" s="6">
        <v>1.35</v>
      </c>
      <c r="M310" s="6">
        <v>1.67</v>
      </c>
      <c r="N310" s="6" t="s">
        <v>96</v>
      </c>
      <c r="O310" s="6" t="s">
        <v>96</v>
      </c>
      <c r="P310" s="39" t="s">
        <v>96</v>
      </c>
      <c r="Q310" s="6" t="s">
        <v>96</v>
      </c>
      <c r="R310" s="6" t="s">
        <v>96</v>
      </c>
      <c r="S310" s="44">
        <f>S272*0.791</f>
        <v>66305.574999999997</v>
      </c>
      <c r="T310" s="6" t="s">
        <v>96</v>
      </c>
      <c r="U310" s="7" t="s">
        <v>96</v>
      </c>
      <c r="V310" s="16" t="s">
        <v>96</v>
      </c>
      <c r="W310" s="16" t="s">
        <v>96</v>
      </c>
      <c r="X310" s="16" t="s">
        <v>96</v>
      </c>
      <c r="Y310" s="16" t="s">
        <v>96</v>
      </c>
      <c r="Z310" s="78" t="s">
        <v>69</v>
      </c>
      <c r="AA310" s="6" t="s">
        <v>70</v>
      </c>
      <c r="AB310">
        <v>1992</v>
      </c>
      <c r="AC310">
        <v>2013</v>
      </c>
      <c r="AD310" s="6" t="s">
        <v>96</v>
      </c>
      <c r="AE310" s="6">
        <v>0.67299999999999993</v>
      </c>
      <c r="AF310" s="6">
        <f t="shared" si="10"/>
        <v>0.32700000000000007</v>
      </c>
      <c r="AG310" s="6" t="s">
        <v>96</v>
      </c>
      <c r="AH310" s="6" t="s">
        <v>96</v>
      </c>
      <c r="AI310" s="6">
        <v>1</v>
      </c>
      <c r="AJ310" s="6" t="s">
        <v>96</v>
      </c>
      <c r="AK310" s="6" t="s">
        <v>96</v>
      </c>
      <c r="AL310" s="16" t="s">
        <v>73</v>
      </c>
      <c r="AM310">
        <v>29.1</v>
      </c>
      <c r="AN310" s="6" t="s">
        <v>96</v>
      </c>
      <c r="AO310" s="6" t="s">
        <v>96</v>
      </c>
      <c r="AP310" s="6" t="s">
        <v>96</v>
      </c>
      <c r="AQ310" s="6" t="s">
        <v>96</v>
      </c>
      <c r="AR310" s="6" t="s">
        <v>96</v>
      </c>
      <c r="AS310" s="6">
        <v>1</v>
      </c>
      <c r="AT310" s="6" t="s">
        <v>96</v>
      </c>
      <c r="AU310" s="6" t="s">
        <v>96</v>
      </c>
      <c r="AV310" s="6" t="s">
        <v>96</v>
      </c>
      <c r="AW310" s="6" t="s">
        <v>96</v>
      </c>
      <c r="AX310" s="6" t="s">
        <v>96</v>
      </c>
      <c r="AY310" s="6" t="s">
        <v>96</v>
      </c>
      <c r="AZ310" s="6" t="s">
        <v>96</v>
      </c>
      <c r="BA310" s="6">
        <v>1</v>
      </c>
      <c r="BB310" s="6">
        <v>1</v>
      </c>
      <c r="BC310" s="6" t="s">
        <v>96</v>
      </c>
      <c r="BD310" s="6" t="s">
        <v>96</v>
      </c>
      <c r="BE310" s="6" t="s">
        <v>96</v>
      </c>
      <c r="BF310" s="6" t="s">
        <v>96</v>
      </c>
      <c r="BG310" s="6" t="s">
        <v>96</v>
      </c>
      <c r="BH310" s="7" t="s">
        <v>96</v>
      </c>
      <c r="BI310" s="6" t="s">
        <v>96</v>
      </c>
      <c r="BJ310" s="6" t="s">
        <v>96</v>
      </c>
      <c r="BK310" t="s">
        <v>361</v>
      </c>
      <c r="BL310" s="6" t="s">
        <v>358</v>
      </c>
      <c r="BM310" s="6" t="s">
        <v>96</v>
      </c>
      <c r="BN310" s="6" t="s">
        <v>77</v>
      </c>
      <c r="BO310" t="s">
        <v>425</v>
      </c>
      <c r="BP310" s="6">
        <v>1</v>
      </c>
      <c r="BQ310" t="s">
        <v>426</v>
      </c>
      <c r="BR310" s="45" t="s">
        <v>442</v>
      </c>
      <c r="BS310" s="45" t="s">
        <v>443</v>
      </c>
      <c r="BT310" s="45" t="s">
        <v>449</v>
      </c>
      <c r="BU310" s="45" t="s">
        <v>448</v>
      </c>
      <c r="BV310" s="45" t="s">
        <v>447</v>
      </c>
      <c r="BW310" s="45" t="s">
        <v>419</v>
      </c>
      <c r="BX310" s="6" t="s">
        <v>96</v>
      </c>
    </row>
    <row r="311" spans="1:76" x14ac:dyDescent="0.25">
      <c r="A311" s="41" t="s">
        <v>354</v>
      </c>
      <c r="B311" s="6" t="s">
        <v>355</v>
      </c>
      <c r="C311" s="43" t="s">
        <v>357</v>
      </c>
      <c r="D311" s="36" t="s">
        <v>356</v>
      </c>
      <c r="E311" s="6">
        <v>2019</v>
      </c>
      <c r="F311" s="39">
        <v>1.4</v>
      </c>
      <c r="G311" t="s">
        <v>446</v>
      </c>
      <c r="H311" s="45" t="s">
        <v>368</v>
      </c>
      <c r="I311" t="s">
        <v>445</v>
      </c>
      <c r="J311" s="6" t="s">
        <v>96</v>
      </c>
      <c r="K311" s="6" t="s">
        <v>96</v>
      </c>
      <c r="L311" s="6">
        <v>1.1499999999999999</v>
      </c>
      <c r="M311" s="6">
        <v>1.71</v>
      </c>
      <c r="N311" s="6" t="s">
        <v>96</v>
      </c>
      <c r="O311" s="6" t="s">
        <v>96</v>
      </c>
      <c r="P311" s="39" t="s">
        <v>96</v>
      </c>
      <c r="Q311" s="6" t="s">
        <v>96</v>
      </c>
      <c r="R311" s="6" t="s">
        <v>96</v>
      </c>
      <c r="S311" s="44">
        <f>S275*0.706</f>
        <v>15530.588</v>
      </c>
      <c r="T311" s="6" t="s">
        <v>96</v>
      </c>
      <c r="U311" s="7" t="s">
        <v>96</v>
      </c>
      <c r="V311" s="16" t="s">
        <v>96</v>
      </c>
      <c r="W311" s="16" t="s">
        <v>96</v>
      </c>
      <c r="X311" s="16" t="s">
        <v>96</v>
      </c>
      <c r="Y311" s="16" t="s">
        <v>96</v>
      </c>
      <c r="Z311" s="78" t="s">
        <v>69</v>
      </c>
      <c r="AA311" s="6" t="s">
        <v>70</v>
      </c>
      <c r="AB311">
        <v>1990</v>
      </c>
      <c r="AC311">
        <v>2013</v>
      </c>
      <c r="AD311" s="6" t="s">
        <v>96</v>
      </c>
      <c r="AE311" s="6">
        <v>0.71099999999999997</v>
      </c>
      <c r="AF311" s="6">
        <f t="shared" si="10"/>
        <v>0.28900000000000003</v>
      </c>
      <c r="AG311" s="6" t="s">
        <v>96</v>
      </c>
      <c r="AH311" s="6" t="s">
        <v>96</v>
      </c>
      <c r="AI311" s="6">
        <v>1</v>
      </c>
      <c r="AJ311" s="6" t="s">
        <v>96</v>
      </c>
      <c r="AK311" s="6" t="s">
        <v>96</v>
      </c>
      <c r="AL311" s="16" t="s">
        <v>73</v>
      </c>
      <c r="AM311">
        <v>6.9</v>
      </c>
      <c r="AN311" s="6" t="s">
        <v>96</v>
      </c>
      <c r="AO311" s="6" t="s">
        <v>96</v>
      </c>
      <c r="AP311" s="6" t="s">
        <v>96</v>
      </c>
      <c r="AQ311" s="6" t="s">
        <v>96</v>
      </c>
      <c r="AR311" s="6" t="s">
        <v>96</v>
      </c>
      <c r="AS311" s="6">
        <v>1</v>
      </c>
      <c r="AT311" s="6" t="s">
        <v>96</v>
      </c>
      <c r="AU311" s="6" t="s">
        <v>96</v>
      </c>
      <c r="AV311" s="6" t="s">
        <v>96</v>
      </c>
      <c r="AW311" s="6" t="s">
        <v>96</v>
      </c>
      <c r="AX311" s="6" t="s">
        <v>96</v>
      </c>
      <c r="AY311" s="6" t="s">
        <v>96</v>
      </c>
      <c r="AZ311" s="6" t="s">
        <v>96</v>
      </c>
      <c r="BA311" s="6">
        <v>1</v>
      </c>
      <c r="BB311" s="6">
        <v>1</v>
      </c>
      <c r="BC311" s="6" t="s">
        <v>96</v>
      </c>
      <c r="BD311" s="6" t="s">
        <v>96</v>
      </c>
      <c r="BE311" s="6" t="s">
        <v>96</v>
      </c>
      <c r="BF311" s="6" t="s">
        <v>96</v>
      </c>
      <c r="BG311" s="6" t="s">
        <v>96</v>
      </c>
      <c r="BH311" s="7" t="s">
        <v>96</v>
      </c>
      <c r="BI311" s="6" t="s">
        <v>96</v>
      </c>
      <c r="BJ311" s="6" t="s">
        <v>96</v>
      </c>
      <c r="BK311" t="s">
        <v>364</v>
      </c>
      <c r="BL311" s="6" t="s">
        <v>358</v>
      </c>
      <c r="BM311" s="6" t="s">
        <v>96</v>
      </c>
      <c r="BN311" s="6" t="s">
        <v>77</v>
      </c>
      <c r="BO311" t="s">
        <v>431</v>
      </c>
      <c r="BP311" s="6">
        <v>1</v>
      </c>
      <c r="BQ311" t="s">
        <v>432</v>
      </c>
      <c r="BR311" s="45" t="s">
        <v>442</v>
      </c>
      <c r="BS311" s="45" t="s">
        <v>443</v>
      </c>
      <c r="BT311" s="45" t="s">
        <v>449</v>
      </c>
      <c r="BU311" s="45" t="s">
        <v>448</v>
      </c>
      <c r="BV311" s="45" t="s">
        <v>447</v>
      </c>
      <c r="BW311" s="45" t="s">
        <v>419</v>
      </c>
      <c r="BX311" s="6" t="s">
        <v>96</v>
      </c>
    </row>
    <row r="312" spans="1:76" x14ac:dyDescent="0.25">
      <c r="A312" s="41" t="s">
        <v>354</v>
      </c>
      <c r="B312" s="6" t="s">
        <v>355</v>
      </c>
      <c r="C312" s="43" t="s">
        <v>357</v>
      </c>
      <c r="D312" s="36" t="s">
        <v>356</v>
      </c>
      <c r="E312" s="6">
        <v>2019</v>
      </c>
      <c r="F312" s="39">
        <v>1.48</v>
      </c>
      <c r="G312" t="s">
        <v>446</v>
      </c>
      <c r="H312" s="45" t="s">
        <v>368</v>
      </c>
      <c r="I312" t="s">
        <v>445</v>
      </c>
      <c r="J312" s="6" t="s">
        <v>96</v>
      </c>
      <c r="K312" s="6" t="s">
        <v>96</v>
      </c>
      <c r="L312" s="6">
        <v>1.17</v>
      </c>
      <c r="M312" s="6">
        <v>1.87</v>
      </c>
      <c r="N312" s="6" t="s">
        <v>96</v>
      </c>
      <c r="O312" s="6" t="s">
        <v>96</v>
      </c>
      <c r="P312" s="39" t="s">
        <v>96</v>
      </c>
      <c r="Q312" s="6" t="s">
        <v>96</v>
      </c>
      <c r="R312" s="6" t="s">
        <v>96</v>
      </c>
      <c r="S312" s="44">
        <f>S276*0.666</f>
        <v>10670.652</v>
      </c>
      <c r="T312" s="6" t="s">
        <v>96</v>
      </c>
      <c r="U312" s="7" t="s">
        <v>96</v>
      </c>
      <c r="V312" s="16" t="s">
        <v>96</v>
      </c>
      <c r="W312" s="16" t="s">
        <v>96</v>
      </c>
      <c r="X312" s="16" t="s">
        <v>96</v>
      </c>
      <c r="Y312" s="16" t="s">
        <v>96</v>
      </c>
      <c r="Z312" s="78" t="s">
        <v>69</v>
      </c>
      <c r="AA312" s="6" t="s">
        <v>70</v>
      </c>
      <c r="AB312">
        <v>1995</v>
      </c>
      <c r="AC312">
        <v>2013</v>
      </c>
      <c r="AD312" s="6" t="s">
        <v>96</v>
      </c>
      <c r="AE312" s="6">
        <v>0.69099999999999995</v>
      </c>
      <c r="AF312" s="6">
        <f t="shared" si="10"/>
        <v>0.30900000000000005</v>
      </c>
      <c r="AG312" s="6" t="s">
        <v>96</v>
      </c>
      <c r="AH312" s="6" t="s">
        <v>96</v>
      </c>
      <c r="AI312" s="6">
        <v>1</v>
      </c>
      <c r="AJ312" s="6" t="s">
        <v>96</v>
      </c>
      <c r="AK312" s="6" t="s">
        <v>96</v>
      </c>
      <c r="AL312" s="16" t="s">
        <v>73</v>
      </c>
      <c r="AM312">
        <v>12</v>
      </c>
      <c r="AN312" s="6" t="s">
        <v>96</v>
      </c>
      <c r="AO312" s="6" t="s">
        <v>96</v>
      </c>
      <c r="AP312" s="6" t="s">
        <v>96</v>
      </c>
      <c r="AQ312" s="6" t="s">
        <v>96</v>
      </c>
      <c r="AR312" s="6" t="s">
        <v>96</v>
      </c>
      <c r="AS312" s="6">
        <v>1</v>
      </c>
      <c r="AT312" s="6" t="s">
        <v>96</v>
      </c>
      <c r="AU312" s="6" t="s">
        <v>96</v>
      </c>
      <c r="AV312" s="6" t="s">
        <v>96</v>
      </c>
      <c r="AW312" s="6" t="s">
        <v>96</v>
      </c>
      <c r="AX312" s="6" t="s">
        <v>96</v>
      </c>
      <c r="AY312" s="6" t="s">
        <v>96</v>
      </c>
      <c r="AZ312" s="6" t="s">
        <v>96</v>
      </c>
      <c r="BA312" s="6">
        <v>1</v>
      </c>
      <c r="BB312" s="6">
        <v>1</v>
      </c>
      <c r="BC312" s="6" t="s">
        <v>96</v>
      </c>
      <c r="BD312" s="6" t="s">
        <v>96</v>
      </c>
      <c r="BE312" s="6" t="s">
        <v>96</v>
      </c>
      <c r="BF312" s="6" t="s">
        <v>96</v>
      </c>
      <c r="BG312" s="6" t="s">
        <v>96</v>
      </c>
      <c r="BH312" s="7" t="s">
        <v>96</v>
      </c>
      <c r="BI312" s="6" t="s">
        <v>96</v>
      </c>
      <c r="BJ312" s="6" t="s">
        <v>96</v>
      </c>
      <c r="BK312" t="s">
        <v>181</v>
      </c>
      <c r="BL312" s="6" t="s">
        <v>358</v>
      </c>
      <c r="BM312" s="6" t="s">
        <v>96</v>
      </c>
      <c r="BN312" s="6" t="s">
        <v>77</v>
      </c>
      <c r="BO312" t="s">
        <v>433</v>
      </c>
      <c r="BP312" s="6">
        <v>1</v>
      </c>
      <c r="BQ312" t="s">
        <v>434</v>
      </c>
      <c r="BR312" s="45" t="s">
        <v>442</v>
      </c>
      <c r="BS312" s="45" t="s">
        <v>443</v>
      </c>
      <c r="BT312" s="45" t="s">
        <v>449</v>
      </c>
      <c r="BU312" s="45" t="s">
        <v>448</v>
      </c>
      <c r="BV312" s="45" t="s">
        <v>447</v>
      </c>
      <c r="BW312" s="45" t="s">
        <v>419</v>
      </c>
      <c r="BX312" s="6" t="s">
        <v>96</v>
      </c>
    </row>
    <row r="313" spans="1:76" x14ac:dyDescent="0.25">
      <c r="A313" s="41" t="s">
        <v>354</v>
      </c>
      <c r="B313" s="6" t="s">
        <v>355</v>
      </c>
      <c r="C313" s="43" t="s">
        <v>357</v>
      </c>
      <c r="D313" s="36" t="s">
        <v>356</v>
      </c>
      <c r="E313" s="6">
        <v>2019</v>
      </c>
      <c r="F313" s="39">
        <v>1.71</v>
      </c>
      <c r="G313" t="s">
        <v>446</v>
      </c>
      <c r="H313" s="45" t="s">
        <v>368</v>
      </c>
      <c r="I313" t="s">
        <v>445</v>
      </c>
      <c r="J313" s="6" t="s">
        <v>96</v>
      </c>
      <c r="K313" s="6" t="s">
        <v>96</v>
      </c>
      <c r="L313" s="6">
        <v>1.44</v>
      </c>
      <c r="M313" s="6">
        <v>2.04</v>
      </c>
      <c r="N313" s="6" t="s">
        <v>96</v>
      </c>
      <c r="O313" s="6" t="s">
        <v>96</v>
      </c>
      <c r="P313" s="39" t="s">
        <v>96</v>
      </c>
      <c r="Q313" s="6" t="s">
        <v>96</v>
      </c>
      <c r="R313" s="6" t="s">
        <v>96</v>
      </c>
      <c r="S313" s="44">
        <f>S277*0.787</f>
        <v>14073.921</v>
      </c>
      <c r="T313" s="6" t="s">
        <v>96</v>
      </c>
      <c r="U313" s="7" t="s">
        <v>96</v>
      </c>
      <c r="V313" s="16" t="s">
        <v>96</v>
      </c>
      <c r="W313" s="16" t="s">
        <v>96</v>
      </c>
      <c r="X313" s="16" t="s">
        <v>96</v>
      </c>
      <c r="Y313" s="16" t="s">
        <v>96</v>
      </c>
      <c r="Z313" s="78" t="s">
        <v>69</v>
      </c>
      <c r="AA313" s="6" t="s">
        <v>70</v>
      </c>
      <c r="AB313">
        <v>1994</v>
      </c>
      <c r="AC313">
        <v>2007</v>
      </c>
      <c r="AD313" s="6" t="s">
        <v>96</v>
      </c>
      <c r="AE313" s="6">
        <v>0.67400000000000004</v>
      </c>
      <c r="AF313" s="6">
        <f t="shared" si="10"/>
        <v>0.32599999999999996</v>
      </c>
      <c r="AG313" s="6" t="s">
        <v>96</v>
      </c>
      <c r="AH313" s="6" t="s">
        <v>96</v>
      </c>
      <c r="AI313" s="6">
        <v>1</v>
      </c>
      <c r="AJ313" s="6" t="s">
        <v>96</v>
      </c>
      <c r="AK313" s="6" t="s">
        <v>96</v>
      </c>
      <c r="AL313" s="16" t="s">
        <v>73</v>
      </c>
      <c r="AM313">
        <v>16.8</v>
      </c>
      <c r="AN313" s="6" t="s">
        <v>96</v>
      </c>
      <c r="AO313" s="6" t="s">
        <v>96</v>
      </c>
      <c r="AP313" s="6" t="s">
        <v>96</v>
      </c>
      <c r="AQ313" s="6" t="s">
        <v>96</v>
      </c>
      <c r="AR313" s="6" t="s">
        <v>96</v>
      </c>
      <c r="AS313" s="6">
        <v>1</v>
      </c>
      <c r="AT313" s="6" t="s">
        <v>96</v>
      </c>
      <c r="AU313" s="6" t="s">
        <v>96</v>
      </c>
      <c r="AV313" s="6" t="s">
        <v>96</v>
      </c>
      <c r="AW313" s="6" t="s">
        <v>96</v>
      </c>
      <c r="AX313" s="6" t="s">
        <v>96</v>
      </c>
      <c r="AY313" s="6" t="s">
        <v>96</v>
      </c>
      <c r="AZ313" s="6" t="s">
        <v>96</v>
      </c>
      <c r="BA313" s="6">
        <v>1</v>
      </c>
      <c r="BB313" s="6">
        <v>1</v>
      </c>
      <c r="BC313" s="6" t="s">
        <v>96</v>
      </c>
      <c r="BD313" s="6" t="s">
        <v>96</v>
      </c>
      <c r="BE313" s="6" t="s">
        <v>96</v>
      </c>
      <c r="BF313" s="6" t="s">
        <v>96</v>
      </c>
      <c r="BG313" s="6" t="s">
        <v>96</v>
      </c>
      <c r="BH313" s="7" t="s">
        <v>96</v>
      </c>
      <c r="BI313" s="6" t="s">
        <v>96</v>
      </c>
      <c r="BJ313" s="6" t="s">
        <v>96</v>
      </c>
      <c r="BK313" t="s">
        <v>218</v>
      </c>
      <c r="BL313" s="6" t="s">
        <v>358</v>
      </c>
      <c r="BM313" s="6" t="s">
        <v>96</v>
      </c>
      <c r="BN313" s="6" t="s">
        <v>77</v>
      </c>
      <c r="BO313" t="s">
        <v>435</v>
      </c>
      <c r="BP313" s="6">
        <v>1</v>
      </c>
      <c r="BQ313" t="s">
        <v>436</v>
      </c>
      <c r="BR313" s="45" t="s">
        <v>442</v>
      </c>
      <c r="BS313" s="45" t="s">
        <v>443</v>
      </c>
      <c r="BT313" s="45" t="s">
        <v>449</v>
      </c>
      <c r="BU313" s="45" t="s">
        <v>448</v>
      </c>
      <c r="BV313" s="45" t="s">
        <v>447</v>
      </c>
      <c r="BW313" s="45" t="s">
        <v>419</v>
      </c>
      <c r="BX313" s="6" t="s">
        <v>96</v>
      </c>
    </row>
    <row r="314" spans="1:76" x14ac:dyDescent="0.25">
      <c r="A314" s="41" t="s">
        <v>354</v>
      </c>
      <c r="B314" s="6" t="s">
        <v>355</v>
      </c>
      <c r="C314" s="43" t="s">
        <v>357</v>
      </c>
      <c r="D314" s="36" t="s">
        <v>356</v>
      </c>
      <c r="E314" s="6">
        <v>2019</v>
      </c>
      <c r="F314" s="39">
        <v>1.34</v>
      </c>
      <c r="G314" t="s">
        <v>446</v>
      </c>
      <c r="H314" s="45" t="s">
        <v>368</v>
      </c>
      <c r="I314" t="s">
        <v>445</v>
      </c>
      <c r="J314" s="6" t="s">
        <v>96</v>
      </c>
      <c r="K314" s="6" t="s">
        <v>96</v>
      </c>
      <c r="L314" s="6">
        <v>1.22</v>
      </c>
      <c r="M314" s="6">
        <v>1.47</v>
      </c>
      <c r="N314" s="6" t="s">
        <v>96</v>
      </c>
      <c r="O314" s="6" t="s">
        <v>96</v>
      </c>
      <c r="P314" s="39" t="s">
        <v>96</v>
      </c>
      <c r="Q314" s="6" t="s">
        <v>96</v>
      </c>
      <c r="R314" s="6" t="s">
        <v>96</v>
      </c>
      <c r="S314" s="44">
        <f>S278*0.831</f>
        <v>64913.564999999995</v>
      </c>
      <c r="T314" s="6" t="s">
        <v>96</v>
      </c>
      <c r="U314" s="7" t="s">
        <v>96</v>
      </c>
      <c r="V314" s="16" t="s">
        <v>96</v>
      </c>
      <c r="W314" s="16" t="s">
        <v>96</v>
      </c>
      <c r="X314" s="16" t="s">
        <v>96</v>
      </c>
      <c r="Y314" s="16" t="s">
        <v>96</v>
      </c>
      <c r="Z314" s="78" t="s">
        <v>69</v>
      </c>
      <c r="AA314" s="6" t="s">
        <v>70</v>
      </c>
      <c r="AB314">
        <v>1990</v>
      </c>
      <c r="AC314">
        <v>2011</v>
      </c>
      <c r="AD314" s="6" t="s">
        <v>96</v>
      </c>
      <c r="AE314" s="6">
        <v>0.77200000000000002</v>
      </c>
      <c r="AF314" s="6">
        <f t="shared" si="10"/>
        <v>0.22799999999999998</v>
      </c>
      <c r="AG314" s="6" t="s">
        <v>96</v>
      </c>
      <c r="AH314" s="6" t="s">
        <v>96</v>
      </c>
      <c r="AI314" s="6">
        <v>1</v>
      </c>
      <c r="AJ314" s="6" t="s">
        <v>96</v>
      </c>
      <c r="AK314" s="6" t="s">
        <v>96</v>
      </c>
      <c r="AL314" s="16" t="s">
        <v>73</v>
      </c>
      <c r="AM314">
        <v>6.9</v>
      </c>
      <c r="AN314" s="6" t="s">
        <v>96</v>
      </c>
      <c r="AO314" s="6" t="s">
        <v>96</v>
      </c>
      <c r="AP314" s="6" t="s">
        <v>96</v>
      </c>
      <c r="AQ314" s="6" t="s">
        <v>96</v>
      </c>
      <c r="AR314" s="6" t="s">
        <v>96</v>
      </c>
      <c r="AS314" s="6">
        <v>1</v>
      </c>
      <c r="AT314" s="6" t="s">
        <v>96</v>
      </c>
      <c r="AU314" s="6" t="s">
        <v>96</v>
      </c>
      <c r="AV314" s="6" t="s">
        <v>96</v>
      </c>
      <c r="AW314" s="6" t="s">
        <v>96</v>
      </c>
      <c r="AX314" s="6" t="s">
        <v>96</v>
      </c>
      <c r="AY314" s="6" t="s">
        <v>96</v>
      </c>
      <c r="AZ314" s="6" t="s">
        <v>96</v>
      </c>
      <c r="BA314" s="6">
        <v>1</v>
      </c>
      <c r="BB314" s="6">
        <v>1</v>
      </c>
      <c r="BC314" s="6" t="s">
        <v>96</v>
      </c>
      <c r="BD314" s="6" t="s">
        <v>96</v>
      </c>
      <c r="BE314" s="6" t="s">
        <v>96</v>
      </c>
      <c r="BF314" s="6" t="s">
        <v>96</v>
      </c>
      <c r="BG314" s="6" t="s">
        <v>96</v>
      </c>
      <c r="BH314" s="7" t="s">
        <v>96</v>
      </c>
      <c r="BI314" s="6" t="s">
        <v>96</v>
      </c>
      <c r="BJ314" s="6" t="s">
        <v>96</v>
      </c>
      <c r="BK314" t="s">
        <v>365</v>
      </c>
      <c r="BL314" s="6" t="s">
        <v>358</v>
      </c>
      <c r="BM314" s="6" t="s">
        <v>96</v>
      </c>
      <c r="BN314" s="6" t="s">
        <v>77</v>
      </c>
      <c r="BO314" t="s">
        <v>437</v>
      </c>
      <c r="BP314" s="6">
        <v>1</v>
      </c>
      <c r="BQ314" t="s">
        <v>438</v>
      </c>
      <c r="BR314" s="45" t="s">
        <v>442</v>
      </c>
      <c r="BS314" s="45" t="s">
        <v>443</v>
      </c>
      <c r="BT314" s="45" t="s">
        <v>449</v>
      </c>
      <c r="BU314" s="45" t="s">
        <v>448</v>
      </c>
      <c r="BV314" s="45" t="s">
        <v>447</v>
      </c>
      <c r="BW314" s="45" t="s">
        <v>419</v>
      </c>
      <c r="BX314" s="6" t="s">
        <v>96</v>
      </c>
    </row>
    <row r="315" spans="1:76" x14ac:dyDescent="0.25">
      <c r="A315" s="41" t="s">
        <v>354</v>
      </c>
      <c r="B315" s="6" t="s">
        <v>355</v>
      </c>
      <c r="C315" s="43" t="s">
        <v>357</v>
      </c>
      <c r="D315" s="36" t="s">
        <v>356</v>
      </c>
      <c r="E315" s="6">
        <v>2019</v>
      </c>
      <c r="F315" s="39">
        <v>1.21</v>
      </c>
      <c r="G315" t="s">
        <v>446</v>
      </c>
      <c r="H315" s="45" t="s">
        <v>368</v>
      </c>
      <c r="I315" t="s">
        <v>445</v>
      </c>
      <c r="J315" s="6" t="s">
        <v>96</v>
      </c>
      <c r="K315" s="6" t="s">
        <v>96</v>
      </c>
      <c r="L315" s="6">
        <v>1.08</v>
      </c>
      <c r="M315" s="6">
        <v>1.35</v>
      </c>
      <c r="N315" s="6" t="s">
        <v>96</v>
      </c>
      <c r="O315" s="6" t="s">
        <v>96</v>
      </c>
      <c r="P315" s="39" t="s">
        <v>96</v>
      </c>
      <c r="Q315" s="6" t="s">
        <v>96</v>
      </c>
      <c r="R315" s="6" t="s">
        <v>96</v>
      </c>
      <c r="S315" s="44">
        <f>S279*0.833</f>
        <v>70541.771999999997</v>
      </c>
      <c r="T315" s="6" t="s">
        <v>96</v>
      </c>
      <c r="U315" s="7" t="s">
        <v>96</v>
      </c>
      <c r="V315" s="16" t="s">
        <v>96</v>
      </c>
      <c r="W315" s="16" t="s">
        <v>96</v>
      </c>
      <c r="X315" s="16" t="s">
        <v>96</v>
      </c>
      <c r="Y315" s="16" t="s">
        <v>96</v>
      </c>
      <c r="Z315" s="78" t="s">
        <v>69</v>
      </c>
      <c r="AA315" s="6" t="s">
        <v>70</v>
      </c>
      <c r="AB315">
        <v>2001</v>
      </c>
      <c r="AC315">
        <v>2006</v>
      </c>
      <c r="AD315" s="6" t="s">
        <v>96</v>
      </c>
      <c r="AE315" s="6">
        <v>0.78099999999999992</v>
      </c>
      <c r="AF315" s="6">
        <f t="shared" si="10"/>
        <v>0.21900000000000008</v>
      </c>
      <c r="AG315" s="6" t="s">
        <v>96</v>
      </c>
      <c r="AH315" s="6" t="s">
        <v>96</v>
      </c>
      <c r="AI315" s="6">
        <v>1</v>
      </c>
      <c r="AJ315" s="6" t="s">
        <v>96</v>
      </c>
      <c r="AK315" s="6" t="s">
        <v>96</v>
      </c>
      <c r="AL315" s="16" t="s">
        <v>73</v>
      </c>
      <c r="AM315">
        <v>13</v>
      </c>
      <c r="AN315" s="6" t="s">
        <v>96</v>
      </c>
      <c r="AO315" s="6" t="s">
        <v>96</v>
      </c>
      <c r="AP315" s="6" t="s">
        <v>96</v>
      </c>
      <c r="AQ315" s="6" t="s">
        <v>96</v>
      </c>
      <c r="AR315" s="6" t="s">
        <v>96</v>
      </c>
      <c r="AS315" s="6">
        <v>1</v>
      </c>
      <c r="AT315" s="6" t="s">
        <v>96</v>
      </c>
      <c r="AU315" s="6" t="s">
        <v>96</v>
      </c>
      <c r="AV315" s="6" t="s">
        <v>96</v>
      </c>
      <c r="AW315" s="6" t="s">
        <v>96</v>
      </c>
      <c r="AX315" s="6" t="s">
        <v>96</v>
      </c>
      <c r="AY315" s="6" t="s">
        <v>96</v>
      </c>
      <c r="AZ315" s="6" t="s">
        <v>96</v>
      </c>
      <c r="BA315" s="6">
        <v>1</v>
      </c>
      <c r="BB315" s="6">
        <v>1</v>
      </c>
      <c r="BC315" s="6" t="s">
        <v>96</v>
      </c>
      <c r="BD315" s="6" t="s">
        <v>96</v>
      </c>
      <c r="BE315" s="6" t="s">
        <v>96</v>
      </c>
      <c r="BF315" s="6" t="s">
        <v>96</v>
      </c>
      <c r="BG315" s="6" t="s">
        <v>96</v>
      </c>
      <c r="BH315" s="7" t="s">
        <v>96</v>
      </c>
      <c r="BI315" s="6" t="s">
        <v>96</v>
      </c>
      <c r="BJ315" s="6" t="s">
        <v>96</v>
      </c>
      <c r="BK315" t="s">
        <v>366</v>
      </c>
      <c r="BL315" s="6" t="s">
        <v>358</v>
      </c>
      <c r="BM315" s="6" t="s">
        <v>96</v>
      </c>
      <c r="BN315" s="6" t="s">
        <v>77</v>
      </c>
      <c r="BO315" t="s">
        <v>439</v>
      </c>
      <c r="BP315" s="6">
        <v>1</v>
      </c>
      <c r="BQ315" t="s">
        <v>440</v>
      </c>
      <c r="BR315" s="45" t="s">
        <v>442</v>
      </c>
      <c r="BS315" s="45" t="s">
        <v>443</v>
      </c>
      <c r="BT315" s="45" t="s">
        <v>449</v>
      </c>
      <c r="BU315" s="45" t="s">
        <v>448</v>
      </c>
      <c r="BV315" s="45" t="s">
        <v>447</v>
      </c>
      <c r="BW315" s="45" t="s">
        <v>419</v>
      </c>
      <c r="BX315" s="6" t="s">
        <v>96</v>
      </c>
    </row>
    <row r="316" spans="1:76" x14ac:dyDescent="0.25">
      <c r="A316" s="6" t="s">
        <v>96</v>
      </c>
      <c r="B316" s="6" t="s">
        <v>96</v>
      </c>
      <c r="C316" s="6" t="s">
        <v>96</v>
      </c>
      <c r="D316" s="6" t="s">
        <v>96</v>
      </c>
      <c r="E316" s="6" t="s">
        <v>96</v>
      </c>
      <c r="F316" s="39" t="s">
        <v>96</v>
      </c>
      <c r="G316" s="6" t="s">
        <v>96</v>
      </c>
      <c r="H316" s="6" t="s">
        <v>96</v>
      </c>
      <c r="I316" s="6" t="s">
        <v>96</v>
      </c>
      <c r="J316" s="6" t="s">
        <v>96</v>
      </c>
      <c r="K316" s="6" t="s">
        <v>96</v>
      </c>
      <c r="L316" s="6" t="s">
        <v>96</v>
      </c>
      <c r="M316" s="6" t="s">
        <v>96</v>
      </c>
      <c r="N316" s="6" t="s">
        <v>96</v>
      </c>
      <c r="O316" s="6" t="s">
        <v>96</v>
      </c>
      <c r="P316" s="39" t="s">
        <v>96</v>
      </c>
      <c r="Q316" s="6" t="s">
        <v>96</v>
      </c>
      <c r="R316" s="6" t="s">
        <v>96</v>
      </c>
      <c r="S316" s="6" t="s">
        <v>96</v>
      </c>
      <c r="T316" s="6" t="s">
        <v>96</v>
      </c>
      <c r="U316" s="7" t="s">
        <v>96</v>
      </c>
      <c r="V316" s="16" t="s">
        <v>96</v>
      </c>
      <c r="W316" s="16" t="s">
        <v>96</v>
      </c>
      <c r="X316" s="16" t="s">
        <v>96</v>
      </c>
      <c r="Y316" s="16" t="s">
        <v>96</v>
      </c>
      <c r="Z316" s="78" t="s">
        <v>69</v>
      </c>
      <c r="AA316" s="6" t="s">
        <v>96</v>
      </c>
      <c r="AB316" s="6" t="s">
        <v>96</v>
      </c>
      <c r="AC316" s="6" t="s">
        <v>96</v>
      </c>
      <c r="AD316" s="6" t="s">
        <v>96</v>
      </c>
      <c r="AE316" s="6" t="s">
        <v>96</v>
      </c>
      <c r="AF316" s="6" t="s">
        <v>96</v>
      </c>
      <c r="AG316" s="6" t="s">
        <v>96</v>
      </c>
      <c r="AH316" s="6" t="s">
        <v>96</v>
      </c>
      <c r="AI316" s="6" t="s">
        <v>96</v>
      </c>
      <c r="AJ316" s="6" t="s">
        <v>96</v>
      </c>
      <c r="AK316" s="6" t="s">
        <v>96</v>
      </c>
      <c r="AL316" s="16" t="s">
        <v>73</v>
      </c>
      <c r="AM316" s="6" t="s">
        <v>96</v>
      </c>
      <c r="AN316" s="6" t="s">
        <v>96</v>
      </c>
      <c r="AO316" s="6" t="s">
        <v>96</v>
      </c>
      <c r="AP316" s="6" t="s">
        <v>96</v>
      </c>
      <c r="AQ316" s="6" t="s">
        <v>96</v>
      </c>
      <c r="AR316" s="6" t="s">
        <v>96</v>
      </c>
      <c r="AS316" s="6" t="s">
        <v>96</v>
      </c>
      <c r="AT316" s="6" t="s">
        <v>96</v>
      </c>
      <c r="AU316" s="6" t="s">
        <v>96</v>
      </c>
      <c r="AV316" s="6" t="s">
        <v>96</v>
      </c>
      <c r="AW316" s="6" t="s">
        <v>96</v>
      </c>
      <c r="AX316" s="6" t="s">
        <v>96</v>
      </c>
      <c r="AY316" s="6" t="s">
        <v>96</v>
      </c>
      <c r="AZ316" s="6" t="s">
        <v>96</v>
      </c>
      <c r="BA316" s="6" t="s">
        <v>96</v>
      </c>
      <c r="BB316" s="6" t="s">
        <v>96</v>
      </c>
      <c r="BC316" s="6" t="s">
        <v>96</v>
      </c>
      <c r="BD316" s="6" t="s">
        <v>96</v>
      </c>
      <c r="BE316" s="6" t="s">
        <v>96</v>
      </c>
      <c r="BF316" s="6" t="s">
        <v>96</v>
      </c>
      <c r="BG316" s="6" t="s">
        <v>96</v>
      </c>
      <c r="BH316" s="7" t="s">
        <v>96</v>
      </c>
      <c r="BI316" s="6" t="s">
        <v>96</v>
      </c>
      <c r="BJ316" s="6" t="s">
        <v>96</v>
      </c>
      <c r="BK316" s="6" t="s">
        <v>96</v>
      </c>
      <c r="BL316" s="6" t="s">
        <v>96</v>
      </c>
      <c r="BM316" s="6" t="s">
        <v>96</v>
      </c>
      <c r="BN316" s="6" t="s">
        <v>96</v>
      </c>
      <c r="BO316" s="6" t="s">
        <v>96</v>
      </c>
      <c r="BP316" s="6">
        <v>1</v>
      </c>
      <c r="BQ316" s="6" t="s">
        <v>96</v>
      </c>
      <c r="BR316" s="6" t="s">
        <v>96</v>
      </c>
      <c r="BS316" s="6" t="s">
        <v>96</v>
      </c>
      <c r="BT316" s="45" t="s">
        <v>449</v>
      </c>
      <c r="BU316" s="45" t="s">
        <v>448</v>
      </c>
      <c r="BV316" s="45" t="s">
        <v>447</v>
      </c>
      <c r="BW316" s="45" t="s">
        <v>419</v>
      </c>
      <c r="BX316" s="6" t="s">
        <v>96</v>
      </c>
    </row>
    <row r="317" spans="1:76" x14ac:dyDescent="0.25">
      <c r="A317" s="41" t="s">
        <v>354</v>
      </c>
      <c r="B317" s="6" t="s">
        <v>355</v>
      </c>
      <c r="C317" s="43" t="s">
        <v>357</v>
      </c>
      <c r="D317" s="36" t="s">
        <v>356</v>
      </c>
      <c r="E317" s="6">
        <v>2019</v>
      </c>
      <c r="F317" s="39">
        <v>1.55</v>
      </c>
      <c r="G317" t="s">
        <v>446</v>
      </c>
      <c r="H317" s="45" t="s">
        <v>368</v>
      </c>
      <c r="I317" t="s">
        <v>445</v>
      </c>
      <c r="J317" s="6" t="s">
        <v>96</v>
      </c>
      <c r="K317" s="6" t="s">
        <v>96</v>
      </c>
      <c r="L317" s="6">
        <v>1.02</v>
      </c>
      <c r="M317" s="6">
        <v>2.33</v>
      </c>
      <c r="N317" s="6" t="s">
        <v>96</v>
      </c>
      <c r="O317" s="6" t="s">
        <v>96</v>
      </c>
      <c r="P317" s="39" t="s">
        <v>96</v>
      </c>
      <c r="Q317" s="6" t="s">
        <v>96</v>
      </c>
      <c r="R317" s="6" t="s">
        <v>96</v>
      </c>
      <c r="S317" s="44">
        <f>S270-S308</f>
        <v>3381.7079999999987</v>
      </c>
      <c r="T317" s="6" t="s">
        <v>96</v>
      </c>
      <c r="U317" s="7" t="s">
        <v>96</v>
      </c>
      <c r="V317" s="16" t="s">
        <v>96</v>
      </c>
      <c r="W317" s="16" t="s">
        <v>96</v>
      </c>
      <c r="X317" s="16" t="s">
        <v>96</v>
      </c>
      <c r="Y317" s="16" t="s">
        <v>96</v>
      </c>
      <c r="Z317" s="78" t="s">
        <v>69</v>
      </c>
      <c r="AA317" s="6" t="s">
        <v>70</v>
      </c>
      <c r="AB317">
        <v>1986</v>
      </c>
      <c r="AC317">
        <v>1999</v>
      </c>
      <c r="AD317" s="6" t="s">
        <v>96</v>
      </c>
      <c r="AE317" s="6">
        <v>0.75700000000000001</v>
      </c>
      <c r="AF317" s="6">
        <f t="shared" ref="AF317:AF324" si="11">1-AE317</f>
        <v>0.24299999999999999</v>
      </c>
      <c r="AG317" s="6" t="s">
        <v>96</v>
      </c>
      <c r="AH317" s="6" t="s">
        <v>96</v>
      </c>
      <c r="AI317" s="6">
        <v>1</v>
      </c>
      <c r="AJ317" s="6" t="s">
        <v>96</v>
      </c>
      <c r="AK317" s="6" t="s">
        <v>96</v>
      </c>
      <c r="AL317" s="16" t="s">
        <v>73</v>
      </c>
      <c r="AM317">
        <v>10.9</v>
      </c>
      <c r="AN317" s="6" t="s">
        <v>96</v>
      </c>
      <c r="AO317" s="6" t="s">
        <v>96</v>
      </c>
      <c r="AP317" s="6" t="s">
        <v>96</v>
      </c>
      <c r="AQ317" s="6" t="s">
        <v>96</v>
      </c>
      <c r="AR317" s="6" t="s">
        <v>96</v>
      </c>
      <c r="AS317" s="6">
        <v>1</v>
      </c>
      <c r="AT317" s="6" t="s">
        <v>96</v>
      </c>
      <c r="AU317" s="6" t="s">
        <v>96</v>
      </c>
      <c r="AV317" s="6" t="s">
        <v>96</v>
      </c>
      <c r="AW317" s="6" t="s">
        <v>96</v>
      </c>
      <c r="AX317" s="6" t="s">
        <v>96</v>
      </c>
      <c r="AY317" s="6" t="s">
        <v>96</v>
      </c>
      <c r="AZ317" s="6" t="s">
        <v>96</v>
      </c>
      <c r="BA317" s="6">
        <v>1</v>
      </c>
      <c r="BB317" s="6">
        <v>1</v>
      </c>
      <c r="BC317" s="6" t="s">
        <v>96</v>
      </c>
      <c r="BD317" s="6" t="s">
        <v>96</v>
      </c>
      <c r="BE317" s="6" t="s">
        <v>96</v>
      </c>
      <c r="BF317" s="6" t="s">
        <v>96</v>
      </c>
      <c r="BG317" s="6" t="s">
        <v>96</v>
      </c>
      <c r="BH317" s="7" t="s">
        <v>96</v>
      </c>
      <c r="BI317" s="6" t="s">
        <v>96</v>
      </c>
      <c r="BJ317" s="6" t="s">
        <v>96</v>
      </c>
      <c r="BK317" t="s">
        <v>359</v>
      </c>
      <c r="BL317" s="6" t="s">
        <v>358</v>
      </c>
      <c r="BM317" s="6" t="s">
        <v>96</v>
      </c>
      <c r="BN317" s="6" t="s">
        <v>77</v>
      </c>
      <c r="BO317" t="s">
        <v>423</v>
      </c>
      <c r="BP317" s="6">
        <v>1</v>
      </c>
      <c r="BQ317" t="s">
        <v>422</v>
      </c>
      <c r="BR317" s="45" t="s">
        <v>442</v>
      </c>
      <c r="BS317" s="45" t="s">
        <v>443</v>
      </c>
      <c r="BT317" s="45" t="s">
        <v>449</v>
      </c>
      <c r="BU317" s="45" t="s">
        <v>448</v>
      </c>
      <c r="BV317" s="45" t="s">
        <v>447</v>
      </c>
      <c r="BW317" s="45" t="s">
        <v>419</v>
      </c>
      <c r="BX317" s="6" t="s">
        <v>96</v>
      </c>
    </row>
    <row r="318" spans="1:76" x14ac:dyDescent="0.25">
      <c r="A318" s="41" t="s">
        <v>354</v>
      </c>
      <c r="B318" s="6" t="s">
        <v>355</v>
      </c>
      <c r="C318" s="43" t="s">
        <v>357</v>
      </c>
      <c r="D318" s="36" t="s">
        <v>356</v>
      </c>
      <c r="E318" s="6">
        <v>2019</v>
      </c>
      <c r="F318" s="39">
        <v>1.68</v>
      </c>
      <c r="G318" t="s">
        <v>446</v>
      </c>
      <c r="H318" s="45" t="s">
        <v>368</v>
      </c>
      <c r="I318" t="s">
        <v>445</v>
      </c>
      <c r="J318" s="6" t="s">
        <v>96</v>
      </c>
      <c r="K318" s="6" t="s">
        <v>96</v>
      </c>
      <c r="L318" s="6">
        <v>1.59</v>
      </c>
      <c r="M318" s="6">
        <v>1.79</v>
      </c>
      <c r="N318" s="6" t="s">
        <v>96</v>
      </c>
      <c r="O318" s="6" t="s">
        <v>96</v>
      </c>
      <c r="P318" s="39" t="s">
        <v>96</v>
      </c>
      <c r="Q318" s="6" t="s">
        <v>96</v>
      </c>
      <c r="R318" s="6" t="s">
        <v>96</v>
      </c>
      <c r="S318" s="44">
        <f>S271-S309</f>
        <v>252873.61400000006</v>
      </c>
      <c r="T318" s="6" t="s">
        <v>96</v>
      </c>
      <c r="U318" s="7" t="s">
        <v>96</v>
      </c>
      <c r="V318" s="16" t="s">
        <v>96</v>
      </c>
      <c r="W318" s="16" t="s">
        <v>96</v>
      </c>
      <c r="X318" s="16" t="s">
        <v>96</v>
      </c>
      <c r="Y318" s="16" t="s">
        <v>96</v>
      </c>
      <c r="Z318" s="78" t="s">
        <v>69</v>
      </c>
      <c r="AA318" s="6" t="s">
        <v>70</v>
      </c>
      <c r="AB318">
        <v>1973</v>
      </c>
      <c r="AC318">
        <v>2012</v>
      </c>
      <c r="AD318" s="6" t="s">
        <v>96</v>
      </c>
      <c r="AE318" s="6">
        <v>0.66799999999999993</v>
      </c>
      <c r="AF318" s="6">
        <f t="shared" si="11"/>
        <v>0.33200000000000007</v>
      </c>
      <c r="AG318" s="6" t="s">
        <v>96</v>
      </c>
      <c r="AH318" s="6" t="s">
        <v>96</v>
      </c>
      <c r="AI318" s="6">
        <v>1</v>
      </c>
      <c r="AJ318" s="6" t="s">
        <v>96</v>
      </c>
      <c r="AK318" s="6" t="s">
        <v>96</v>
      </c>
      <c r="AL318" s="16" t="s">
        <v>73</v>
      </c>
      <c r="AM318">
        <v>19.100000000000001</v>
      </c>
      <c r="AN318" s="6" t="s">
        <v>96</v>
      </c>
      <c r="AO318" s="6" t="s">
        <v>96</v>
      </c>
      <c r="AP318" s="6" t="s">
        <v>96</v>
      </c>
      <c r="AQ318" s="6" t="s">
        <v>96</v>
      </c>
      <c r="AR318" s="6" t="s">
        <v>96</v>
      </c>
      <c r="AS318" s="6">
        <v>1</v>
      </c>
      <c r="AT318" s="6" t="s">
        <v>96</v>
      </c>
      <c r="AU318" s="6" t="s">
        <v>96</v>
      </c>
      <c r="AV318" s="6" t="s">
        <v>96</v>
      </c>
      <c r="AW318" s="6" t="s">
        <v>96</v>
      </c>
      <c r="AX318" s="6" t="s">
        <v>96</v>
      </c>
      <c r="AY318" s="6" t="s">
        <v>96</v>
      </c>
      <c r="AZ318" s="6" t="s">
        <v>96</v>
      </c>
      <c r="BA318" s="6">
        <v>1</v>
      </c>
      <c r="BB318" s="6">
        <v>1</v>
      </c>
      <c r="BC318" s="6" t="s">
        <v>96</v>
      </c>
      <c r="BD318" s="6" t="s">
        <v>96</v>
      </c>
      <c r="BE318" s="6" t="s">
        <v>96</v>
      </c>
      <c r="BF318" s="6" t="s">
        <v>96</v>
      </c>
      <c r="BG318" s="6" t="s">
        <v>96</v>
      </c>
      <c r="BH318" s="7" t="s">
        <v>96</v>
      </c>
      <c r="BI318" s="6" t="s">
        <v>96</v>
      </c>
      <c r="BJ318" s="6" t="s">
        <v>96</v>
      </c>
      <c r="BK318" t="s">
        <v>360</v>
      </c>
      <c r="BL318" s="6" t="s">
        <v>358</v>
      </c>
      <c r="BM318" s="6" t="s">
        <v>96</v>
      </c>
      <c r="BN318" s="6" t="s">
        <v>77</v>
      </c>
      <c r="BO318" s="6" t="s">
        <v>420</v>
      </c>
      <c r="BP318" s="6">
        <v>1</v>
      </c>
      <c r="BQ318" t="s">
        <v>424</v>
      </c>
      <c r="BR318" s="45" t="s">
        <v>442</v>
      </c>
      <c r="BS318" s="45" t="s">
        <v>443</v>
      </c>
      <c r="BT318" s="45" t="s">
        <v>449</v>
      </c>
      <c r="BU318" s="45" t="s">
        <v>448</v>
      </c>
      <c r="BV318" s="45" t="s">
        <v>447</v>
      </c>
      <c r="BW318" s="45" t="s">
        <v>419</v>
      </c>
      <c r="BX318" s="6" t="s">
        <v>96</v>
      </c>
    </row>
    <row r="319" spans="1:76" x14ac:dyDescent="0.25">
      <c r="A319" s="41" t="s">
        <v>354</v>
      </c>
      <c r="B319" s="6" t="s">
        <v>355</v>
      </c>
      <c r="C319" s="43" t="s">
        <v>357</v>
      </c>
      <c r="D319" s="36" t="s">
        <v>356</v>
      </c>
      <c r="E319" s="6">
        <v>2019</v>
      </c>
      <c r="F319" s="39">
        <v>2.2000000000000002</v>
      </c>
      <c r="G319" t="s">
        <v>446</v>
      </c>
      <c r="H319" s="45" t="s">
        <v>368</v>
      </c>
      <c r="I319" t="s">
        <v>445</v>
      </c>
      <c r="J319" s="6" t="s">
        <v>96</v>
      </c>
      <c r="K319" s="6" t="s">
        <v>96</v>
      </c>
      <c r="L319" s="6">
        <v>1.77</v>
      </c>
      <c r="M319" s="6">
        <v>2.73</v>
      </c>
      <c r="N319" s="6" t="s">
        <v>96</v>
      </c>
      <c r="O319" s="6" t="s">
        <v>96</v>
      </c>
      <c r="P319" s="39" t="s">
        <v>96</v>
      </c>
      <c r="Q319" s="6" t="s">
        <v>96</v>
      </c>
      <c r="R319" s="6" t="s">
        <v>96</v>
      </c>
      <c r="S319" s="44">
        <f>S272-S310</f>
        <v>17519.425000000003</v>
      </c>
      <c r="T319" s="6" t="s">
        <v>96</v>
      </c>
      <c r="U319" s="7" t="s">
        <v>96</v>
      </c>
      <c r="V319" s="16" t="s">
        <v>96</v>
      </c>
      <c r="W319" s="16" t="s">
        <v>96</v>
      </c>
      <c r="X319" s="16" t="s">
        <v>96</v>
      </c>
      <c r="Y319" s="16" t="s">
        <v>96</v>
      </c>
      <c r="Z319" s="78" t="s">
        <v>69</v>
      </c>
      <c r="AA319" s="6" t="s">
        <v>70</v>
      </c>
      <c r="AB319">
        <v>1992</v>
      </c>
      <c r="AC319">
        <v>2013</v>
      </c>
      <c r="AD319" s="6" t="s">
        <v>96</v>
      </c>
      <c r="AE319" s="6">
        <v>0.67299999999999993</v>
      </c>
      <c r="AF319" s="6">
        <f t="shared" si="11"/>
        <v>0.32700000000000007</v>
      </c>
      <c r="AG319" s="6" t="s">
        <v>96</v>
      </c>
      <c r="AH319" s="6" t="s">
        <v>96</v>
      </c>
      <c r="AI319" s="6">
        <v>1</v>
      </c>
      <c r="AJ319" s="6" t="s">
        <v>96</v>
      </c>
      <c r="AK319" s="6" t="s">
        <v>96</v>
      </c>
      <c r="AL319" s="16" t="s">
        <v>73</v>
      </c>
      <c r="AM319">
        <v>29.1</v>
      </c>
      <c r="AN319" s="6" t="s">
        <v>96</v>
      </c>
      <c r="AO319" s="6" t="s">
        <v>96</v>
      </c>
      <c r="AP319" s="6" t="s">
        <v>96</v>
      </c>
      <c r="AQ319" s="6" t="s">
        <v>96</v>
      </c>
      <c r="AR319" s="6" t="s">
        <v>96</v>
      </c>
      <c r="AS319" s="6">
        <v>1</v>
      </c>
      <c r="AT319" s="6" t="s">
        <v>96</v>
      </c>
      <c r="AU319" s="6" t="s">
        <v>96</v>
      </c>
      <c r="AV319" s="6" t="s">
        <v>96</v>
      </c>
      <c r="AW319" s="6" t="s">
        <v>96</v>
      </c>
      <c r="AX319" s="6" t="s">
        <v>96</v>
      </c>
      <c r="AY319" s="6" t="s">
        <v>96</v>
      </c>
      <c r="AZ319" s="6" t="s">
        <v>96</v>
      </c>
      <c r="BA319" s="6">
        <v>1</v>
      </c>
      <c r="BB319" s="6">
        <v>1</v>
      </c>
      <c r="BC319" s="6" t="s">
        <v>96</v>
      </c>
      <c r="BD319" s="6" t="s">
        <v>96</v>
      </c>
      <c r="BE319" s="6" t="s">
        <v>96</v>
      </c>
      <c r="BF319" s="6" t="s">
        <v>96</v>
      </c>
      <c r="BG319" s="6" t="s">
        <v>96</v>
      </c>
      <c r="BH319" s="7" t="s">
        <v>96</v>
      </c>
      <c r="BI319" s="6" t="s">
        <v>96</v>
      </c>
      <c r="BJ319" s="6" t="s">
        <v>96</v>
      </c>
      <c r="BK319" t="s">
        <v>361</v>
      </c>
      <c r="BL319" s="6" t="s">
        <v>358</v>
      </c>
      <c r="BM319" s="6" t="s">
        <v>96</v>
      </c>
      <c r="BN319" s="6" t="s">
        <v>77</v>
      </c>
      <c r="BO319" t="s">
        <v>425</v>
      </c>
      <c r="BP319" s="6">
        <v>1</v>
      </c>
      <c r="BQ319" t="s">
        <v>426</v>
      </c>
      <c r="BR319" s="45" t="s">
        <v>442</v>
      </c>
      <c r="BS319" s="45" t="s">
        <v>443</v>
      </c>
      <c r="BT319" s="45" t="s">
        <v>449</v>
      </c>
      <c r="BU319" s="45" t="s">
        <v>448</v>
      </c>
      <c r="BV319" s="45" t="s">
        <v>447</v>
      </c>
      <c r="BW319" s="45" t="s">
        <v>419</v>
      </c>
      <c r="BX319" s="6" t="s">
        <v>96</v>
      </c>
    </row>
    <row r="320" spans="1:76" x14ac:dyDescent="0.25">
      <c r="A320" s="41" t="s">
        <v>354</v>
      </c>
      <c r="B320" s="6" t="s">
        <v>355</v>
      </c>
      <c r="C320" s="43" t="s">
        <v>357</v>
      </c>
      <c r="D320" s="36" t="s">
        <v>356</v>
      </c>
      <c r="E320" s="6">
        <v>2019</v>
      </c>
      <c r="F320" s="39">
        <v>1.62</v>
      </c>
      <c r="G320" t="s">
        <v>446</v>
      </c>
      <c r="H320" s="45" t="s">
        <v>368</v>
      </c>
      <c r="I320" t="s">
        <v>445</v>
      </c>
      <c r="J320" s="6" t="s">
        <v>96</v>
      </c>
      <c r="K320" s="6" t="s">
        <v>96</v>
      </c>
      <c r="L320" s="6">
        <v>1.22</v>
      </c>
      <c r="M320" s="6">
        <v>2.16</v>
      </c>
      <c r="N320" s="6" t="s">
        <v>96</v>
      </c>
      <c r="O320" s="6" t="s">
        <v>96</v>
      </c>
      <c r="P320" s="39" t="s">
        <v>96</v>
      </c>
      <c r="Q320" s="6" t="s">
        <v>96</v>
      </c>
      <c r="R320" s="6" t="s">
        <v>96</v>
      </c>
      <c r="S320" s="44">
        <f>S275-S311</f>
        <v>6467.4120000000003</v>
      </c>
      <c r="T320" s="6" t="s">
        <v>96</v>
      </c>
      <c r="U320" s="7" t="s">
        <v>96</v>
      </c>
      <c r="V320" s="16" t="s">
        <v>96</v>
      </c>
      <c r="W320" s="16" t="s">
        <v>96</v>
      </c>
      <c r="X320" s="16" t="s">
        <v>96</v>
      </c>
      <c r="Y320" s="16" t="s">
        <v>96</v>
      </c>
      <c r="Z320" s="78" t="s">
        <v>69</v>
      </c>
      <c r="AA320" s="6" t="s">
        <v>70</v>
      </c>
      <c r="AB320">
        <v>1990</v>
      </c>
      <c r="AC320">
        <v>2013</v>
      </c>
      <c r="AD320" s="6" t="s">
        <v>96</v>
      </c>
      <c r="AE320" s="6">
        <v>0.71099999999999997</v>
      </c>
      <c r="AF320" s="6">
        <f t="shared" si="11"/>
        <v>0.28900000000000003</v>
      </c>
      <c r="AG320" s="6" t="s">
        <v>96</v>
      </c>
      <c r="AH320" s="6" t="s">
        <v>96</v>
      </c>
      <c r="AI320" s="6">
        <v>1</v>
      </c>
      <c r="AJ320" s="6" t="s">
        <v>96</v>
      </c>
      <c r="AK320" s="6" t="s">
        <v>96</v>
      </c>
      <c r="AL320" s="16" t="s">
        <v>73</v>
      </c>
      <c r="AM320">
        <v>6.9</v>
      </c>
      <c r="AN320" s="6" t="s">
        <v>96</v>
      </c>
      <c r="AO320" s="6" t="s">
        <v>96</v>
      </c>
      <c r="AP320" s="6" t="s">
        <v>96</v>
      </c>
      <c r="AQ320" s="6" t="s">
        <v>96</v>
      </c>
      <c r="AR320" s="6" t="s">
        <v>96</v>
      </c>
      <c r="AS320" s="6">
        <v>1</v>
      </c>
      <c r="AT320" s="6" t="s">
        <v>96</v>
      </c>
      <c r="AU320" s="6" t="s">
        <v>96</v>
      </c>
      <c r="AV320" s="6" t="s">
        <v>96</v>
      </c>
      <c r="AW320" s="6" t="s">
        <v>96</v>
      </c>
      <c r="AX320" s="6" t="s">
        <v>96</v>
      </c>
      <c r="AY320" s="6" t="s">
        <v>96</v>
      </c>
      <c r="AZ320" s="6" t="s">
        <v>96</v>
      </c>
      <c r="BA320" s="6">
        <v>1</v>
      </c>
      <c r="BB320" s="6">
        <v>1</v>
      </c>
      <c r="BC320" s="6" t="s">
        <v>96</v>
      </c>
      <c r="BD320" s="6" t="s">
        <v>96</v>
      </c>
      <c r="BE320" s="6" t="s">
        <v>96</v>
      </c>
      <c r="BF320" s="6" t="s">
        <v>96</v>
      </c>
      <c r="BG320" s="6" t="s">
        <v>96</v>
      </c>
      <c r="BH320" s="7" t="s">
        <v>96</v>
      </c>
      <c r="BI320" s="6" t="s">
        <v>96</v>
      </c>
      <c r="BJ320" s="6" t="s">
        <v>96</v>
      </c>
      <c r="BK320" t="s">
        <v>364</v>
      </c>
      <c r="BL320" s="6" t="s">
        <v>358</v>
      </c>
      <c r="BM320" s="6" t="s">
        <v>96</v>
      </c>
      <c r="BN320" s="6" t="s">
        <v>77</v>
      </c>
      <c r="BO320" t="s">
        <v>431</v>
      </c>
      <c r="BP320" s="6">
        <v>1</v>
      </c>
      <c r="BQ320" t="s">
        <v>432</v>
      </c>
      <c r="BR320" s="45" t="s">
        <v>442</v>
      </c>
      <c r="BS320" s="45" t="s">
        <v>443</v>
      </c>
      <c r="BT320" s="45" t="s">
        <v>449</v>
      </c>
      <c r="BU320" s="45" t="s">
        <v>448</v>
      </c>
      <c r="BV320" s="45" t="s">
        <v>447</v>
      </c>
      <c r="BW320" s="45" t="s">
        <v>419</v>
      </c>
      <c r="BX320" s="6" t="s">
        <v>96</v>
      </c>
    </row>
    <row r="321" spans="1:76" x14ac:dyDescent="0.25">
      <c r="A321" s="41" t="s">
        <v>354</v>
      </c>
      <c r="B321" s="6" t="s">
        <v>355</v>
      </c>
      <c r="C321" s="43" t="s">
        <v>357</v>
      </c>
      <c r="D321" s="36" t="s">
        <v>356</v>
      </c>
      <c r="E321" s="6">
        <v>2019</v>
      </c>
      <c r="F321" s="39">
        <v>1.42</v>
      </c>
      <c r="G321" t="s">
        <v>446</v>
      </c>
      <c r="H321" s="45" t="s">
        <v>368</v>
      </c>
      <c r="I321" t="s">
        <v>445</v>
      </c>
      <c r="J321" s="6" t="s">
        <v>96</v>
      </c>
      <c r="K321" s="6" t="s">
        <v>96</v>
      </c>
      <c r="L321" s="6">
        <v>1.02</v>
      </c>
      <c r="M321" s="6">
        <v>1.97</v>
      </c>
      <c r="N321" s="6" t="s">
        <v>96</v>
      </c>
      <c r="O321" s="6" t="s">
        <v>96</v>
      </c>
      <c r="P321" s="39" t="s">
        <v>96</v>
      </c>
      <c r="Q321" s="6" t="s">
        <v>96</v>
      </c>
      <c r="R321" s="6" t="s">
        <v>96</v>
      </c>
      <c r="S321" s="44">
        <f>S276-S312</f>
        <v>5351.348</v>
      </c>
      <c r="T321" s="6" t="s">
        <v>96</v>
      </c>
      <c r="U321" s="7" t="s">
        <v>96</v>
      </c>
      <c r="V321" s="16" t="s">
        <v>96</v>
      </c>
      <c r="W321" s="16" t="s">
        <v>96</v>
      </c>
      <c r="X321" s="16" t="s">
        <v>96</v>
      </c>
      <c r="Y321" s="16" t="s">
        <v>96</v>
      </c>
      <c r="Z321" s="78" t="s">
        <v>69</v>
      </c>
      <c r="AA321" s="6" t="s">
        <v>70</v>
      </c>
      <c r="AB321">
        <v>1995</v>
      </c>
      <c r="AC321">
        <v>2013</v>
      </c>
      <c r="AD321" s="6" t="s">
        <v>96</v>
      </c>
      <c r="AE321" s="6">
        <v>0.69099999999999995</v>
      </c>
      <c r="AF321" s="6">
        <f t="shared" si="11"/>
        <v>0.30900000000000005</v>
      </c>
      <c r="AG321" s="6" t="s">
        <v>96</v>
      </c>
      <c r="AH321" s="6" t="s">
        <v>96</v>
      </c>
      <c r="AI321" s="6">
        <v>1</v>
      </c>
      <c r="AJ321" s="6" t="s">
        <v>96</v>
      </c>
      <c r="AK321" s="6" t="s">
        <v>96</v>
      </c>
      <c r="AL321" s="16" t="s">
        <v>73</v>
      </c>
      <c r="AM321">
        <v>12</v>
      </c>
      <c r="AN321" s="6" t="s">
        <v>96</v>
      </c>
      <c r="AO321" s="6" t="s">
        <v>96</v>
      </c>
      <c r="AP321" s="6" t="s">
        <v>96</v>
      </c>
      <c r="AQ321" s="6" t="s">
        <v>96</v>
      </c>
      <c r="AR321" s="6" t="s">
        <v>96</v>
      </c>
      <c r="AS321" s="6">
        <v>1</v>
      </c>
      <c r="AT321" s="6" t="s">
        <v>96</v>
      </c>
      <c r="AU321" s="6" t="s">
        <v>96</v>
      </c>
      <c r="AV321" s="6" t="s">
        <v>96</v>
      </c>
      <c r="AW321" s="6" t="s">
        <v>96</v>
      </c>
      <c r="AX321" s="6" t="s">
        <v>96</v>
      </c>
      <c r="AY321" s="6" t="s">
        <v>96</v>
      </c>
      <c r="AZ321" s="6" t="s">
        <v>96</v>
      </c>
      <c r="BA321" s="6">
        <v>1</v>
      </c>
      <c r="BB321" s="6">
        <v>1</v>
      </c>
      <c r="BC321" s="6" t="s">
        <v>96</v>
      </c>
      <c r="BD321" s="6" t="s">
        <v>96</v>
      </c>
      <c r="BE321" s="6" t="s">
        <v>96</v>
      </c>
      <c r="BF321" s="6" t="s">
        <v>96</v>
      </c>
      <c r="BG321" s="6" t="s">
        <v>96</v>
      </c>
      <c r="BH321" s="7" t="s">
        <v>96</v>
      </c>
      <c r="BI321" s="6" t="s">
        <v>96</v>
      </c>
      <c r="BJ321" s="6" t="s">
        <v>96</v>
      </c>
      <c r="BK321" t="s">
        <v>181</v>
      </c>
      <c r="BL321" s="6" t="s">
        <v>358</v>
      </c>
      <c r="BM321" s="6" t="s">
        <v>96</v>
      </c>
      <c r="BN321" s="6" t="s">
        <v>77</v>
      </c>
      <c r="BO321" t="s">
        <v>433</v>
      </c>
      <c r="BP321" s="6">
        <v>1</v>
      </c>
      <c r="BQ321" t="s">
        <v>434</v>
      </c>
      <c r="BR321" s="45" t="s">
        <v>442</v>
      </c>
      <c r="BS321" s="45" t="s">
        <v>443</v>
      </c>
      <c r="BT321" s="45" t="s">
        <v>449</v>
      </c>
      <c r="BU321" s="45" t="s">
        <v>448</v>
      </c>
      <c r="BV321" s="45" t="s">
        <v>447</v>
      </c>
      <c r="BW321" s="45" t="s">
        <v>419</v>
      </c>
      <c r="BX321" s="6" t="s">
        <v>96</v>
      </c>
    </row>
    <row r="322" spans="1:76" x14ac:dyDescent="0.25">
      <c r="A322" s="41" t="s">
        <v>354</v>
      </c>
      <c r="B322" s="6" t="s">
        <v>355</v>
      </c>
      <c r="C322" s="43" t="s">
        <v>357</v>
      </c>
      <c r="D322" s="36" t="s">
        <v>356</v>
      </c>
      <c r="E322" s="6">
        <v>2019</v>
      </c>
      <c r="F322" s="39">
        <v>1.39</v>
      </c>
      <c r="G322" t="s">
        <v>446</v>
      </c>
      <c r="H322" s="45" t="s">
        <v>368</v>
      </c>
      <c r="I322" t="s">
        <v>445</v>
      </c>
      <c r="J322" s="6" t="s">
        <v>96</v>
      </c>
      <c r="K322" s="6" t="s">
        <v>96</v>
      </c>
      <c r="L322" s="6">
        <v>0.99</v>
      </c>
      <c r="M322" s="6">
        <v>1.94</v>
      </c>
      <c r="N322" s="6" t="s">
        <v>96</v>
      </c>
      <c r="O322" s="6" t="s">
        <v>96</v>
      </c>
      <c r="P322" s="39" t="s">
        <v>96</v>
      </c>
      <c r="Q322" s="6" t="s">
        <v>96</v>
      </c>
      <c r="R322" s="6" t="s">
        <v>96</v>
      </c>
      <c r="S322" s="44">
        <f>S277-S313</f>
        <v>3809.0789999999997</v>
      </c>
      <c r="T322" s="6" t="s">
        <v>96</v>
      </c>
      <c r="U322" s="7" t="s">
        <v>96</v>
      </c>
      <c r="V322" s="16" t="s">
        <v>96</v>
      </c>
      <c r="W322" s="16" t="s">
        <v>96</v>
      </c>
      <c r="X322" s="16" t="s">
        <v>96</v>
      </c>
      <c r="Y322" s="16" t="s">
        <v>96</v>
      </c>
      <c r="Z322" s="78" t="s">
        <v>69</v>
      </c>
      <c r="AA322" s="6" t="s">
        <v>70</v>
      </c>
      <c r="AB322">
        <v>1994</v>
      </c>
      <c r="AC322">
        <v>2007</v>
      </c>
      <c r="AD322" s="6" t="s">
        <v>96</v>
      </c>
      <c r="AE322" s="6">
        <v>0.67400000000000004</v>
      </c>
      <c r="AF322" s="6">
        <f t="shared" si="11"/>
        <v>0.32599999999999996</v>
      </c>
      <c r="AG322" s="6" t="s">
        <v>96</v>
      </c>
      <c r="AH322" s="6" t="s">
        <v>96</v>
      </c>
      <c r="AI322" s="6">
        <v>1</v>
      </c>
      <c r="AJ322" s="6" t="s">
        <v>96</v>
      </c>
      <c r="AK322" s="6" t="s">
        <v>96</v>
      </c>
      <c r="AL322" s="16" t="s">
        <v>73</v>
      </c>
      <c r="AM322">
        <v>16.8</v>
      </c>
      <c r="AN322" s="6" t="s">
        <v>96</v>
      </c>
      <c r="AO322" s="6" t="s">
        <v>96</v>
      </c>
      <c r="AP322" s="6" t="s">
        <v>96</v>
      </c>
      <c r="AQ322" s="6" t="s">
        <v>96</v>
      </c>
      <c r="AR322" s="6" t="s">
        <v>96</v>
      </c>
      <c r="AS322" s="6">
        <v>1</v>
      </c>
      <c r="AT322" s="6" t="s">
        <v>96</v>
      </c>
      <c r="AU322" s="6" t="s">
        <v>96</v>
      </c>
      <c r="AV322" s="6" t="s">
        <v>96</v>
      </c>
      <c r="AW322" s="6" t="s">
        <v>96</v>
      </c>
      <c r="AX322" s="6" t="s">
        <v>96</v>
      </c>
      <c r="AY322" s="6" t="s">
        <v>96</v>
      </c>
      <c r="AZ322" s="6" t="s">
        <v>96</v>
      </c>
      <c r="BA322" s="6">
        <v>1</v>
      </c>
      <c r="BB322" s="6">
        <v>1</v>
      </c>
      <c r="BC322" s="6" t="s">
        <v>96</v>
      </c>
      <c r="BD322" s="6" t="s">
        <v>96</v>
      </c>
      <c r="BE322" s="6" t="s">
        <v>96</v>
      </c>
      <c r="BF322" s="6" t="s">
        <v>96</v>
      </c>
      <c r="BG322" s="6" t="s">
        <v>96</v>
      </c>
      <c r="BH322" s="7" t="s">
        <v>96</v>
      </c>
      <c r="BI322" s="6" t="s">
        <v>96</v>
      </c>
      <c r="BJ322" s="6" t="s">
        <v>96</v>
      </c>
      <c r="BK322" t="s">
        <v>218</v>
      </c>
      <c r="BL322" s="6" t="s">
        <v>358</v>
      </c>
      <c r="BM322" s="6" t="s">
        <v>96</v>
      </c>
      <c r="BN322" s="6" t="s">
        <v>77</v>
      </c>
      <c r="BO322" t="s">
        <v>435</v>
      </c>
      <c r="BP322" s="6">
        <v>1</v>
      </c>
      <c r="BQ322" t="s">
        <v>436</v>
      </c>
      <c r="BR322" s="45" t="s">
        <v>442</v>
      </c>
      <c r="BS322" s="45" t="s">
        <v>443</v>
      </c>
      <c r="BT322" s="45" t="s">
        <v>449</v>
      </c>
      <c r="BU322" s="45" t="s">
        <v>448</v>
      </c>
      <c r="BV322" s="45" t="s">
        <v>447</v>
      </c>
      <c r="BW322" s="45" t="s">
        <v>419</v>
      </c>
      <c r="BX322" s="6" t="s">
        <v>96</v>
      </c>
    </row>
    <row r="323" spans="1:76" x14ac:dyDescent="0.25">
      <c r="A323" s="41" t="s">
        <v>354</v>
      </c>
      <c r="B323" s="6" t="s">
        <v>355</v>
      </c>
      <c r="C323" s="43" t="s">
        <v>357</v>
      </c>
      <c r="D323" s="36" t="s">
        <v>356</v>
      </c>
      <c r="E323" s="6">
        <v>2019</v>
      </c>
      <c r="F323" s="39">
        <v>1.33</v>
      </c>
      <c r="G323" t="s">
        <v>446</v>
      </c>
      <c r="H323" s="45" t="s">
        <v>368</v>
      </c>
      <c r="I323" t="s">
        <v>445</v>
      </c>
      <c r="J323" s="6" t="s">
        <v>96</v>
      </c>
      <c r="K323" s="6" t="s">
        <v>96</v>
      </c>
      <c r="L323" s="6">
        <v>1.07</v>
      </c>
      <c r="M323" s="6">
        <v>1.64</v>
      </c>
      <c r="N323" s="6" t="s">
        <v>96</v>
      </c>
      <c r="O323" s="6" t="s">
        <v>96</v>
      </c>
      <c r="P323" s="39" t="s">
        <v>96</v>
      </c>
      <c r="Q323" s="6" t="s">
        <v>96</v>
      </c>
      <c r="R323" s="6" t="s">
        <v>96</v>
      </c>
      <c r="S323" s="44">
        <f>S278-S314</f>
        <v>13201.435000000005</v>
      </c>
      <c r="T323" s="6" t="s">
        <v>96</v>
      </c>
      <c r="U323" s="7" t="s">
        <v>96</v>
      </c>
      <c r="V323" s="16" t="s">
        <v>96</v>
      </c>
      <c r="W323" s="16" t="s">
        <v>96</v>
      </c>
      <c r="X323" s="16" t="s">
        <v>96</v>
      </c>
      <c r="Y323" s="16" t="s">
        <v>96</v>
      </c>
      <c r="Z323" s="78" t="s">
        <v>69</v>
      </c>
      <c r="AA323" s="6" t="s">
        <v>70</v>
      </c>
      <c r="AB323">
        <v>1990</v>
      </c>
      <c r="AC323">
        <v>2011</v>
      </c>
      <c r="AD323" s="6" t="s">
        <v>96</v>
      </c>
      <c r="AE323" s="6">
        <v>0.77200000000000002</v>
      </c>
      <c r="AF323" s="6">
        <f t="shared" si="11"/>
        <v>0.22799999999999998</v>
      </c>
      <c r="AG323" s="6" t="s">
        <v>96</v>
      </c>
      <c r="AH323" s="6" t="s">
        <v>96</v>
      </c>
      <c r="AI323" s="6">
        <v>1</v>
      </c>
      <c r="AJ323" s="6" t="s">
        <v>96</v>
      </c>
      <c r="AK323" s="6" t="s">
        <v>96</v>
      </c>
      <c r="AL323" s="16" t="s">
        <v>73</v>
      </c>
      <c r="AM323">
        <v>6.9</v>
      </c>
      <c r="AN323" s="6" t="s">
        <v>96</v>
      </c>
      <c r="AO323" s="6" t="s">
        <v>96</v>
      </c>
      <c r="AP323" s="6" t="s">
        <v>96</v>
      </c>
      <c r="AQ323" s="6" t="s">
        <v>96</v>
      </c>
      <c r="AR323" s="6" t="s">
        <v>96</v>
      </c>
      <c r="AS323" s="6">
        <v>1</v>
      </c>
      <c r="AT323" s="6" t="s">
        <v>96</v>
      </c>
      <c r="AU323" s="6" t="s">
        <v>96</v>
      </c>
      <c r="AV323" s="6" t="s">
        <v>96</v>
      </c>
      <c r="AW323" s="6" t="s">
        <v>96</v>
      </c>
      <c r="AX323" s="6" t="s">
        <v>96</v>
      </c>
      <c r="AY323" s="6" t="s">
        <v>96</v>
      </c>
      <c r="AZ323" s="6" t="s">
        <v>96</v>
      </c>
      <c r="BA323" s="6">
        <v>1</v>
      </c>
      <c r="BB323" s="6">
        <v>1</v>
      </c>
      <c r="BC323" s="6" t="s">
        <v>96</v>
      </c>
      <c r="BD323" s="6" t="s">
        <v>96</v>
      </c>
      <c r="BE323" s="6" t="s">
        <v>96</v>
      </c>
      <c r="BF323" s="6" t="s">
        <v>96</v>
      </c>
      <c r="BG323" s="6" t="s">
        <v>96</v>
      </c>
      <c r="BH323" s="7" t="s">
        <v>96</v>
      </c>
      <c r="BI323" s="6" t="s">
        <v>96</v>
      </c>
      <c r="BJ323" s="6" t="s">
        <v>96</v>
      </c>
      <c r="BK323" t="s">
        <v>365</v>
      </c>
      <c r="BL323" s="6" t="s">
        <v>358</v>
      </c>
      <c r="BM323" s="6" t="s">
        <v>96</v>
      </c>
      <c r="BN323" s="6" t="s">
        <v>77</v>
      </c>
      <c r="BO323" t="s">
        <v>437</v>
      </c>
      <c r="BP323" s="6">
        <v>1</v>
      </c>
      <c r="BQ323" t="s">
        <v>438</v>
      </c>
      <c r="BR323" s="45" t="s">
        <v>442</v>
      </c>
      <c r="BS323" s="45" t="s">
        <v>443</v>
      </c>
      <c r="BT323" s="45" t="s">
        <v>449</v>
      </c>
      <c r="BU323" s="45" t="s">
        <v>448</v>
      </c>
      <c r="BV323" s="45" t="s">
        <v>447</v>
      </c>
      <c r="BW323" s="45" t="s">
        <v>419</v>
      </c>
      <c r="BX323" s="6" t="s">
        <v>96</v>
      </c>
    </row>
    <row r="324" spans="1:76" x14ac:dyDescent="0.25">
      <c r="A324" s="41" t="s">
        <v>354</v>
      </c>
      <c r="B324" s="6" t="s">
        <v>355</v>
      </c>
      <c r="C324" s="43" t="s">
        <v>357</v>
      </c>
      <c r="D324" s="36" t="s">
        <v>356</v>
      </c>
      <c r="E324" s="6">
        <v>2019</v>
      </c>
      <c r="F324" s="39">
        <v>1.54</v>
      </c>
      <c r="G324" t="s">
        <v>446</v>
      </c>
      <c r="H324" s="45" t="s">
        <v>368</v>
      </c>
      <c r="I324" t="s">
        <v>445</v>
      </c>
      <c r="J324" s="6" t="s">
        <v>96</v>
      </c>
      <c r="K324" s="6" t="s">
        <v>96</v>
      </c>
      <c r="L324" s="6">
        <v>1.2</v>
      </c>
      <c r="M324" s="6">
        <v>1.97</v>
      </c>
      <c r="N324" s="6" t="s">
        <v>96</v>
      </c>
      <c r="O324" s="6" t="s">
        <v>96</v>
      </c>
      <c r="P324" s="39" t="s">
        <v>96</v>
      </c>
      <c r="Q324" s="6" t="s">
        <v>96</v>
      </c>
      <c r="R324" s="6" t="s">
        <v>96</v>
      </c>
      <c r="S324" s="44">
        <f>S279-S315</f>
        <v>14142.228000000003</v>
      </c>
      <c r="T324" s="6" t="s">
        <v>96</v>
      </c>
      <c r="U324" s="7" t="s">
        <v>96</v>
      </c>
      <c r="V324" s="16" t="s">
        <v>96</v>
      </c>
      <c r="W324" s="16" t="s">
        <v>96</v>
      </c>
      <c r="X324" s="16" t="s">
        <v>96</v>
      </c>
      <c r="Y324" s="16" t="s">
        <v>96</v>
      </c>
      <c r="Z324" s="78" t="s">
        <v>69</v>
      </c>
      <c r="AA324" s="6" t="s">
        <v>70</v>
      </c>
      <c r="AB324">
        <v>2001</v>
      </c>
      <c r="AC324">
        <v>2006</v>
      </c>
      <c r="AD324" s="6" t="s">
        <v>96</v>
      </c>
      <c r="AE324" s="6">
        <v>0.78099999999999992</v>
      </c>
      <c r="AF324" s="6">
        <f t="shared" si="11"/>
        <v>0.21900000000000008</v>
      </c>
      <c r="AG324" s="6" t="s">
        <v>96</v>
      </c>
      <c r="AH324" s="6" t="s">
        <v>96</v>
      </c>
      <c r="AI324" s="6">
        <v>1</v>
      </c>
      <c r="AJ324" s="6" t="s">
        <v>96</v>
      </c>
      <c r="AK324" s="6" t="s">
        <v>96</v>
      </c>
      <c r="AL324" s="16" t="s">
        <v>73</v>
      </c>
      <c r="AM324">
        <v>13</v>
      </c>
      <c r="AN324" s="6" t="s">
        <v>96</v>
      </c>
      <c r="AO324" s="6" t="s">
        <v>96</v>
      </c>
      <c r="AP324" s="6" t="s">
        <v>96</v>
      </c>
      <c r="AQ324" s="6" t="s">
        <v>96</v>
      </c>
      <c r="AR324" s="6" t="s">
        <v>96</v>
      </c>
      <c r="AS324" s="6">
        <v>1</v>
      </c>
      <c r="AT324" s="6" t="s">
        <v>96</v>
      </c>
      <c r="AU324" s="6" t="s">
        <v>96</v>
      </c>
      <c r="AV324" s="6" t="s">
        <v>96</v>
      </c>
      <c r="AW324" s="6" t="s">
        <v>96</v>
      </c>
      <c r="AX324" s="6" t="s">
        <v>96</v>
      </c>
      <c r="AY324" s="6" t="s">
        <v>96</v>
      </c>
      <c r="AZ324" s="6" t="s">
        <v>96</v>
      </c>
      <c r="BA324" s="6">
        <v>1</v>
      </c>
      <c r="BB324" s="6">
        <v>1</v>
      </c>
      <c r="BC324" s="6" t="s">
        <v>96</v>
      </c>
      <c r="BD324" s="6" t="s">
        <v>96</v>
      </c>
      <c r="BE324" s="6" t="s">
        <v>96</v>
      </c>
      <c r="BF324" s="6" t="s">
        <v>96</v>
      </c>
      <c r="BG324" s="6" t="s">
        <v>96</v>
      </c>
      <c r="BH324" s="7" t="s">
        <v>96</v>
      </c>
      <c r="BI324" s="6" t="s">
        <v>96</v>
      </c>
      <c r="BJ324" s="6" t="s">
        <v>96</v>
      </c>
      <c r="BK324" t="s">
        <v>366</v>
      </c>
      <c r="BL324" s="6" t="s">
        <v>358</v>
      </c>
      <c r="BM324" s="6" t="s">
        <v>96</v>
      </c>
      <c r="BN324" s="6" t="s">
        <v>77</v>
      </c>
      <c r="BO324" t="s">
        <v>439</v>
      </c>
      <c r="BP324" s="6">
        <v>1</v>
      </c>
      <c r="BQ324" t="s">
        <v>440</v>
      </c>
      <c r="BR324" s="45" t="s">
        <v>442</v>
      </c>
      <c r="BS324" s="45" t="s">
        <v>443</v>
      </c>
      <c r="BT324" s="45" t="s">
        <v>449</v>
      </c>
      <c r="BU324" s="45" t="s">
        <v>448</v>
      </c>
      <c r="BV324" s="45" t="s">
        <v>447</v>
      </c>
      <c r="BW324" s="45" t="s">
        <v>419</v>
      </c>
      <c r="BX324" s="6" t="s">
        <v>96</v>
      </c>
    </row>
    <row r="325" spans="1:76" x14ac:dyDescent="0.25">
      <c r="F325" s="39"/>
      <c r="P325" s="39"/>
      <c r="U325" s="7"/>
      <c r="V325" s="7"/>
      <c r="W325" s="7"/>
      <c r="X325" s="7"/>
      <c r="Y325" s="7"/>
      <c r="Z325" s="78" t="s">
        <v>69</v>
      </c>
      <c r="AL325" s="16" t="s">
        <v>73</v>
      </c>
      <c r="BX325" s="6" t="s">
        <v>96</v>
      </c>
    </row>
    <row r="326" spans="1:76" ht="15.75" x14ac:dyDescent="0.25">
      <c r="A326" s="6" t="s">
        <v>369</v>
      </c>
      <c r="B326" s="6" t="s">
        <v>372</v>
      </c>
      <c r="C326" s="30" t="s">
        <v>371</v>
      </c>
      <c r="D326" s="36" t="s">
        <v>370</v>
      </c>
      <c r="E326" s="6">
        <v>2018</v>
      </c>
      <c r="F326" s="39">
        <v>0.14000000000000001</v>
      </c>
      <c r="G326" s="6" t="s">
        <v>413</v>
      </c>
      <c r="H326" s="6" t="s">
        <v>412</v>
      </c>
      <c r="I326" s="52" t="s">
        <v>337</v>
      </c>
      <c r="J326" s="6" t="s">
        <v>96</v>
      </c>
      <c r="K326" s="6">
        <v>2E-3</v>
      </c>
      <c r="L326" s="6" t="s">
        <v>96</v>
      </c>
      <c r="M326" s="6" t="s">
        <v>96</v>
      </c>
      <c r="N326" s="6" t="s">
        <v>96</v>
      </c>
      <c r="O326" s="6" t="s">
        <v>96</v>
      </c>
      <c r="P326" s="39" t="s">
        <v>96</v>
      </c>
      <c r="Q326" s="6" t="s">
        <v>96</v>
      </c>
      <c r="R326" s="53" t="s">
        <v>416</v>
      </c>
      <c r="S326" s="6">
        <v>685</v>
      </c>
      <c r="T326" s="6" t="s">
        <v>96</v>
      </c>
      <c r="U326" s="7" t="s">
        <v>96</v>
      </c>
      <c r="V326" s="16" t="s">
        <v>96</v>
      </c>
      <c r="W326" s="16" t="s">
        <v>96</v>
      </c>
      <c r="X326" s="16" t="s">
        <v>96</v>
      </c>
      <c r="Y326" s="16" t="s">
        <v>96</v>
      </c>
      <c r="Z326" s="78" t="s">
        <v>69</v>
      </c>
      <c r="AA326" s="6" t="s">
        <v>171</v>
      </c>
      <c r="AB326" s="6">
        <v>2003</v>
      </c>
      <c r="AC326" s="6">
        <v>2013</v>
      </c>
      <c r="AD326" s="6" t="s">
        <v>96</v>
      </c>
      <c r="AE326" s="6" t="s">
        <v>96</v>
      </c>
      <c r="AF326" s="6" t="s">
        <v>96</v>
      </c>
      <c r="AG326" s="6" t="s">
        <v>96</v>
      </c>
      <c r="AH326" s="6" t="s">
        <v>96</v>
      </c>
      <c r="AI326" s="6" t="s">
        <v>96</v>
      </c>
      <c r="AJ326" s="6" t="s">
        <v>96</v>
      </c>
      <c r="AK326" s="6">
        <v>1</v>
      </c>
      <c r="AL326" s="16" t="s">
        <v>73</v>
      </c>
      <c r="AM326" s="6">
        <f>(1.61+0.93)*12/2</f>
        <v>15.24</v>
      </c>
      <c r="AN326" s="6">
        <f>(1.9+1.45)*12/2</f>
        <v>20.099999999999998</v>
      </c>
      <c r="AO326" s="6" t="s">
        <v>96</v>
      </c>
      <c r="AP326" s="6" t="s">
        <v>96</v>
      </c>
      <c r="AQ326" s="6" t="s">
        <v>314</v>
      </c>
      <c r="AR326" s="6" t="s">
        <v>96</v>
      </c>
      <c r="AS326" s="6" t="s">
        <v>96</v>
      </c>
      <c r="AT326" s="6">
        <v>1</v>
      </c>
      <c r="AU326" s="6" t="s">
        <v>96</v>
      </c>
      <c r="AV326" s="6" t="s">
        <v>96</v>
      </c>
      <c r="AW326" s="6" t="s">
        <v>96</v>
      </c>
      <c r="AX326" s="6">
        <v>1</v>
      </c>
      <c r="AY326" s="6">
        <v>1</v>
      </c>
      <c r="AZ326" s="6" t="s">
        <v>96</v>
      </c>
      <c r="BA326" s="6" t="s">
        <v>96</v>
      </c>
      <c r="BB326" s="6" t="s">
        <v>96</v>
      </c>
      <c r="BC326" s="6" t="s">
        <v>96</v>
      </c>
      <c r="BD326" s="6" t="s">
        <v>96</v>
      </c>
      <c r="BE326" s="6" t="s">
        <v>96</v>
      </c>
      <c r="BF326" s="6" t="s">
        <v>96</v>
      </c>
      <c r="BG326" s="6" t="s">
        <v>96</v>
      </c>
      <c r="BH326" s="6" t="s">
        <v>96</v>
      </c>
      <c r="BI326" s="6" t="s">
        <v>96</v>
      </c>
      <c r="BJ326" s="6" t="s">
        <v>96</v>
      </c>
      <c r="BK326" s="6" t="s">
        <v>373</v>
      </c>
      <c r="BL326" s="6" t="s">
        <v>408</v>
      </c>
      <c r="BM326" s="6" t="s">
        <v>417</v>
      </c>
      <c r="BN326" s="6" t="s">
        <v>152</v>
      </c>
      <c r="BO326" s="6" t="s">
        <v>409</v>
      </c>
      <c r="BP326" s="6" t="s">
        <v>96</v>
      </c>
      <c r="BQ326" s="6" t="s">
        <v>415</v>
      </c>
      <c r="BR326" s="6" t="s">
        <v>96</v>
      </c>
      <c r="BS326" s="6" t="s">
        <v>96</v>
      </c>
      <c r="BT326" s="6" t="s">
        <v>96</v>
      </c>
      <c r="BU326" s="6" t="s">
        <v>96</v>
      </c>
      <c r="BV326" s="6" t="s">
        <v>484</v>
      </c>
      <c r="BW326" s="6" t="s">
        <v>483</v>
      </c>
      <c r="BX326" s="6" t="s">
        <v>96</v>
      </c>
    </row>
    <row r="327" spans="1:76" ht="15.75" x14ac:dyDescent="0.25">
      <c r="A327" s="6" t="s">
        <v>369</v>
      </c>
      <c r="B327" s="6" t="s">
        <v>372</v>
      </c>
      <c r="C327" s="43" t="s">
        <v>371</v>
      </c>
      <c r="D327" s="36" t="s">
        <v>370</v>
      </c>
      <c r="E327" s="6">
        <v>2018</v>
      </c>
      <c r="F327" s="39">
        <v>0.04</v>
      </c>
      <c r="G327" s="6" t="s">
        <v>413</v>
      </c>
      <c r="H327" s="6" t="s">
        <v>412</v>
      </c>
      <c r="I327" s="52" t="s">
        <v>337</v>
      </c>
      <c r="J327" s="6" t="s">
        <v>96</v>
      </c>
      <c r="K327" s="6">
        <v>0.47299999999999998</v>
      </c>
      <c r="L327" s="6" t="s">
        <v>96</v>
      </c>
      <c r="M327" s="6" t="s">
        <v>96</v>
      </c>
      <c r="N327" s="6" t="s">
        <v>96</v>
      </c>
      <c r="O327" s="6" t="s">
        <v>96</v>
      </c>
      <c r="P327" s="39" t="s">
        <v>96</v>
      </c>
      <c r="Q327" s="6" t="s">
        <v>96</v>
      </c>
      <c r="R327" s="53" t="s">
        <v>411</v>
      </c>
      <c r="S327" s="30" t="s">
        <v>96</v>
      </c>
      <c r="T327" s="6" t="s">
        <v>96</v>
      </c>
      <c r="U327" s="7" t="s">
        <v>96</v>
      </c>
      <c r="V327" s="16" t="s">
        <v>96</v>
      </c>
      <c r="W327" s="16" t="s">
        <v>96</v>
      </c>
      <c r="X327" s="16" t="s">
        <v>96</v>
      </c>
      <c r="Y327" s="16" t="s">
        <v>96</v>
      </c>
      <c r="Z327" s="78" t="s">
        <v>69</v>
      </c>
      <c r="AA327" s="6" t="s">
        <v>171</v>
      </c>
      <c r="AB327" s="6">
        <v>2003</v>
      </c>
      <c r="AC327" s="6">
        <v>2013</v>
      </c>
      <c r="AD327" s="6" t="s">
        <v>96</v>
      </c>
      <c r="AE327" s="6" t="s">
        <v>96</v>
      </c>
      <c r="AF327" s="6" t="s">
        <v>96</v>
      </c>
      <c r="AG327" s="6" t="s">
        <v>96</v>
      </c>
      <c r="AH327" s="6" t="s">
        <v>96</v>
      </c>
      <c r="AI327" s="6" t="s">
        <v>96</v>
      </c>
      <c r="AJ327" s="6" t="s">
        <v>96</v>
      </c>
      <c r="AK327" s="6">
        <v>1</v>
      </c>
      <c r="AL327" s="16" t="s">
        <v>73</v>
      </c>
      <c r="AM327" s="6">
        <f>(1.74*12+0.7*12)/2</f>
        <v>14.639999999999999</v>
      </c>
      <c r="AN327" s="6">
        <f>(0.3*12+0.19*12)/2</f>
        <v>2.94</v>
      </c>
      <c r="AO327" s="6" t="s">
        <v>96</v>
      </c>
      <c r="AP327" s="6" t="s">
        <v>96</v>
      </c>
      <c r="AQ327" s="6" t="s">
        <v>418</v>
      </c>
      <c r="AR327" s="6" t="s">
        <v>96</v>
      </c>
      <c r="AS327" s="6" t="s">
        <v>96</v>
      </c>
      <c r="AT327" s="6">
        <v>1</v>
      </c>
      <c r="AU327" s="6" t="s">
        <v>96</v>
      </c>
      <c r="AV327" s="6" t="s">
        <v>96</v>
      </c>
      <c r="AW327" s="6" t="s">
        <v>96</v>
      </c>
      <c r="AX327" s="6">
        <v>1</v>
      </c>
      <c r="AY327" s="6">
        <v>1</v>
      </c>
      <c r="AZ327" s="6" t="s">
        <v>96</v>
      </c>
      <c r="BA327" s="6" t="s">
        <v>96</v>
      </c>
      <c r="BB327" s="6" t="s">
        <v>96</v>
      </c>
      <c r="BC327" s="6" t="s">
        <v>96</v>
      </c>
      <c r="BD327" s="6" t="s">
        <v>96</v>
      </c>
      <c r="BE327" s="6" t="s">
        <v>96</v>
      </c>
      <c r="BF327" s="6" t="s">
        <v>96</v>
      </c>
      <c r="BG327" s="6" t="s">
        <v>96</v>
      </c>
      <c r="BH327" s="6" t="s">
        <v>96</v>
      </c>
      <c r="BI327" s="6" t="s">
        <v>96</v>
      </c>
      <c r="BJ327" s="6" t="s">
        <v>96</v>
      </c>
      <c r="BK327" s="6" t="s">
        <v>373</v>
      </c>
      <c r="BL327" s="6" t="s">
        <v>408</v>
      </c>
      <c r="BM327" s="6" t="s">
        <v>417</v>
      </c>
      <c r="BN327" s="6" t="s">
        <v>152</v>
      </c>
      <c r="BO327" s="6" t="s">
        <v>414</v>
      </c>
      <c r="BP327" s="6" t="s">
        <v>96</v>
      </c>
      <c r="BQ327" s="6" t="s">
        <v>410</v>
      </c>
      <c r="BR327" s="6" t="s">
        <v>96</v>
      </c>
      <c r="BS327" s="6" t="s">
        <v>96</v>
      </c>
      <c r="BT327" s="6" t="s">
        <v>96</v>
      </c>
      <c r="BU327" s="6" t="s">
        <v>96</v>
      </c>
      <c r="BV327" s="6" t="s">
        <v>484</v>
      </c>
      <c r="BW327" s="6" t="s">
        <v>483</v>
      </c>
      <c r="BX327" s="6" t="s">
        <v>96</v>
      </c>
    </row>
    <row r="328" spans="1:76" x14ac:dyDescent="0.25">
      <c r="A328" s="41" t="s">
        <v>374</v>
      </c>
      <c r="B328" s="6" t="s">
        <v>377</v>
      </c>
      <c r="C328" s="30" t="s">
        <v>376</v>
      </c>
      <c r="D328" s="36" t="s">
        <v>375</v>
      </c>
      <c r="E328" s="6">
        <v>2011</v>
      </c>
      <c r="F328" s="39">
        <v>0.183</v>
      </c>
      <c r="G328" s="6" t="s">
        <v>380</v>
      </c>
      <c r="H328" t="s">
        <v>406</v>
      </c>
      <c r="I328" s="52" t="s">
        <v>612</v>
      </c>
      <c r="J328" s="6" t="s">
        <v>96</v>
      </c>
      <c r="K328" s="6">
        <v>1.4E-2</v>
      </c>
      <c r="L328" s="6" t="s">
        <v>96</v>
      </c>
      <c r="M328" s="6" t="s">
        <v>96</v>
      </c>
      <c r="N328" s="6" t="s">
        <v>96</v>
      </c>
      <c r="O328" s="6" t="s">
        <v>96</v>
      </c>
      <c r="P328" s="39" t="s">
        <v>96</v>
      </c>
      <c r="Q328" s="6" t="s">
        <v>96</v>
      </c>
      <c r="R328" s="6" t="s">
        <v>96</v>
      </c>
      <c r="S328" s="6">
        <v>4857</v>
      </c>
      <c r="T328" s="6" t="s">
        <v>96</v>
      </c>
      <c r="U328" s="7" t="s">
        <v>96</v>
      </c>
      <c r="V328" s="16" t="s">
        <v>96</v>
      </c>
      <c r="W328" s="16" t="s">
        <v>96</v>
      </c>
      <c r="X328" s="7">
        <v>23.4</v>
      </c>
      <c r="Y328" s="16" t="s">
        <v>96</v>
      </c>
      <c r="Z328" s="78" t="s">
        <v>69</v>
      </c>
      <c r="AA328" s="6" t="s">
        <v>171</v>
      </c>
      <c r="AB328" s="6">
        <v>1991</v>
      </c>
      <c r="AC328" s="6">
        <v>2008</v>
      </c>
      <c r="AD328" s="6" t="s">
        <v>96</v>
      </c>
      <c r="AE328" s="6">
        <v>0.64400000000000002</v>
      </c>
      <c r="AF328" s="6">
        <f>1-AE328</f>
        <v>0.35599999999999998</v>
      </c>
      <c r="AG328" s="6" t="s">
        <v>96</v>
      </c>
      <c r="AH328" s="6" t="s">
        <v>96</v>
      </c>
      <c r="AI328" s="6">
        <v>1</v>
      </c>
      <c r="AJ328" s="6" t="s">
        <v>96</v>
      </c>
      <c r="AK328" s="6" t="s">
        <v>96</v>
      </c>
      <c r="AL328" s="16" t="s">
        <v>73</v>
      </c>
      <c r="AM328" s="6" t="s">
        <v>96</v>
      </c>
      <c r="AN328" s="6" t="s">
        <v>96</v>
      </c>
      <c r="AO328" s="6">
        <f>22.5/30</f>
        <v>0.75</v>
      </c>
      <c r="AP328" s="6">
        <f>9.6/30</f>
        <v>0.32</v>
      </c>
      <c r="AQ328" s="6" t="s">
        <v>96</v>
      </c>
      <c r="AR328" s="6" t="s">
        <v>96</v>
      </c>
      <c r="AS328" s="6" t="s">
        <v>96</v>
      </c>
      <c r="AT328" s="6" t="s">
        <v>96</v>
      </c>
      <c r="AU328" s="6" t="s">
        <v>96</v>
      </c>
      <c r="AV328" s="6" t="s">
        <v>96</v>
      </c>
      <c r="AW328" s="6" t="s">
        <v>96</v>
      </c>
      <c r="AX328" s="6" t="s">
        <v>96</v>
      </c>
      <c r="AY328" s="6">
        <v>1</v>
      </c>
      <c r="AZ328" s="6">
        <v>1</v>
      </c>
      <c r="BA328" s="6">
        <v>1</v>
      </c>
      <c r="BB328" s="6" t="s">
        <v>96</v>
      </c>
      <c r="BC328" s="6" t="s">
        <v>96</v>
      </c>
      <c r="BD328" s="6" t="s">
        <v>96</v>
      </c>
      <c r="BE328" s="6" t="s">
        <v>96</v>
      </c>
      <c r="BF328" s="6" t="s">
        <v>96</v>
      </c>
      <c r="BG328" s="6">
        <v>1</v>
      </c>
      <c r="BH328" s="6" t="s">
        <v>96</v>
      </c>
      <c r="BI328" s="6" t="s">
        <v>96</v>
      </c>
      <c r="BJ328" s="6" t="s">
        <v>96</v>
      </c>
      <c r="BK328" s="6" t="s">
        <v>476</v>
      </c>
      <c r="BL328" s="6" t="s">
        <v>378</v>
      </c>
      <c r="BM328" t="s">
        <v>96</v>
      </c>
      <c r="BN328" s="6" t="s">
        <v>77</v>
      </c>
      <c r="BO328" s="6" t="s">
        <v>403</v>
      </c>
      <c r="BP328" s="6">
        <v>1</v>
      </c>
      <c r="BQ328" t="s">
        <v>404</v>
      </c>
      <c r="BR328" t="s">
        <v>481</v>
      </c>
      <c r="BS328" s="6" t="s">
        <v>96</v>
      </c>
      <c r="BT328" s="6" t="s">
        <v>96</v>
      </c>
      <c r="BU328" t="s">
        <v>407</v>
      </c>
      <c r="BV328" s="6" t="s">
        <v>96</v>
      </c>
      <c r="BW328" s="6" t="s">
        <v>96</v>
      </c>
      <c r="BX328" s="6" t="s">
        <v>96</v>
      </c>
    </row>
    <row r="329" spans="1:76" x14ac:dyDescent="0.25">
      <c r="A329" s="41" t="s">
        <v>374</v>
      </c>
      <c r="B329" s="6" t="s">
        <v>377</v>
      </c>
      <c r="C329" s="6" t="s">
        <v>376</v>
      </c>
      <c r="D329" s="36" t="s">
        <v>375</v>
      </c>
      <c r="E329" s="6">
        <v>2012</v>
      </c>
      <c r="F329" s="39">
        <v>0.17799999999999999</v>
      </c>
      <c r="G329" s="6" t="s">
        <v>380</v>
      </c>
      <c r="H329" t="s">
        <v>406</v>
      </c>
      <c r="I329" s="52" t="s">
        <v>612</v>
      </c>
      <c r="J329" s="6" t="s">
        <v>96</v>
      </c>
      <c r="K329" s="6">
        <v>1.6E-2</v>
      </c>
      <c r="L329" s="6" t="s">
        <v>96</v>
      </c>
      <c r="M329" s="6" t="s">
        <v>96</v>
      </c>
      <c r="N329" s="6" t="s">
        <v>96</v>
      </c>
      <c r="O329" s="6" t="s">
        <v>96</v>
      </c>
      <c r="P329" s="39" t="s">
        <v>96</v>
      </c>
      <c r="Q329" s="6" t="s">
        <v>96</v>
      </c>
      <c r="R329" s="6" t="s">
        <v>96</v>
      </c>
      <c r="S329" s="6">
        <f>S328*AE328</f>
        <v>3127.9079999999999</v>
      </c>
      <c r="T329" s="6" t="s">
        <v>96</v>
      </c>
      <c r="U329" s="7" t="s">
        <v>96</v>
      </c>
      <c r="V329" s="16" t="s">
        <v>96</v>
      </c>
      <c r="W329" s="16" t="s">
        <v>96</v>
      </c>
      <c r="X329" s="16" t="s">
        <v>96</v>
      </c>
      <c r="Y329" s="16" t="s">
        <v>96</v>
      </c>
      <c r="Z329" s="78" t="s">
        <v>69</v>
      </c>
      <c r="AA329" s="6" t="s">
        <v>171</v>
      </c>
      <c r="AB329" s="6">
        <v>1991</v>
      </c>
      <c r="AC329" s="6">
        <v>2008</v>
      </c>
      <c r="AD329" s="6" t="s">
        <v>96</v>
      </c>
      <c r="AE329" s="6">
        <v>1</v>
      </c>
      <c r="AF329" s="6">
        <v>0</v>
      </c>
      <c r="AG329" s="6" t="s">
        <v>96</v>
      </c>
      <c r="AH329" s="6" t="s">
        <v>96</v>
      </c>
      <c r="AI329" s="6">
        <v>1</v>
      </c>
      <c r="AJ329" s="6" t="s">
        <v>96</v>
      </c>
      <c r="AK329" s="6" t="s">
        <v>96</v>
      </c>
      <c r="AL329" s="16" t="s">
        <v>73</v>
      </c>
      <c r="AM329" s="6" t="s">
        <v>96</v>
      </c>
      <c r="AN329" s="6" t="s">
        <v>96</v>
      </c>
      <c r="AO329" s="6">
        <f>22.5/30</f>
        <v>0.75</v>
      </c>
      <c r="AP329" s="6">
        <f>9.6/30</f>
        <v>0.32</v>
      </c>
      <c r="AQ329" s="6" t="s">
        <v>96</v>
      </c>
      <c r="AR329" s="6" t="s">
        <v>96</v>
      </c>
      <c r="AS329" s="6" t="s">
        <v>96</v>
      </c>
      <c r="AT329" s="6" t="s">
        <v>96</v>
      </c>
      <c r="AU329" s="6" t="s">
        <v>96</v>
      </c>
      <c r="AV329" s="6" t="s">
        <v>96</v>
      </c>
      <c r="AW329" s="6" t="s">
        <v>96</v>
      </c>
      <c r="AX329" s="6" t="s">
        <v>96</v>
      </c>
      <c r="AY329" s="6">
        <v>1</v>
      </c>
      <c r="AZ329" s="6">
        <v>1</v>
      </c>
      <c r="BA329" s="6">
        <v>1</v>
      </c>
      <c r="BB329" s="6" t="s">
        <v>96</v>
      </c>
      <c r="BC329" s="6" t="s">
        <v>96</v>
      </c>
      <c r="BD329" s="6" t="s">
        <v>96</v>
      </c>
      <c r="BE329" s="6" t="s">
        <v>96</v>
      </c>
      <c r="BF329" s="6" t="s">
        <v>96</v>
      </c>
      <c r="BG329" s="6">
        <v>1</v>
      </c>
      <c r="BH329" s="6" t="s">
        <v>96</v>
      </c>
      <c r="BI329" s="6" t="s">
        <v>96</v>
      </c>
      <c r="BJ329" s="6" t="s">
        <v>96</v>
      </c>
      <c r="BK329" s="6" t="s">
        <v>476</v>
      </c>
      <c r="BL329" s="6" t="s">
        <v>378</v>
      </c>
      <c r="BM329" t="s">
        <v>96</v>
      </c>
      <c r="BN329" s="6" t="s">
        <v>77</v>
      </c>
      <c r="BO329" s="6" t="s">
        <v>403</v>
      </c>
      <c r="BP329" s="6">
        <v>1</v>
      </c>
      <c r="BQ329" t="s">
        <v>404</v>
      </c>
      <c r="BR329" t="s">
        <v>481</v>
      </c>
      <c r="BS329" s="6" t="s">
        <v>96</v>
      </c>
      <c r="BT329" s="6" t="s">
        <v>96</v>
      </c>
      <c r="BU329" t="s">
        <v>407</v>
      </c>
      <c r="BV329" s="6" t="s">
        <v>96</v>
      </c>
      <c r="BW329" s="6" t="s">
        <v>96</v>
      </c>
      <c r="BX329" s="6" t="s">
        <v>96</v>
      </c>
    </row>
    <row r="330" spans="1:76" x14ac:dyDescent="0.25">
      <c r="A330" s="41" t="s">
        <v>374</v>
      </c>
      <c r="B330" s="6" t="s">
        <v>377</v>
      </c>
      <c r="C330" s="6" t="s">
        <v>376</v>
      </c>
      <c r="D330" s="36" t="s">
        <v>375</v>
      </c>
      <c r="E330" s="6">
        <v>2013</v>
      </c>
      <c r="F330" s="39">
        <v>0.13200000000000001</v>
      </c>
      <c r="G330" s="6" t="s">
        <v>162</v>
      </c>
      <c r="H330" s="6" t="s">
        <v>162</v>
      </c>
      <c r="I330" s="6" t="s">
        <v>139</v>
      </c>
      <c r="J330" s="6" t="s">
        <v>96</v>
      </c>
      <c r="K330" s="6" t="s">
        <v>175</v>
      </c>
      <c r="L330" s="6" t="s">
        <v>96</v>
      </c>
      <c r="M330" s="6" t="s">
        <v>96</v>
      </c>
      <c r="N330" s="6" t="s">
        <v>96</v>
      </c>
      <c r="O330" s="6" t="s">
        <v>96</v>
      </c>
      <c r="P330" s="39" t="s">
        <v>96</v>
      </c>
      <c r="Q330" s="6" t="s">
        <v>96</v>
      </c>
      <c r="R330" s="6" t="s">
        <v>96</v>
      </c>
      <c r="S330" s="6">
        <v>4857</v>
      </c>
      <c r="T330" s="6" t="s">
        <v>96</v>
      </c>
      <c r="U330" s="7" t="s">
        <v>96</v>
      </c>
      <c r="V330" s="16" t="s">
        <v>96</v>
      </c>
      <c r="W330" s="16" t="s">
        <v>96</v>
      </c>
      <c r="X330" s="16" t="s">
        <v>96</v>
      </c>
      <c r="Y330" s="16" t="s">
        <v>96</v>
      </c>
      <c r="Z330" s="78" t="s">
        <v>69</v>
      </c>
      <c r="AA330" s="6" t="s">
        <v>171</v>
      </c>
      <c r="AB330" s="6">
        <v>1991</v>
      </c>
      <c r="AC330" s="6">
        <v>2008</v>
      </c>
      <c r="AD330" s="6" t="s">
        <v>96</v>
      </c>
      <c r="AE330" s="6">
        <v>0.64400000000000002</v>
      </c>
      <c r="AF330" s="6">
        <f>1-AE330</f>
        <v>0.35599999999999998</v>
      </c>
      <c r="AG330" s="6" t="s">
        <v>96</v>
      </c>
      <c r="AH330" s="6" t="s">
        <v>96</v>
      </c>
      <c r="AI330" s="6">
        <v>1</v>
      </c>
      <c r="AJ330" s="6" t="s">
        <v>96</v>
      </c>
      <c r="AK330" s="6" t="s">
        <v>96</v>
      </c>
      <c r="AL330" s="16" t="s">
        <v>73</v>
      </c>
      <c r="AM330" s="6" t="s">
        <v>96</v>
      </c>
      <c r="AN330" s="6" t="s">
        <v>96</v>
      </c>
      <c r="AO330" s="6">
        <f>22.5/30</f>
        <v>0.75</v>
      </c>
      <c r="AP330" s="6">
        <f>9.6/30</f>
        <v>0.32</v>
      </c>
      <c r="AQ330" s="6" t="s">
        <v>96</v>
      </c>
      <c r="AR330" s="6" t="s">
        <v>96</v>
      </c>
      <c r="AS330" s="6" t="s">
        <v>96</v>
      </c>
      <c r="AT330" s="6" t="s">
        <v>96</v>
      </c>
      <c r="AU330" s="6" t="s">
        <v>96</v>
      </c>
      <c r="AV330" s="6" t="s">
        <v>96</v>
      </c>
      <c r="AW330" s="6" t="s">
        <v>96</v>
      </c>
      <c r="AX330" s="6" t="s">
        <v>96</v>
      </c>
      <c r="AY330" s="6">
        <v>1</v>
      </c>
      <c r="AZ330" s="6">
        <v>1</v>
      </c>
      <c r="BA330" s="6">
        <v>1</v>
      </c>
      <c r="BB330" s="6" t="s">
        <v>96</v>
      </c>
      <c r="BC330" s="6" t="s">
        <v>96</v>
      </c>
      <c r="BD330" s="6" t="s">
        <v>96</v>
      </c>
      <c r="BE330" s="6" t="s">
        <v>96</v>
      </c>
      <c r="BF330" s="6" t="s">
        <v>96</v>
      </c>
      <c r="BG330" s="6">
        <v>1</v>
      </c>
      <c r="BH330" s="6" t="s">
        <v>96</v>
      </c>
      <c r="BI330" s="6" t="s">
        <v>96</v>
      </c>
      <c r="BJ330" s="6" t="s">
        <v>96</v>
      </c>
      <c r="BK330" s="6" t="s">
        <v>476</v>
      </c>
      <c r="BL330" s="6" t="s">
        <v>378</v>
      </c>
      <c r="BM330" t="s">
        <v>96</v>
      </c>
      <c r="BN330" s="6" t="s">
        <v>77</v>
      </c>
      <c r="BO330" s="6" t="s">
        <v>403</v>
      </c>
      <c r="BP330" s="6">
        <v>1</v>
      </c>
      <c r="BQ330" t="s">
        <v>404</v>
      </c>
      <c r="BR330" t="s">
        <v>481</v>
      </c>
      <c r="BS330" s="6" t="s">
        <v>96</v>
      </c>
      <c r="BT330" s="6" t="s">
        <v>96</v>
      </c>
      <c r="BU330" t="s">
        <v>407</v>
      </c>
      <c r="BV330" s="6" t="s">
        <v>96</v>
      </c>
      <c r="BW330" s="6" t="s">
        <v>96</v>
      </c>
      <c r="BX330" s="6" t="s">
        <v>96</v>
      </c>
    </row>
    <row r="331" spans="1:76" x14ac:dyDescent="0.25">
      <c r="A331" s="6" t="s">
        <v>384</v>
      </c>
      <c r="B331" s="6" t="s">
        <v>383</v>
      </c>
      <c r="C331" s="43" t="s">
        <v>382</v>
      </c>
      <c r="D331" s="6" t="s">
        <v>381</v>
      </c>
      <c r="E331" s="6">
        <v>2010</v>
      </c>
      <c r="F331" s="39">
        <v>-0.14699999999999999</v>
      </c>
      <c r="G331" s="6" t="s">
        <v>162</v>
      </c>
      <c r="H331" s="6" t="s">
        <v>162</v>
      </c>
      <c r="I331" s="6" t="s">
        <v>139</v>
      </c>
      <c r="J331" s="6" t="s">
        <v>96</v>
      </c>
      <c r="K331" s="6" t="s">
        <v>176</v>
      </c>
      <c r="L331" s="6" t="s">
        <v>96</v>
      </c>
      <c r="M331" s="6" t="s">
        <v>96</v>
      </c>
      <c r="N331" s="6" t="s">
        <v>96</v>
      </c>
      <c r="O331" s="6" t="s">
        <v>96</v>
      </c>
      <c r="P331" s="39" t="s">
        <v>96</v>
      </c>
      <c r="Q331" s="6" t="s">
        <v>96</v>
      </c>
      <c r="R331" s="6" t="s">
        <v>96</v>
      </c>
      <c r="S331">
        <v>22368</v>
      </c>
      <c r="T331" s="6" t="s">
        <v>96</v>
      </c>
      <c r="U331" s="7" t="s">
        <v>96</v>
      </c>
      <c r="V331" s="16" t="s">
        <v>96</v>
      </c>
      <c r="W331" s="16" t="s">
        <v>96</v>
      </c>
      <c r="X331" s="16" t="s">
        <v>96</v>
      </c>
      <c r="Y331" s="16" t="s">
        <v>96</v>
      </c>
      <c r="Z331" s="78" t="s">
        <v>69</v>
      </c>
      <c r="AA331" s="6" t="s">
        <v>163</v>
      </c>
      <c r="AB331" s="6">
        <v>1998</v>
      </c>
      <c r="AC331" s="6">
        <v>2006</v>
      </c>
      <c r="AD331" s="6" t="s">
        <v>96</v>
      </c>
      <c r="AE331" s="6">
        <f>S332/S331</f>
        <v>0.68302932761087265</v>
      </c>
      <c r="AF331" s="6">
        <f>1-AE331</f>
        <v>0.31697067238912735</v>
      </c>
      <c r="AG331" s="6" t="s">
        <v>96</v>
      </c>
      <c r="AH331" s="6" t="s">
        <v>96</v>
      </c>
      <c r="AI331" s="6" t="s">
        <v>96</v>
      </c>
      <c r="AJ331" s="6" t="s">
        <v>96</v>
      </c>
      <c r="AK331" s="6" t="s">
        <v>96</v>
      </c>
      <c r="AL331" s="16" t="s">
        <v>73</v>
      </c>
      <c r="AM331" s="6">
        <f>(21.6+19.5+17.7+17.5+16.5+16.1+15.4+15.3+15.2+15.1+15.1+15+14.9+13+12+11.8+11.3+10+9.4)/19</f>
        <v>14.86315789473684</v>
      </c>
      <c r="AN331" s="6" t="s">
        <v>96</v>
      </c>
      <c r="AO331" s="6" t="s">
        <v>96</v>
      </c>
      <c r="AP331" s="6" t="s">
        <v>96</v>
      </c>
      <c r="AQ331" s="6" t="s">
        <v>96</v>
      </c>
      <c r="AR331" s="6" t="s">
        <v>96</v>
      </c>
      <c r="AS331" s="6" t="s">
        <v>96</v>
      </c>
      <c r="AT331" s="6" t="s">
        <v>96</v>
      </c>
      <c r="AU331" s="6" t="s">
        <v>96</v>
      </c>
      <c r="AV331" s="6" t="s">
        <v>96</v>
      </c>
      <c r="AW331" s="6" t="s">
        <v>96</v>
      </c>
      <c r="AX331" s="6">
        <v>1</v>
      </c>
      <c r="AY331" s="6" t="s">
        <v>96</v>
      </c>
      <c r="AZ331" s="6" t="s">
        <v>96</v>
      </c>
      <c r="BA331" s="6" t="s">
        <v>96</v>
      </c>
      <c r="BB331" s="6" t="s">
        <v>96</v>
      </c>
      <c r="BC331" s="6" t="s">
        <v>96</v>
      </c>
      <c r="BD331" s="6" t="s">
        <v>96</v>
      </c>
      <c r="BE331" s="6" t="s">
        <v>96</v>
      </c>
      <c r="BF331" s="6" t="s">
        <v>96</v>
      </c>
      <c r="BG331" s="6">
        <v>1</v>
      </c>
      <c r="BH331" s="6" t="s">
        <v>96</v>
      </c>
      <c r="BI331" s="6" t="s">
        <v>96</v>
      </c>
      <c r="BJ331" s="6" t="s">
        <v>96</v>
      </c>
      <c r="BK331" s="6" t="s">
        <v>96</v>
      </c>
      <c r="BL331" s="48" t="s">
        <v>479</v>
      </c>
      <c r="BM331" t="s">
        <v>387</v>
      </c>
      <c r="BN331" s="6" t="s">
        <v>77</v>
      </c>
      <c r="BO331" s="6" t="s">
        <v>96</v>
      </c>
      <c r="BP331" s="6" t="s">
        <v>96</v>
      </c>
      <c r="BQ331" s="6" t="s">
        <v>96</v>
      </c>
      <c r="BR331" s="6" t="s">
        <v>96</v>
      </c>
      <c r="BS331" s="6" t="s">
        <v>96</v>
      </c>
      <c r="BT331" s="6" t="s">
        <v>96</v>
      </c>
      <c r="BU331" s="6" t="s">
        <v>96</v>
      </c>
      <c r="BV331" s="6" t="s">
        <v>96</v>
      </c>
      <c r="BW331" s="6" t="s">
        <v>96</v>
      </c>
      <c r="BX331" s="6" t="s">
        <v>96</v>
      </c>
    </row>
    <row r="332" spans="1:76" x14ac:dyDescent="0.25">
      <c r="A332" s="6" t="s">
        <v>384</v>
      </c>
      <c r="B332" s="6" t="s">
        <v>383</v>
      </c>
      <c r="C332" s="43" t="s">
        <v>382</v>
      </c>
      <c r="D332" s="6" t="s">
        <v>381</v>
      </c>
      <c r="E332" s="6">
        <v>2010</v>
      </c>
      <c r="F332" s="39">
        <v>-0.11899999999999999</v>
      </c>
      <c r="G332" s="6" t="s">
        <v>162</v>
      </c>
      <c r="H332" s="6" t="s">
        <v>162</v>
      </c>
      <c r="I332" s="6" t="s">
        <v>139</v>
      </c>
      <c r="J332" s="6" t="s">
        <v>96</v>
      </c>
      <c r="K332" s="6" t="s">
        <v>176</v>
      </c>
      <c r="L332" s="6" t="s">
        <v>96</v>
      </c>
      <c r="M332" s="6" t="s">
        <v>96</v>
      </c>
      <c r="N332" s="6" t="s">
        <v>96</v>
      </c>
      <c r="O332" s="6" t="s">
        <v>96</v>
      </c>
      <c r="P332" s="39" t="s">
        <v>96</v>
      </c>
      <c r="Q332" s="6" t="s">
        <v>96</v>
      </c>
      <c r="R332" s="6" t="s">
        <v>96</v>
      </c>
      <c r="S332" s="6">
        <v>15278</v>
      </c>
      <c r="T332" s="6" t="s">
        <v>96</v>
      </c>
      <c r="U332" s="7" t="s">
        <v>96</v>
      </c>
      <c r="V332" s="16" t="s">
        <v>96</v>
      </c>
      <c r="W332" s="16" t="s">
        <v>96</v>
      </c>
      <c r="X332" s="16" t="s">
        <v>96</v>
      </c>
      <c r="Y332" s="16" t="s">
        <v>96</v>
      </c>
      <c r="Z332" s="78" t="s">
        <v>69</v>
      </c>
      <c r="AA332" s="6" t="s">
        <v>163</v>
      </c>
      <c r="AB332" s="6">
        <v>1998</v>
      </c>
      <c r="AC332" s="6">
        <v>2006</v>
      </c>
      <c r="AD332" s="6" t="s">
        <v>96</v>
      </c>
      <c r="AE332" s="6">
        <v>1</v>
      </c>
      <c r="AF332" s="6" t="s">
        <v>96</v>
      </c>
      <c r="AG332" s="6" t="s">
        <v>96</v>
      </c>
      <c r="AH332" s="6" t="s">
        <v>96</v>
      </c>
      <c r="AI332" s="6" t="s">
        <v>96</v>
      </c>
      <c r="AJ332" s="6" t="s">
        <v>96</v>
      </c>
      <c r="AK332" s="6" t="s">
        <v>96</v>
      </c>
      <c r="AL332" s="16" t="s">
        <v>73</v>
      </c>
      <c r="AM332" s="6">
        <f>(28.7+25.5+23.9+24+21.9+21.2+20.3+20.6+20.4+19.7+18.3+20.2+21+17.3+16+16.1+15.6+13.5+12.8)/19</f>
        <v>19.842105263157897</v>
      </c>
      <c r="AN332" s="6" t="s">
        <v>96</v>
      </c>
      <c r="AO332" s="6" t="s">
        <v>96</v>
      </c>
      <c r="AP332" s="6" t="s">
        <v>96</v>
      </c>
      <c r="AQ332" s="6" t="s">
        <v>96</v>
      </c>
      <c r="AR332" s="6" t="s">
        <v>96</v>
      </c>
      <c r="AS332" s="6" t="s">
        <v>96</v>
      </c>
      <c r="AT332" s="6" t="s">
        <v>96</v>
      </c>
      <c r="AU332" s="6" t="s">
        <v>96</v>
      </c>
      <c r="AV332" s="6" t="s">
        <v>96</v>
      </c>
      <c r="AW332" s="6" t="s">
        <v>96</v>
      </c>
      <c r="AX332" s="6">
        <v>1</v>
      </c>
      <c r="AY332" s="6" t="s">
        <v>96</v>
      </c>
      <c r="AZ332" s="6" t="s">
        <v>96</v>
      </c>
      <c r="BA332" s="6" t="s">
        <v>96</v>
      </c>
      <c r="BB332" s="6" t="s">
        <v>96</v>
      </c>
      <c r="BC332" s="6" t="s">
        <v>96</v>
      </c>
      <c r="BD332" s="6" t="s">
        <v>96</v>
      </c>
      <c r="BE332" s="6" t="s">
        <v>96</v>
      </c>
      <c r="BF332" s="6" t="s">
        <v>96</v>
      </c>
      <c r="BG332" s="6">
        <v>1</v>
      </c>
      <c r="BH332" s="6" t="s">
        <v>96</v>
      </c>
      <c r="BI332" s="6" t="s">
        <v>96</v>
      </c>
      <c r="BJ332" s="6" t="s">
        <v>96</v>
      </c>
      <c r="BK332" s="6" t="s">
        <v>96</v>
      </c>
      <c r="BL332" s="48" t="s">
        <v>479</v>
      </c>
      <c r="BM332" t="s">
        <v>387</v>
      </c>
      <c r="BN332" s="6" t="s">
        <v>77</v>
      </c>
      <c r="BO332" s="6" t="s">
        <v>96</v>
      </c>
      <c r="BP332" s="6" t="s">
        <v>96</v>
      </c>
      <c r="BQ332" s="6" t="s">
        <v>96</v>
      </c>
      <c r="BR332" s="6" t="s">
        <v>96</v>
      </c>
      <c r="BS332" s="6" t="s">
        <v>96</v>
      </c>
      <c r="BT332" s="6" t="s">
        <v>96</v>
      </c>
      <c r="BU332" s="6" t="s">
        <v>96</v>
      </c>
      <c r="BV332" s="6" t="s">
        <v>96</v>
      </c>
      <c r="BW332" s="6" t="s">
        <v>96</v>
      </c>
      <c r="BX332" s="6" t="s">
        <v>96</v>
      </c>
    </row>
    <row r="333" spans="1:76" x14ac:dyDescent="0.25">
      <c r="A333" s="6" t="s">
        <v>384</v>
      </c>
      <c r="B333" s="6" t="s">
        <v>383</v>
      </c>
      <c r="C333" s="43" t="s">
        <v>382</v>
      </c>
      <c r="D333" s="6" t="s">
        <v>381</v>
      </c>
      <c r="E333" s="6">
        <v>2010</v>
      </c>
      <c r="F333" s="39">
        <v>-0.17399999999999999</v>
      </c>
      <c r="G333" s="6" t="s">
        <v>162</v>
      </c>
      <c r="H333" s="6" t="s">
        <v>162</v>
      </c>
      <c r="I333" s="6" t="s">
        <v>139</v>
      </c>
      <c r="J333" s="6" t="s">
        <v>96</v>
      </c>
      <c r="K333" s="6" t="s">
        <v>175</v>
      </c>
      <c r="L333" s="6" t="s">
        <v>96</v>
      </c>
      <c r="M333" s="6" t="s">
        <v>96</v>
      </c>
      <c r="N333" s="6" t="s">
        <v>96</v>
      </c>
      <c r="O333" s="6" t="s">
        <v>96</v>
      </c>
      <c r="P333" s="39" t="s">
        <v>96</v>
      </c>
      <c r="Q333" s="6" t="s">
        <v>96</v>
      </c>
      <c r="R333" s="6" t="s">
        <v>96</v>
      </c>
      <c r="S333" s="6">
        <v>7090</v>
      </c>
      <c r="T333" s="6" t="s">
        <v>96</v>
      </c>
      <c r="U333" s="7" t="s">
        <v>96</v>
      </c>
      <c r="V333" s="16" t="s">
        <v>96</v>
      </c>
      <c r="W333" s="16" t="s">
        <v>96</v>
      </c>
      <c r="X333" s="16" t="s">
        <v>96</v>
      </c>
      <c r="Y333" s="16" t="s">
        <v>96</v>
      </c>
      <c r="Z333" s="78" t="s">
        <v>69</v>
      </c>
      <c r="AA333" s="6" t="s">
        <v>163</v>
      </c>
      <c r="AB333" s="6">
        <v>1998</v>
      </c>
      <c r="AC333" s="6">
        <v>2006</v>
      </c>
      <c r="AD333" s="6" t="s">
        <v>96</v>
      </c>
      <c r="AE333" s="6" t="s">
        <v>96</v>
      </c>
      <c r="AF333" s="6">
        <v>1</v>
      </c>
      <c r="AG333" s="6" t="s">
        <v>96</v>
      </c>
      <c r="AH333" s="6" t="s">
        <v>96</v>
      </c>
      <c r="AI333" s="6" t="s">
        <v>96</v>
      </c>
      <c r="AJ333" s="6" t="s">
        <v>96</v>
      </c>
      <c r="AK333" s="6" t="s">
        <v>96</v>
      </c>
      <c r="AL333" s="16" t="s">
        <v>73</v>
      </c>
      <c r="AM333" s="6">
        <f>(14.1+12.8+10.8+10+10.8+10.6+10.2+9.5+20+11.9+9.7+8.3+8.5+8.2+7.4+6.9+12.1)/19</f>
        <v>9.5684210526315798</v>
      </c>
      <c r="AN333" s="6" t="s">
        <v>96</v>
      </c>
      <c r="AO333" s="6" t="s">
        <v>96</v>
      </c>
      <c r="AP333" s="6" t="s">
        <v>96</v>
      </c>
      <c r="AQ333" s="6" t="s">
        <v>96</v>
      </c>
      <c r="AR333" s="6" t="s">
        <v>96</v>
      </c>
      <c r="AS333" s="6" t="s">
        <v>96</v>
      </c>
      <c r="AT333" s="6" t="s">
        <v>96</v>
      </c>
      <c r="AU333" s="6" t="s">
        <v>96</v>
      </c>
      <c r="AV333" s="6" t="s">
        <v>96</v>
      </c>
      <c r="AW333" s="6" t="s">
        <v>96</v>
      </c>
      <c r="AX333" s="6">
        <v>1</v>
      </c>
      <c r="AY333" s="6" t="s">
        <v>96</v>
      </c>
      <c r="AZ333" s="6" t="s">
        <v>96</v>
      </c>
      <c r="BA333" s="6" t="s">
        <v>96</v>
      </c>
      <c r="BB333" s="6" t="s">
        <v>96</v>
      </c>
      <c r="BC333" s="6" t="s">
        <v>96</v>
      </c>
      <c r="BD333" s="6" t="s">
        <v>96</v>
      </c>
      <c r="BE333" s="6" t="s">
        <v>96</v>
      </c>
      <c r="BF333" s="6" t="s">
        <v>96</v>
      </c>
      <c r="BG333" s="6">
        <v>1</v>
      </c>
      <c r="BH333" s="6" t="s">
        <v>96</v>
      </c>
      <c r="BI333" s="6" t="s">
        <v>96</v>
      </c>
      <c r="BJ333" s="6" t="s">
        <v>96</v>
      </c>
      <c r="BK333" s="6" t="s">
        <v>96</v>
      </c>
      <c r="BL333" s="48" t="s">
        <v>479</v>
      </c>
      <c r="BM333" t="s">
        <v>387</v>
      </c>
      <c r="BN333" s="6" t="s">
        <v>77</v>
      </c>
      <c r="BO333" s="6" t="s">
        <v>96</v>
      </c>
      <c r="BP333" s="6" t="s">
        <v>96</v>
      </c>
      <c r="BQ333" s="6" t="s">
        <v>96</v>
      </c>
      <c r="BR333" s="6" t="s">
        <v>96</v>
      </c>
      <c r="BS333" s="6" t="s">
        <v>96</v>
      </c>
      <c r="BT333" s="6" t="s">
        <v>96</v>
      </c>
      <c r="BU333" s="6" t="s">
        <v>96</v>
      </c>
      <c r="BV333" s="6" t="s">
        <v>96</v>
      </c>
      <c r="BW333" s="6" t="s">
        <v>96</v>
      </c>
      <c r="BX333" s="6" t="s">
        <v>96</v>
      </c>
    </row>
    <row r="334" spans="1:76" x14ac:dyDescent="0.25">
      <c r="A334" s="6" t="s">
        <v>384</v>
      </c>
      <c r="B334" s="6" t="s">
        <v>383</v>
      </c>
      <c r="C334" s="43" t="s">
        <v>382</v>
      </c>
      <c r="D334" s="6" t="s">
        <v>381</v>
      </c>
      <c r="E334" s="6">
        <v>2010</v>
      </c>
      <c r="F334" s="39">
        <v>-0.307</v>
      </c>
      <c r="G334" t="s">
        <v>386</v>
      </c>
      <c r="H334" t="s">
        <v>385</v>
      </c>
      <c r="I334" t="s">
        <v>337</v>
      </c>
      <c r="J334" s="6" t="s">
        <v>96</v>
      </c>
      <c r="K334" s="6" t="s">
        <v>321</v>
      </c>
      <c r="L334" s="6" t="s">
        <v>96</v>
      </c>
      <c r="M334" s="6" t="s">
        <v>96</v>
      </c>
      <c r="N334" s="6" t="s">
        <v>96</v>
      </c>
      <c r="O334" s="6" t="s">
        <v>96</v>
      </c>
      <c r="P334" s="39" t="s">
        <v>96</v>
      </c>
      <c r="Q334" s="6">
        <v>-4.4059999999999997</v>
      </c>
      <c r="R334" s="6" t="s">
        <v>96</v>
      </c>
      <c r="S334">
        <v>22368</v>
      </c>
      <c r="T334" s="6" t="s">
        <v>96</v>
      </c>
      <c r="U334" s="7" t="s">
        <v>96</v>
      </c>
      <c r="V334" s="16" t="s">
        <v>96</v>
      </c>
      <c r="W334" s="16" t="s">
        <v>96</v>
      </c>
      <c r="X334" s="16" t="s">
        <v>96</v>
      </c>
      <c r="Y334" s="16" t="s">
        <v>96</v>
      </c>
      <c r="Z334" s="78" t="s">
        <v>69</v>
      </c>
      <c r="AA334" s="6" t="s">
        <v>163</v>
      </c>
      <c r="AB334" s="6">
        <v>1998</v>
      </c>
      <c r="AC334" s="6">
        <v>2006</v>
      </c>
      <c r="AD334" s="6" t="s">
        <v>96</v>
      </c>
      <c r="AE334" s="6">
        <f>S335/S334</f>
        <v>0.68302932761087265</v>
      </c>
      <c r="AF334" s="6">
        <f>1-AE334</f>
        <v>0.31697067238912735</v>
      </c>
      <c r="AG334" s="6" t="s">
        <v>96</v>
      </c>
      <c r="AH334" s="6" t="s">
        <v>96</v>
      </c>
      <c r="AI334" s="6" t="s">
        <v>96</v>
      </c>
      <c r="AJ334" s="6" t="s">
        <v>96</v>
      </c>
      <c r="AK334" s="6" t="s">
        <v>96</v>
      </c>
      <c r="AL334" s="16" t="s">
        <v>73</v>
      </c>
      <c r="AM334" s="6">
        <f>(21.6+19.5+17.7+17.5+16.5+16.1+15.4+15.3+15.2+15.1+15.1+15+14.9+13+12+11.8+11.3+10+9.4)/19</f>
        <v>14.86315789473684</v>
      </c>
      <c r="AN334" s="6" t="s">
        <v>96</v>
      </c>
      <c r="AO334" s="6" t="s">
        <v>96</v>
      </c>
      <c r="AP334" s="6" t="s">
        <v>96</v>
      </c>
      <c r="AQ334" s="6" t="s">
        <v>96</v>
      </c>
      <c r="AR334" s="6" t="s">
        <v>96</v>
      </c>
      <c r="AS334" s="6" t="s">
        <v>96</v>
      </c>
      <c r="AT334" s="6" t="s">
        <v>96</v>
      </c>
      <c r="AU334" s="6" t="s">
        <v>96</v>
      </c>
      <c r="AV334" s="6" t="s">
        <v>96</v>
      </c>
      <c r="AW334" s="6" t="s">
        <v>96</v>
      </c>
      <c r="AX334" s="6">
        <v>1</v>
      </c>
      <c r="AY334" s="6" t="s">
        <v>96</v>
      </c>
      <c r="AZ334" s="6" t="s">
        <v>96</v>
      </c>
      <c r="BA334" s="6" t="s">
        <v>96</v>
      </c>
      <c r="BB334" s="6" t="s">
        <v>96</v>
      </c>
      <c r="BC334" s="6" t="s">
        <v>96</v>
      </c>
      <c r="BD334" s="6" t="s">
        <v>96</v>
      </c>
      <c r="BE334" s="6" t="s">
        <v>96</v>
      </c>
      <c r="BF334" s="6" t="s">
        <v>96</v>
      </c>
      <c r="BG334" s="6">
        <v>1</v>
      </c>
      <c r="BH334" s="6" t="s">
        <v>96</v>
      </c>
      <c r="BI334" s="6" t="s">
        <v>96</v>
      </c>
      <c r="BJ334" s="6" t="s">
        <v>96</v>
      </c>
      <c r="BK334" s="6" t="s">
        <v>96</v>
      </c>
      <c r="BL334" s="48" t="s">
        <v>479</v>
      </c>
      <c r="BM334" t="s">
        <v>387</v>
      </c>
      <c r="BN334" s="6" t="s">
        <v>77</v>
      </c>
      <c r="BO334" s="6" t="s">
        <v>96</v>
      </c>
      <c r="BP334" s="6" t="s">
        <v>96</v>
      </c>
      <c r="BQ334" s="6" t="s">
        <v>96</v>
      </c>
      <c r="BR334" s="6" t="s">
        <v>96</v>
      </c>
      <c r="BS334" s="6" t="s">
        <v>96</v>
      </c>
      <c r="BT334" s="6" t="s">
        <v>96</v>
      </c>
      <c r="BU334" s="6" t="s">
        <v>96</v>
      </c>
      <c r="BV334" s="6" t="s">
        <v>96</v>
      </c>
      <c r="BW334" s="6" t="s">
        <v>96</v>
      </c>
      <c r="BX334" s="6" t="s">
        <v>96</v>
      </c>
    </row>
    <row r="335" spans="1:76" x14ac:dyDescent="0.25">
      <c r="A335" s="6" t="s">
        <v>384</v>
      </c>
      <c r="B335" s="6" t="s">
        <v>383</v>
      </c>
      <c r="C335" s="43" t="s">
        <v>382</v>
      </c>
      <c r="D335" s="6" t="s">
        <v>381</v>
      </c>
      <c r="E335" s="6">
        <v>2010</v>
      </c>
      <c r="F335" s="39">
        <v>-0.16</v>
      </c>
      <c r="G335" t="s">
        <v>386</v>
      </c>
      <c r="H335" t="s">
        <v>385</v>
      </c>
      <c r="I335" t="s">
        <v>337</v>
      </c>
      <c r="J335" s="6" t="s">
        <v>96</v>
      </c>
      <c r="K335" s="6">
        <v>8.0000000000000002E-3</v>
      </c>
      <c r="L335" s="6" t="s">
        <v>96</v>
      </c>
      <c r="M335" s="6" t="s">
        <v>96</v>
      </c>
      <c r="N335" s="6" t="s">
        <v>96</v>
      </c>
      <c r="O335" s="6" t="s">
        <v>96</v>
      </c>
      <c r="P335" s="39" t="s">
        <v>96</v>
      </c>
      <c r="Q335" s="6">
        <v>-2.6970000000000001</v>
      </c>
      <c r="R335" s="6" t="s">
        <v>96</v>
      </c>
      <c r="S335" s="6">
        <v>15278</v>
      </c>
      <c r="T335" s="6" t="s">
        <v>96</v>
      </c>
      <c r="U335" s="7" t="s">
        <v>96</v>
      </c>
      <c r="V335" s="16" t="s">
        <v>96</v>
      </c>
      <c r="W335" s="16" t="s">
        <v>96</v>
      </c>
      <c r="X335" s="16" t="s">
        <v>96</v>
      </c>
      <c r="Y335" s="16" t="s">
        <v>96</v>
      </c>
      <c r="Z335" s="78" t="s">
        <v>69</v>
      </c>
      <c r="AA335" s="6" t="s">
        <v>163</v>
      </c>
      <c r="AB335" s="6">
        <v>1998</v>
      </c>
      <c r="AC335" s="6">
        <v>2006</v>
      </c>
      <c r="AD335" s="6" t="s">
        <v>96</v>
      </c>
      <c r="AE335" s="6">
        <v>1</v>
      </c>
      <c r="AF335" s="6" t="s">
        <v>96</v>
      </c>
      <c r="AG335" s="6" t="s">
        <v>96</v>
      </c>
      <c r="AH335" s="6" t="s">
        <v>96</v>
      </c>
      <c r="AI335" s="6" t="s">
        <v>96</v>
      </c>
      <c r="AJ335" s="6" t="s">
        <v>96</v>
      </c>
      <c r="AK335" s="6" t="s">
        <v>96</v>
      </c>
      <c r="AL335" s="16" t="s">
        <v>73</v>
      </c>
      <c r="AM335" s="6">
        <f>(28.7+25.5+23.9+24+21.9+21.2+20.3+20.6+20.4+19.7+18.3+20.2+21+17.3+16+16.1+15.6+13.5+12.8)/19</f>
        <v>19.842105263157897</v>
      </c>
      <c r="AN335" s="6" t="s">
        <v>96</v>
      </c>
      <c r="AO335" s="6" t="s">
        <v>96</v>
      </c>
      <c r="AP335" s="6" t="s">
        <v>96</v>
      </c>
      <c r="AQ335" s="6" t="s">
        <v>96</v>
      </c>
      <c r="AR335" s="6" t="s">
        <v>96</v>
      </c>
      <c r="AS335" s="6" t="s">
        <v>96</v>
      </c>
      <c r="AT335" s="6" t="s">
        <v>96</v>
      </c>
      <c r="AU335" s="6" t="s">
        <v>96</v>
      </c>
      <c r="AV335" s="6" t="s">
        <v>96</v>
      </c>
      <c r="AW335" s="6" t="s">
        <v>96</v>
      </c>
      <c r="AX335" s="6">
        <v>1</v>
      </c>
      <c r="AY335" s="6" t="s">
        <v>96</v>
      </c>
      <c r="AZ335" s="6" t="s">
        <v>96</v>
      </c>
      <c r="BA335" s="6" t="s">
        <v>96</v>
      </c>
      <c r="BB335" s="6" t="s">
        <v>96</v>
      </c>
      <c r="BC335" s="6" t="s">
        <v>96</v>
      </c>
      <c r="BD335" s="6" t="s">
        <v>96</v>
      </c>
      <c r="BE335" s="6" t="s">
        <v>96</v>
      </c>
      <c r="BF335" s="6" t="s">
        <v>96</v>
      </c>
      <c r="BG335" s="6">
        <v>1</v>
      </c>
      <c r="BH335" s="6" t="s">
        <v>96</v>
      </c>
      <c r="BI335" s="6" t="s">
        <v>96</v>
      </c>
      <c r="BJ335" s="6" t="s">
        <v>96</v>
      </c>
      <c r="BK335" s="6" t="s">
        <v>96</v>
      </c>
      <c r="BL335" s="48" t="s">
        <v>479</v>
      </c>
      <c r="BM335" t="s">
        <v>387</v>
      </c>
      <c r="BN335" s="6" t="s">
        <v>77</v>
      </c>
      <c r="BO335" s="6" t="s">
        <v>96</v>
      </c>
      <c r="BP335" s="6" t="s">
        <v>96</v>
      </c>
      <c r="BQ335" s="6" t="s">
        <v>96</v>
      </c>
      <c r="BR335" s="6" t="s">
        <v>96</v>
      </c>
      <c r="BS335" s="6" t="s">
        <v>96</v>
      </c>
      <c r="BT335" s="6" t="s">
        <v>96</v>
      </c>
      <c r="BU335" s="6" t="s">
        <v>96</v>
      </c>
      <c r="BV335" s="6" t="s">
        <v>96</v>
      </c>
      <c r="BW335" s="6" t="s">
        <v>96</v>
      </c>
      <c r="BX335" s="6" t="s">
        <v>96</v>
      </c>
    </row>
    <row r="336" spans="1:76" x14ac:dyDescent="0.25">
      <c r="A336" s="6" t="s">
        <v>384</v>
      </c>
      <c r="B336" s="6" t="s">
        <v>383</v>
      </c>
      <c r="C336" s="43" t="s">
        <v>382</v>
      </c>
      <c r="D336" s="6" t="s">
        <v>381</v>
      </c>
      <c r="E336" s="6">
        <v>2010</v>
      </c>
      <c r="F336" s="39">
        <v>-0.35</v>
      </c>
      <c r="G336" t="s">
        <v>386</v>
      </c>
      <c r="H336" t="s">
        <v>385</v>
      </c>
      <c r="I336" t="s">
        <v>337</v>
      </c>
      <c r="J336" s="6" t="s">
        <v>96</v>
      </c>
      <c r="K336" s="6" t="s">
        <v>321</v>
      </c>
      <c r="L336" s="6" t="s">
        <v>96</v>
      </c>
      <c r="M336" s="6" t="s">
        <v>96</v>
      </c>
      <c r="N336" s="6" t="s">
        <v>96</v>
      </c>
      <c r="O336" s="6" t="s">
        <v>96</v>
      </c>
      <c r="P336" s="39" t="s">
        <v>96</v>
      </c>
      <c r="Q336" s="6">
        <v>-4.633</v>
      </c>
      <c r="R336" s="6" t="s">
        <v>96</v>
      </c>
      <c r="S336" s="6">
        <v>7090</v>
      </c>
      <c r="T336" s="6" t="s">
        <v>96</v>
      </c>
      <c r="U336" s="7" t="s">
        <v>96</v>
      </c>
      <c r="V336" s="16" t="s">
        <v>96</v>
      </c>
      <c r="W336" s="16" t="s">
        <v>96</v>
      </c>
      <c r="X336" s="16" t="s">
        <v>96</v>
      </c>
      <c r="Y336" s="16" t="s">
        <v>96</v>
      </c>
      <c r="Z336" s="78" t="s">
        <v>69</v>
      </c>
      <c r="AA336" s="6" t="s">
        <v>163</v>
      </c>
      <c r="AB336" s="6">
        <v>1998</v>
      </c>
      <c r="AC336" s="6">
        <v>2006</v>
      </c>
      <c r="AD336" s="6" t="s">
        <v>96</v>
      </c>
      <c r="AE336" s="6" t="s">
        <v>96</v>
      </c>
      <c r="AF336" s="6">
        <v>1</v>
      </c>
      <c r="AG336" s="6" t="s">
        <v>96</v>
      </c>
      <c r="AH336" s="6" t="s">
        <v>96</v>
      </c>
      <c r="AI336" s="6" t="s">
        <v>96</v>
      </c>
      <c r="AJ336" s="6" t="s">
        <v>96</v>
      </c>
      <c r="AK336" s="6" t="s">
        <v>96</v>
      </c>
      <c r="AL336" s="16" t="s">
        <v>73</v>
      </c>
      <c r="AM336" s="6">
        <f>(14.1+12.8+10.8+10+10.8+10.6+10.2+9.5+20+11.9+9.7+8.3+8.5+8.2+7.4+6.9+12.1)/19</f>
        <v>9.5684210526315798</v>
      </c>
      <c r="AN336" s="6" t="s">
        <v>96</v>
      </c>
      <c r="AO336" s="6" t="s">
        <v>96</v>
      </c>
      <c r="AP336" s="6" t="s">
        <v>96</v>
      </c>
      <c r="AQ336" s="6" t="s">
        <v>96</v>
      </c>
      <c r="AR336" s="6" t="s">
        <v>96</v>
      </c>
      <c r="AS336" s="6" t="s">
        <v>96</v>
      </c>
      <c r="AT336" s="6" t="s">
        <v>96</v>
      </c>
      <c r="AU336" s="6" t="s">
        <v>96</v>
      </c>
      <c r="AV336" s="6" t="s">
        <v>96</v>
      </c>
      <c r="AW336" s="6" t="s">
        <v>96</v>
      </c>
      <c r="AX336" s="6">
        <v>1</v>
      </c>
      <c r="AY336" s="6" t="s">
        <v>96</v>
      </c>
      <c r="AZ336" s="6" t="s">
        <v>96</v>
      </c>
      <c r="BA336" s="6" t="s">
        <v>96</v>
      </c>
      <c r="BB336" s="6" t="s">
        <v>96</v>
      </c>
      <c r="BC336" s="6" t="s">
        <v>96</v>
      </c>
      <c r="BD336" s="6" t="s">
        <v>96</v>
      </c>
      <c r="BE336" s="6" t="s">
        <v>96</v>
      </c>
      <c r="BF336" s="6" t="s">
        <v>96</v>
      </c>
      <c r="BG336" s="6">
        <v>1</v>
      </c>
      <c r="BH336" s="6" t="s">
        <v>96</v>
      </c>
      <c r="BI336" s="6" t="s">
        <v>96</v>
      </c>
      <c r="BJ336" s="6" t="s">
        <v>96</v>
      </c>
      <c r="BK336" s="6" t="s">
        <v>96</v>
      </c>
      <c r="BL336" s="48" t="s">
        <v>479</v>
      </c>
      <c r="BM336" t="s">
        <v>387</v>
      </c>
      <c r="BN336" s="6" t="s">
        <v>77</v>
      </c>
      <c r="BO336" s="6" t="s">
        <v>96</v>
      </c>
      <c r="BP336" s="6" t="s">
        <v>96</v>
      </c>
      <c r="BQ336" s="6" t="s">
        <v>96</v>
      </c>
      <c r="BR336" s="6" t="s">
        <v>96</v>
      </c>
      <c r="BS336" s="6" t="s">
        <v>96</v>
      </c>
      <c r="BT336" s="6" t="s">
        <v>96</v>
      </c>
      <c r="BU336" s="6" t="s">
        <v>96</v>
      </c>
      <c r="BV336" s="6" t="s">
        <v>96</v>
      </c>
      <c r="BW336" s="6" t="s">
        <v>96</v>
      </c>
      <c r="BX336" s="6" t="s">
        <v>96</v>
      </c>
    </row>
    <row r="337" spans="1:77" s="21" customFormat="1" x14ac:dyDescent="0.25">
      <c r="A337" s="63" t="s">
        <v>391</v>
      </c>
      <c r="B337" s="21" t="s">
        <v>390</v>
      </c>
      <c r="C337" s="21" t="s">
        <v>389</v>
      </c>
      <c r="D337" s="64" t="s">
        <v>388</v>
      </c>
      <c r="E337" s="21">
        <v>2020</v>
      </c>
      <c r="F337" s="21" t="s">
        <v>96</v>
      </c>
      <c r="G337" s="21" t="s">
        <v>96</v>
      </c>
      <c r="H337" s="21" t="s">
        <v>96</v>
      </c>
      <c r="I337" s="21" t="s">
        <v>96</v>
      </c>
      <c r="J337" s="21" t="s">
        <v>96</v>
      </c>
      <c r="K337" s="21" t="s">
        <v>96</v>
      </c>
      <c r="L337" s="21" t="s">
        <v>96</v>
      </c>
      <c r="M337" s="21" t="s">
        <v>96</v>
      </c>
      <c r="N337" s="21" t="s">
        <v>96</v>
      </c>
      <c r="O337" s="21" t="s">
        <v>96</v>
      </c>
      <c r="P337" s="21" t="s">
        <v>379</v>
      </c>
      <c r="Q337" s="21" t="s">
        <v>96</v>
      </c>
      <c r="R337" s="21" t="s">
        <v>96</v>
      </c>
      <c r="S337" s="21" t="s">
        <v>96</v>
      </c>
      <c r="T337" s="21" t="s">
        <v>96</v>
      </c>
      <c r="U337" s="21" t="s">
        <v>96</v>
      </c>
      <c r="V337" s="16" t="s">
        <v>96</v>
      </c>
      <c r="W337" s="16" t="s">
        <v>96</v>
      </c>
      <c r="X337" s="16" t="s">
        <v>96</v>
      </c>
      <c r="Y337" s="16" t="s">
        <v>96</v>
      </c>
      <c r="Z337" s="78" t="s">
        <v>69</v>
      </c>
      <c r="AA337" s="21" t="s">
        <v>96</v>
      </c>
      <c r="AB337" s="21">
        <v>1976</v>
      </c>
      <c r="AC337" s="21">
        <v>2014</v>
      </c>
      <c r="AD337" s="21" t="s">
        <v>96</v>
      </c>
      <c r="AE337" s="21" t="s">
        <v>96</v>
      </c>
      <c r="AF337" s="21" t="s">
        <v>96</v>
      </c>
      <c r="AG337" s="21" t="s">
        <v>96</v>
      </c>
      <c r="AH337" s="21" t="s">
        <v>96</v>
      </c>
      <c r="AI337" s="21" t="s">
        <v>96</v>
      </c>
      <c r="AJ337" s="21" t="s">
        <v>96</v>
      </c>
      <c r="AK337" s="21" t="s">
        <v>96</v>
      </c>
      <c r="AL337" s="16" t="s">
        <v>73</v>
      </c>
      <c r="AM337" s="21" t="s">
        <v>96</v>
      </c>
      <c r="AN337" s="21" t="s">
        <v>96</v>
      </c>
      <c r="AO337" s="21" t="s">
        <v>96</v>
      </c>
      <c r="AP337" s="21" t="s">
        <v>96</v>
      </c>
      <c r="AQ337" s="21" t="s">
        <v>96</v>
      </c>
      <c r="AR337" s="21" t="s">
        <v>96</v>
      </c>
      <c r="AS337" s="21" t="s">
        <v>96</v>
      </c>
      <c r="AT337" s="21" t="s">
        <v>96</v>
      </c>
      <c r="AU337" s="21" t="s">
        <v>96</v>
      </c>
      <c r="AV337" s="21" t="s">
        <v>96</v>
      </c>
      <c r="AW337" s="21" t="s">
        <v>96</v>
      </c>
      <c r="AX337" s="21" t="s">
        <v>96</v>
      </c>
      <c r="AY337" s="21" t="s">
        <v>96</v>
      </c>
      <c r="AZ337" s="21" t="s">
        <v>96</v>
      </c>
      <c r="BA337" s="21" t="s">
        <v>96</v>
      </c>
      <c r="BB337" s="21" t="s">
        <v>96</v>
      </c>
      <c r="BC337" s="21" t="s">
        <v>96</v>
      </c>
      <c r="BD337" s="21" t="s">
        <v>96</v>
      </c>
      <c r="BE337" s="21" t="s">
        <v>96</v>
      </c>
      <c r="BF337" s="21" t="s">
        <v>96</v>
      </c>
      <c r="BG337" s="21" t="s">
        <v>96</v>
      </c>
      <c r="BH337" s="21" t="s">
        <v>96</v>
      </c>
      <c r="BI337" s="21" t="s">
        <v>96</v>
      </c>
      <c r="BJ337" s="21" t="s">
        <v>96</v>
      </c>
      <c r="BK337" s="21" t="s">
        <v>96</v>
      </c>
      <c r="BL337" s="21" t="s">
        <v>399</v>
      </c>
      <c r="BM337" s="21" t="s">
        <v>96</v>
      </c>
      <c r="BN337" s="21" t="s">
        <v>96</v>
      </c>
      <c r="BO337" s="21" t="s">
        <v>96</v>
      </c>
      <c r="BP337" s="21" t="s">
        <v>96</v>
      </c>
      <c r="BQ337" s="21" t="s">
        <v>96</v>
      </c>
      <c r="BR337" s="21" t="s">
        <v>96</v>
      </c>
      <c r="BS337" s="21" t="s">
        <v>96</v>
      </c>
      <c r="BT337" s="21" t="s">
        <v>96</v>
      </c>
      <c r="BU337" s="21" t="s">
        <v>96</v>
      </c>
      <c r="BV337" s="21" t="s">
        <v>96</v>
      </c>
      <c r="BW337" s="21" t="s">
        <v>96</v>
      </c>
      <c r="BX337" s="6" t="s">
        <v>96</v>
      </c>
    </row>
    <row r="338" spans="1:77" s="21" customFormat="1" x14ac:dyDescent="0.25">
      <c r="A338" s="65" t="s">
        <v>620</v>
      </c>
      <c r="B338" s="21" t="s">
        <v>614</v>
      </c>
      <c r="C338" s="30" t="s">
        <v>613</v>
      </c>
      <c r="D338" s="21" t="s">
        <v>622</v>
      </c>
      <c r="E338" s="21">
        <v>2020</v>
      </c>
      <c r="F338" s="21" t="s">
        <v>96</v>
      </c>
      <c r="G338" s="21" t="s">
        <v>751</v>
      </c>
      <c r="H338" s="21" t="s">
        <v>96</v>
      </c>
      <c r="I338" s="52" t="s">
        <v>96</v>
      </c>
      <c r="J338" s="21" t="s">
        <v>96</v>
      </c>
      <c r="K338" s="21" t="s">
        <v>96</v>
      </c>
      <c r="L338" s="21" t="s">
        <v>96</v>
      </c>
      <c r="M338" s="21" t="s">
        <v>96</v>
      </c>
      <c r="N338" s="21" t="s">
        <v>96</v>
      </c>
      <c r="O338" s="21" t="s">
        <v>96</v>
      </c>
      <c r="P338" s="21" t="s">
        <v>96</v>
      </c>
      <c r="Q338" s="21" t="s">
        <v>96</v>
      </c>
      <c r="R338" s="21" t="s">
        <v>96</v>
      </c>
      <c r="S338" s="21" t="s">
        <v>96</v>
      </c>
      <c r="T338" s="21" t="s">
        <v>96</v>
      </c>
      <c r="U338" s="10" t="s">
        <v>96</v>
      </c>
      <c r="V338" s="16" t="s">
        <v>96</v>
      </c>
      <c r="W338" s="16" t="s">
        <v>96</v>
      </c>
      <c r="X338" s="16" t="s">
        <v>96</v>
      </c>
      <c r="Y338" s="16" t="s">
        <v>96</v>
      </c>
      <c r="Z338" s="78" t="s">
        <v>69</v>
      </c>
      <c r="AA338" s="21" t="s">
        <v>96</v>
      </c>
      <c r="AB338" s="21" t="s">
        <v>96</v>
      </c>
      <c r="AC338" s="21" t="s">
        <v>96</v>
      </c>
      <c r="AD338" s="21" t="s">
        <v>96</v>
      </c>
      <c r="AE338" s="21" t="s">
        <v>96</v>
      </c>
      <c r="AF338" s="21" t="s">
        <v>96</v>
      </c>
      <c r="AG338" s="21" t="s">
        <v>96</v>
      </c>
      <c r="AH338" s="21" t="s">
        <v>96</v>
      </c>
      <c r="AI338" s="21" t="s">
        <v>96</v>
      </c>
      <c r="AJ338" s="21" t="s">
        <v>96</v>
      </c>
      <c r="AK338" s="21" t="s">
        <v>96</v>
      </c>
      <c r="AL338" s="16" t="s">
        <v>73</v>
      </c>
      <c r="AM338" s="21" t="s">
        <v>96</v>
      </c>
      <c r="AN338" s="21" t="s">
        <v>96</v>
      </c>
      <c r="AO338" s="21" t="s">
        <v>96</v>
      </c>
      <c r="AP338" s="21" t="s">
        <v>96</v>
      </c>
      <c r="AQ338" s="21" t="s">
        <v>96</v>
      </c>
      <c r="AR338" s="21" t="s">
        <v>96</v>
      </c>
      <c r="AS338" s="21" t="s">
        <v>96</v>
      </c>
      <c r="AT338" s="21" t="s">
        <v>96</v>
      </c>
      <c r="AU338" s="21" t="s">
        <v>96</v>
      </c>
      <c r="AV338" s="21" t="s">
        <v>96</v>
      </c>
      <c r="AW338" s="21" t="s">
        <v>96</v>
      </c>
      <c r="AX338" s="21" t="s">
        <v>96</v>
      </c>
      <c r="AY338" s="21" t="s">
        <v>96</v>
      </c>
      <c r="AZ338" s="21" t="s">
        <v>96</v>
      </c>
      <c r="BA338" s="21" t="s">
        <v>96</v>
      </c>
      <c r="BB338" s="21" t="s">
        <v>96</v>
      </c>
      <c r="BC338" s="21" t="s">
        <v>96</v>
      </c>
      <c r="BD338" s="21" t="s">
        <v>96</v>
      </c>
      <c r="BE338" s="21" t="s">
        <v>96</v>
      </c>
      <c r="BF338" s="21" t="s">
        <v>96</v>
      </c>
      <c r="BG338" s="21" t="s">
        <v>96</v>
      </c>
      <c r="BH338" s="21" t="s">
        <v>96</v>
      </c>
      <c r="BI338" s="21" t="s">
        <v>96</v>
      </c>
      <c r="BJ338" s="21" t="s">
        <v>96</v>
      </c>
      <c r="BK338" s="21" t="s">
        <v>96</v>
      </c>
      <c r="BL338" s="21" t="s">
        <v>96</v>
      </c>
      <c r="BM338" s="21" t="s">
        <v>96</v>
      </c>
      <c r="BN338" s="21" t="s">
        <v>96</v>
      </c>
      <c r="BO338" s="21" t="s">
        <v>96</v>
      </c>
      <c r="BP338" s="21" t="s">
        <v>96</v>
      </c>
      <c r="BQ338" s="21" t="s">
        <v>96</v>
      </c>
      <c r="BR338" s="21" t="s">
        <v>96</v>
      </c>
      <c r="BS338" s="21" t="s">
        <v>96</v>
      </c>
      <c r="BT338" s="21" t="s">
        <v>96</v>
      </c>
      <c r="BU338" s="52" t="s">
        <v>615</v>
      </c>
      <c r="BV338" s="52" t="s">
        <v>616</v>
      </c>
      <c r="BW338" s="52" t="s">
        <v>617</v>
      </c>
      <c r="BX338" s="6" t="s">
        <v>96</v>
      </c>
    </row>
    <row r="339" spans="1:77" x14ac:dyDescent="0.25">
      <c r="A339" s="6" t="s">
        <v>391</v>
      </c>
      <c r="B339" s="6" t="s">
        <v>624</v>
      </c>
      <c r="C339" s="6" t="s">
        <v>623</v>
      </c>
      <c r="D339" s="59" t="s">
        <v>621</v>
      </c>
      <c r="E339" s="6">
        <v>2000</v>
      </c>
      <c r="F339" s="39" t="s">
        <v>96</v>
      </c>
      <c r="G339" s="60" t="s">
        <v>752</v>
      </c>
      <c r="H339" s="60" t="s">
        <v>619</v>
      </c>
      <c r="I339" t="s">
        <v>96</v>
      </c>
      <c r="J339" s="6" t="s">
        <v>96</v>
      </c>
      <c r="K339" s="6" t="s">
        <v>96</v>
      </c>
      <c r="L339" s="6" t="s">
        <v>96</v>
      </c>
      <c r="M339" s="6" t="s">
        <v>96</v>
      </c>
      <c r="N339" s="6" t="s">
        <v>96</v>
      </c>
      <c r="O339" s="6" t="s">
        <v>96</v>
      </c>
      <c r="P339" s="39" t="s">
        <v>96</v>
      </c>
      <c r="Q339" s="6" t="s">
        <v>96</v>
      </c>
      <c r="R339" s="6" t="s">
        <v>96</v>
      </c>
      <c r="S339" s="6" t="s">
        <v>96</v>
      </c>
      <c r="T339" s="6" t="s">
        <v>96</v>
      </c>
      <c r="U339" s="7" t="s">
        <v>96</v>
      </c>
      <c r="V339" s="16" t="s">
        <v>96</v>
      </c>
      <c r="W339" s="16" t="s">
        <v>96</v>
      </c>
      <c r="X339" s="16" t="s">
        <v>96</v>
      </c>
      <c r="Y339" s="16" t="s">
        <v>96</v>
      </c>
      <c r="Z339" s="78" t="s">
        <v>69</v>
      </c>
      <c r="AA339" s="6" t="s">
        <v>96</v>
      </c>
      <c r="AB339" s="6" t="s">
        <v>96</v>
      </c>
      <c r="AC339" s="6" t="s">
        <v>96</v>
      </c>
      <c r="AD339" s="6" t="s">
        <v>96</v>
      </c>
      <c r="AE339" s="6" t="s">
        <v>96</v>
      </c>
      <c r="AF339" s="6" t="s">
        <v>96</v>
      </c>
      <c r="AG339" s="6" t="s">
        <v>96</v>
      </c>
      <c r="AH339" s="6" t="s">
        <v>96</v>
      </c>
      <c r="AI339" s="6" t="s">
        <v>96</v>
      </c>
      <c r="AJ339" s="6" t="s">
        <v>96</v>
      </c>
      <c r="AK339" s="6" t="s">
        <v>96</v>
      </c>
      <c r="AL339" s="16" t="s">
        <v>73</v>
      </c>
      <c r="AM339" s="6" t="s">
        <v>96</v>
      </c>
      <c r="AN339" s="6" t="s">
        <v>96</v>
      </c>
      <c r="AO339" s="6" t="s">
        <v>96</v>
      </c>
      <c r="AP339" s="6" t="s">
        <v>96</v>
      </c>
      <c r="AQ339" s="6" t="s">
        <v>631</v>
      </c>
      <c r="AR339" s="6" t="s">
        <v>96</v>
      </c>
      <c r="AS339" s="6" t="s">
        <v>96</v>
      </c>
      <c r="AT339" s="6" t="s">
        <v>96</v>
      </c>
      <c r="AU339" s="6" t="s">
        <v>96</v>
      </c>
      <c r="AV339" s="6" t="s">
        <v>96</v>
      </c>
      <c r="AW339" s="6" t="s">
        <v>96</v>
      </c>
      <c r="AX339" s="6" t="s">
        <v>96</v>
      </c>
      <c r="AY339" s="6" t="s">
        <v>96</v>
      </c>
      <c r="AZ339" s="6" t="s">
        <v>96</v>
      </c>
      <c r="BA339" s="6" t="s">
        <v>96</v>
      </c>
      <c r="BB339" s="6" t="s">
        <v>96</v>
      </c>
      <c r="BC339" s="6" t="s">
        <v>96</v>
      </c>
      <c r="BD339" s="6" t="s">
        <v>96</v>
      </c>
      <c r="BE339" s="6" t="s">
        <v>96</v>
      </c>
      <c r="BF339" s="6" t="s">
        <v>96</v>
      </c>
      <c r="BG339" s="6" t="s">
        <v>96</v>
      </c>
      <c r="BH339" s="6" t="s">
        <v>96</v>
      </c>
      <c r="BI339" s="6" t="s">
        <v>96</v>
      </c>
      <c r="BJ339" s="6" t="s">
        <v>96</v>
      </c>
      <c r="BK339" s="6" t="s">
        <v>96</v>
      </c>
      <c r="BL339" t="s">
        <v>753</v>
      </c>
      <c r="BM339" t="s">
        <v>763</v>
      </c>
      <c r="BN339" s="6" t="s">
        <v>96</v>
      </c>
      <c r="BO339" s="6" t="s">
        <v>96</v>
      </c>
      <c r="BP339" s="6" t="s">
        <v>96</v>
      </c>
      <c r="BQ339" s="6" t="s">
        <v>96</v>
      </c>
      <c r="BR339" t="s">
        <v>761</v>
      </c>
      <c r="BS339" t="s">
        <v>762</v>
      </c>
      <c r="BT339" t="s">
        <v>764</v>
      </c>
      <c r="BU339" t="s">
        <v>765</v>
      </c>
      <c r="BV339" t="s">
        <v>766</v>
      </c>
      <c r="BW339" t="s">
        <v>767</v>
      </c>
      <c r="BX339" s="6" t="s">
        <v>96</v>
      </c>
    </row>
    <row r="340" spans="1:77" x14ac:dyDescent="0.25">
      <c r="A340" s="6" t="s">
        <v>625</v>
      </c>
      <c r="B340" s="6" t="s">
        <v>628</v>
      </c>
      <c r="C340" s="6" t="s">
        <v>627</v>
      </c>
      <c r="D340" s="59" t="s">
        <v>626</v>
      </c>
      <c r="E340" s="6">
        <v>2003</v>
      </c>
      <c r="F340" s="39">
        <v>0.80600000000000005</v>
      </c>
      <c r="G340" t="s">
        <v>632</v>
      </c>
      <c r="H340" s="6" t="s">
        <v>96</v>
      </c>
      <c r="I340" s="66" t="s">
        <v>96</v>
      </c>
      <c r="J340" s="6" t="s">
        <v>96</v>
      </c>
      <c r="K340" s="6" t="s">
        <v>633</v>
      </c>
      <c r="L340" s="6" t="s">
        <v>96</v>
      </c>
      <c r="M340" s="6" t="s">
        <v>96</v>
      </c>
      <c r="N340" s="6" t="s">
        <v>96</v>
      </c>
      <c r="O340" s="6" t="s">
        <v>96</v>
      </c>
      <c r="P340" s="39" t="s">
        <v>96</v>
      </c>
      <c r="Q340" s="6" t="s">
        <v>96</v>
      </c>
      <c r="R340" s="6" t="s">
        <v>96</v>
      </c>
      <c r="S340">
        <v>1119</v>
      </c>
      <c r="T340" s="6" t="s">
        <v>96</v>
      </c>
      <c r="U340" s="7" t="s">
        <v>96</v>
      </c>
      <c r="V340" s="16" t="s">
        <v>96</v>
      </c>
      <c r="W340" s="16" t="s">
        <v>96</v>
      </c>
      <c r="X340" s="16" t="s">
        <v>96</v>
      </c>
      <c r="Y340" s="16" t="s">
        <v>96</v>
      </c>
      <c r="Z340" s="78" t="s">
        <v>69</v>
      </c>
      <c r="AA340" s="6" t="s">
        <v>328</v>
      </c>
      <c r="AB340" s="6">
        <v>1996</v>
      </c>
      <c r="AC340" s="6">
        <v>2001</v>
      </c>
      <c r="AD340" s="6" t="s">
        <v>96</v>
      </c>
      <c r="AE340" s="6">
        <f>317/S340</f>
        <v>0.28328865058087577</v>
      </c>
      <c r="AF340" s="6">
        <f>1-AE340</f>
        <v>0.71671134941912418</v>
      </c>
      <c r="AG340" s="6" t="s">
        <v>96</v>
      </c>
      <c r="AH340" s="6" t="s">
        <v>96</v>
      </c>
      <c r="AI340" s="6" t="s">
        <v>96</v>
      </c>
      <c r="AJ340" s="6" t="s">
        <v>96</v>
      </c>
      <c r="AK340" s="6">
        <v>1</v>
      </c>
      <c r="AL340" s="16" t="s">
        <v>73</v>
      </c>
      <c r="AM340" s="6">
        <v>4</v>
      </c>
      <c r="AN340" s="6" t="s">
        <v>96</v>
      </c>
      <c r="AO340" s="6" t="s">
        <v>96</v>
      </c>
      <c r="AP340" s="6" t="s">
        <v>96</v>
      </c>
      <c r="AQ340" s="6" t="s">
        <v>631</v>
      </c>
      <c r="AR340" s="6" t="s">
        <v>96</v>
      </c>
      <c r="AS340" s="6" t="s">
        <v>96</v>
      </c>
      <c r="AT340" s="6" t="s">
        <v>96</v>
      </c>
      <c r="AU340" s="6" t="s">
        <v>96</v>
      </c>
      <c r="AV340" s="6" t="s">
        <v>96</v>
      </c>
      <c r="AW340" s="6">
        <v>1</v>
      </c>
      <c r="AX340" s="6" t="s">
        <v>96</v>
      </c>
      <c r="AY340" s="6">
        <v>1</v>
      </c>
      <c r="AZ340" s="6">
        <v>1</v>
      </c>
      <c r="BA340" s="6">
        <v>1</v>
      </c>
      <c r="BB340" s="6" t="s">
        <v>96</v>
      </c>
      <c r="BC340" s="6" t="s">
        <v>96</v>
      </c>
      <c r="BD340" s="6" t="s">
        <v>96</v>
      </c>
      <c r="BE340" s="6" t="s">
        <v>96</v>
      </c>
      <c r="BF340" s="6" t="s">
        <v>96</v>
      </c>
      <c r="BG340" s="6" t="s">
        <v>96</v>
      </c>
      <c r="BH340" s="6" t="s">
        <v>96</v>
      </c>
      <c r="BI340" s="6" t="s">
        <v>96</v>
      </c>
      <c r="BJ340" s="6" t="s">
        <v>96</v>
      </c>
      <c r="BK340" s="6" t="s">
        <v>96</v>
      </c>
      <c r="BL340" t="s">
        <v>768</v>
      </c>
      <c r="BM340" s="6" t="s">
        <v>96</v>
      </c>
      <c r="BN340" s="6" t="s">
        <v>77</v>
      </c>
      <c r="BO340" t="s">
        <v>629</v>
      </c>
      <c r="BP340" s="6">
        <v>1</v>
      </c>
      <c r="BQ340" t="s">
        <v>630</v>
      </c>
      <c r="BR340" t="s">
        <v>637</v>
      </c>
      <c r="BS340" t="s">
        <v>638</v>
      </c>
      <c r="BT340" s="6" t="s">
        <v>96</v>
      </c>
      <c r="BU340" t="s">
        <v>636</v>
      </c>
      <c r="BV340" t="s">
        <v>634</v>
      </c>
      <c r="BW340" t="s">
        <v>635</v>
      </c>
      <c r="BX340" s="6" t="s">
        <v>96</v>
      </c>
    </row>
    <row r="341" spans="1:77" x14ac:dyDescent="0.25">
      <c r="A341" s="6" t="s">
        <v>645</v>
      </c>
      <c r="B341" s="6" t="s">
        <v>641</v>
      </c>
      <c r="C341" s="6" t="s">
        <v>640</v>
      </c>
      <c r="D341" s="6" t="s">
        <v>639</v>
      </c>
      <c r="E341" s="6">
        <v>2013</v>
      </c>
      <c r="F341" s="39" t="s">
        <v>96</v>
      </c>
      <c r="G341" s="6" t="s">
        <v>769</v>
      </c>
      <c r="H341" s="6" t="s">
        <v>96</v>
      </c>
      <c r="I341" t="s">
        <v>96</v>
      </c>
      <c r="J341" s="6" t="s">
        <v>96</v>
      </c>
      <c r="K341" s="6" t="s">
        <v>96</v>
      </c>
      <c r="L341" s="6" t="s">
        <v>96</v>
      </c>
      <c r="M341" s="6" t="s">
        <v>96</v>
      </c>
      <c r="N341" s="6" t="s">
        <v>96</v>
      </c>
      <c r="O341" s="6" t="s">
        <v>96</v>
      </c>
      <c r="P341" s="39" t="s">
        <v>96</v>
      </c>
      <c r="Q341" s="6" t="s">
        <v>96</v>
      </c>
      <c r="R341" s="6" t="s">
        <v>96</v>
      </c>
      <c r="S341" s="6" t="s">
        <v>96</v>
      </c>
      <c r="T341" s="6" t="s">
        <v>96</v>
      </c>
      <c r="U341" s="7" t="s">
        <v>96</v>
      </c>
      <c r="V341" s="16" t="s">
        <v>96</v>
      </c>
      <c r="W341" s="16" t="s">
        <v>96</v>
      </c>
      <c r="X341" s="16" t="s">
        <v>96</v>
      </c>
      <c r="Y341" s="16" t="s">
        <v>96</v>
      </c>
      <c r="Z341" s="78" t="s">
        <v>69</v>
      </c>
      <c r="AA341" s="6" t="s">
        <v>70</v>
      </c>
      <c r="AB341" s="6">
        <v>1975</v>
      </c>
      <c r="AC341" s="6">
        <v>2010</v>
      </c>
      <c r="AD341" s="6" t="s">
        <v>96</v>
      </c>
      <c r="AE341" s="6" t="s">
        <v>96</v>
      </c>
      <c r="AF341" s="6" t="s">
        <v>96</v>
      </c>
      <c r="AG341" s="6" t="s">
        <v>96</v>
      </c>
      <c r="AH341" s="6" t="s">
        <v>96</v>
      </c>
      <c r="AI341" s="6" t="s">
        <v>96</v>
      </c>
      <c r="AJ341" s="6" t="s">
        <v>96</v>
      </c>
      <c r="AK341" s="6" t="s">
        <v>96</v>
      </c>
      <c r="AL341" s="16" t="s">
        <v>73</v>
      </c>
      <c r="AM341" s="6" t="s">
        <v>96</v>
      </c>
      <c r="AN341" s="6" t="s">
        <v>96</v>
      </c>
      <c r="AO341" s="6" t="s">
        <v>96</v>
      </c>
      <c r="AP341" s="6" t="s">
        <v>96</v>
      </c>
      <c r="AQ341" s="6" t="s">
        <v>96</v>
      </c>
      <c r="AR341" s="6" t="s">
        <v>96</v>
      </c>
      <c r="AS341" s="6" t="s">
        <v>96</v>
      </c>
      <c r="AT341" s="6" t="s">
        <v>96</v>
      </c>
      <c r="AU341" s="6" t="s">
        <v>96</v>
      </c>
      <c r="AV341" s="6" t="s">
        <v>96</v>
      </c>
      <c r="AW341" s="6" t="s">
        <v>96</v>
      </c>
      <c r="AX341" s="6" t="s">
        <v>96</v>
      </c>
      <c r="AY341" s="6" t="s">
        <v>96</v>
      </c>
      <c r="AZ341" s="6" t="s">
        <v>96</v>
      </c>
      <c r="BA341" s="6" t="s">
        <v>96</v>
      </c>
      <c r="BB341" s="6" t="s">
        <v>96</v>
      </c>
      <c r="BC341" s="6" t="s">
        <v>96</v>
      </c>
      <c r="BD341" s="6" t="s">
        <v>96</v>
      </c>
      <c r="BE341" s="6" t="s">
        <v>96</v>
      </c>
      <c r="BF341" s="6" t="s">
        <v>96</v>
      </c>
      <c r="BG341" s="6" t="s">
        <v>96</v>
      </c>
      <c r="BH341" s="6" t="s">
        <v>96</v>
      </c>
      <c r="BI341" s="6" t="s">
        <v>96</v>
      </c>
      <c r="BJ341" s="6" t="s">
        <v>96</v>
      </c>
      <c r="BK341" s="6" t="s">
        <v>96</v>
      </c>
      <c r="BL341" s="6" t="s">
        <v>96</v>
      </c>
      <c r="BM341" s="6" t="s">
        <v>96</v>
      </c>
      <c r="BN341" s="6" t="s">
        <v>96</v>
      </c>
      <c r="BO341" s="6" t="s">
        <v>96</v>
      </c>
      <c r="BP341" s="6" t="s">
        <v>96</v>
      </c>
      <c r="BQ341" s="6" t="s">
        <v>96</v>
      </c>
      <c r="BR341" s="6" t="s">
        <v>96</v>
      </c>
      <c r="BS341" s="6" t="s">
        <v>96</v>
      </c>
      <c r="BT341" s="6" t="s">
        <v>96</v>
      </c>
      <c r="BU341" s="6" t="s">
        <v>96</v>
      </c>
      <c r="BV341" s="6" t="s">
        <v>96</v>
      </c>
      <c r="BW341" s="6" t="s">
        <v>96</v>
      </c>
      <c r="BX341" s="6" t="s">
        <v>96</v>
      </c>
    </row>
    <row r="342" spans="1:77" x14ac:dyDescent="0.25">
      <c r="A342" s="6" t="s">
        <v>646</v>
      </c>
      <c r="B342" s="6" t="s">
        <v>644</v>
      </c>
      <c r="C342" s="62" t="s">
        <v>643</v>
      </c>
      <c r="D342" s="6" t="s">
        <v>642</v>
      </c>
      <c r="E342" s="6">
        <v>2016</v>
      </c>
      <c r="F342" s="39" t="s">
        <v>96</v>
      </c>
      <c r="G342" s="6" t="s">
        <v>96</v>
      </c>
      <c r="H342" s="6" t="s">
        <v>96</v>
      </c>
      <c r="I342" t="s">
        <v>96</v>
      </c>
      <c r="J342" s="6" t="s">
        <v>96</v>
      </c>
      <c r="K342" s="6" t="s">
        <v>96</v>
      </c>
      <c r="L342" s="6" t="s">
        <v>96</v>
      </c>
      <c r="M342" s="6" t="s">
        <v>96</v>
      </c>
      <c r="N342" s="6" t="s">
        <v>96</v>
      </c>
      <c r="O342" s="6" t="s">
        <v>96</v>
      </c>
      <c r="P342" s="39" t="s">
        <v>96</v>
      </c>
      <c r="Q342" s="6" t="s">
        <v>96</v>
      </c>
      <c r="R342" s="6" t="s">
        <v>96</v>
      </c>
      <c r="S342" s="6" t="s">
        <v>96</v>
      </c>
      <c r="T342" s="6" t="s">
        <v>96</v>
      </c>
      <c r="U342" s="7" t="s">
        <v>96</v>
      </c>
      <c r="V342" s="16" t="s">
        <v>96</v>
      </c>
      <c r="W342" s="16" t="s">
        <v>96</v>
      </c>
      <c r="X342" s="16" t="s">
        <v>96</v>
      </c>
      <c r="Y342" s="16" t="s">
        <v>96</v>
      </c>
      <c r="Z342" s="78" t="s">
        <v>69</v>
      </c>
      <c r="AA342" s="6" t="s">
        <v>96</v>
      </c>
      <c r="AB342" s="6" t="s">
        <v>96</v>
      </c>
      <c r="AC342" s="6" t="s">
        <v>96</v>
      </c>
      <c r="AD342" s="6" t="s">
        <v>96</v>
      </c>
      <c r="AE342" s="6" t="s">
        <v>96</v>
      </c>
      <c r="AF342" s="6" t="s">
        <v>96</v>
      </c>
      <c r="AG342" s="6" t="s">
        <v>96</v>
      </c>
      <c r="AH342" s="6" t="s">
        <v>96</v>
      </c>
      <c r="AI342" s="6" t="s">
        <v>96</v>
      </c>
      <c r="AJ342" s="6" t="s">
        <v>96</v>
      </c>
      <c r="AK342" s="6" t="s">
        <v>96</v>
      </c>
      <c r="AL342" s="16" t="s">
        <v>73</v>
      </c>
      <c r="AM342" s="6" t="s">
        <v>96</v>
      </c>
      <c r="AN342" s="6" t="s">
        <v>96</v>
      </c>
      <c r="AO342" s="6" t="s">
        <v>96</v>
      </c>
      <c r="AP342" s="6" t="s">
        <v>96</v>
      </c>
      <c r="AQ342" s="6" t="s">
        <v>647</v>
      </c>
      <c r="AR342" s="6" t="s">
        <v>96</v>
      </c>
      <c r="AS342" s="6">
        <v>1</v>
      </c>
      <c r="AT342" s="6" t="s">
        <v>96</v>
      </c>
      <c r="AU342" s="6" t="s">
        <v>96</v>
      </c>
      <c r="AV342" s="6" t="s">
        <v>96</v>
      </c>
      <c r="AW342" s="6" t="s">
        <v>96</v>
      </c>
      <c r="AX342" s="6" t="s">
        <v>96</v>
      </c>
      <c r="AY342" s="6" t="s">
        <v>96</v>
      </c>
      <c r="AZ342" s="6" t="s">
        <v>96</v>
      </c>
      <c r="BA342" s="6" t="s">
        <v>96</v>
      </c>
      <c r="BB342" s="6" t="s">
        <v>96</v>
      </c>
      <c r="BC342" s="6" t="s">
        <v>96</v>
      </c>
      <c r="BD342" s="6" t="s">
        <v>96</v>
      </c>
      <c r="BE342" s="6" t="s">
        <v>96</v>
      </c>
      <c r="BF342" s="6" t="s">
        <v>96</v>
      </c>
      <c r="BG342" s="6" t="s">
        <v>96</v>
      </c>
      <c r="BH342" s="6" t="s">
        <v>96</v>
      </c>
      <c r="BI342" s="6" t="s">
        <v>96</v>
      </c>
      <c r="BJ342" s="6" t="s">
        <v>96</v>
      </c>
      <c r="BK342" s="6" t="s">
        <v>366</v>
      </c>
      <c r="BL342" t="s">
        <v>652</v>
      </c>
      <c r="BM342" t="s">
        <v>656</v>
      </c>
      <c r="BN342" s="6" t="s">
        <v>96</v>
      </c>
      <c r="BO342" t="s">
        <v>654</v>
      </c>
      <c r="BP342" s="6">
        <v>1</v>
      </c>
      <c r="BQ342" t="s">
        <v>655</v>
      </c>
      <c r="BR342" t="s">
        <v>650</v>
      </c>
      <c r="BS342" t="s">
        <v>651</v>
      </c>
      <c r="BT342" s="6" t="s">
        <v>96</v>
      </c>
      <c r="BU342" t="s">
        <v>658</v>
      </c>
      <c r="BV342" t="s">
        <v>653</v>
      </c>
      <c r="BW342" t="s">
        <v>657</v>
      </c>
      <c r="BX342" s="6" t="s">
        <v>96</v>
      </c>
    </row>
    <row r="343" spans="1:77" x14ac:dyDescent="0.25">
      <c r="A343" s="6" t="s">
        <v>659</v>
      </c>
      <c r="B343" s="6" t="s">
        <v>660</v>
      </c>
      <c r="C343" s="6" t="s">
        <v>661</v>
      </c>
      <c r="D343" s="6" t="s">
        <v>662</v>
      </c>
      <c r="E343" s="6">
        <v>1997</v>
      </c>
      <c r="F343" s="39">
        <v>0.7</v>
      </c>
      <c r="G343" s="6" t="s">
        <v>671</v>
      </c>
      <c r="H343" t="s">
        <v>670</v>
      </c>
      <c r="I343" t="s">
        <v>337</v>
      </c>
      <c r="J343" s="6" t="s">
        <v>96</v>
      </c>
      <c r="K343" s="6">
        <v>0.1</v>
      </c>
      <c r="L343" s="6">
        <v>0.03</v>
      </c>
      <c r="M343" s="6">
        <v>5</v>
      </c>
      <c r="N343" s="6" t="s">
        <v>96</v>
      </c>
      <c r="O343" s="6" t="s">
        <v>96</v>
      </c>
      <c r="P343" s="39" t="s">
        <v>96</v>
      </c>
      <c r="Q343" s="6" t="s">
        <v>96</v>
      </c>
      <c r="R343" s="6" t="s">
        <v>96</v>
      </c>
      <c r="S343" s="6">
        <v>47</v>
      </c>
      <c r="T343" s="6" t="s">
        <v>96</v>
      </c>
      <c r="U343" s="7">
        <f>(7.9+8.3+10.9+12.1+16.9+18.4+20.6+20+17.3+12.9+9.3+7.2)/12</f>
        <v>13.483333333333334</v>
      </c>
      <c r="V343" s="16" t="s">
        <v>96</v>
      </c>
      <c r="W343" s="16" t="s">
        <v>96</v>
      </c>
      <c r="X343" s="16" t="s">
        <v>96</v>
      </c>
      <c r="Y343" s="16" t="s">
        <v>96</v>
      </c>
      <c r="Z343" s="78" t="s">
        <v>69</v>
      </c>
      <c r="AA343" s="6" t="s">
        <v>70</v>
      </c>
      <c r="AB343" s="6">
        <v>1989</v>
      </c>
      <c r="AC343" s="6">
        <v>1993</v>
      </c>
      <c r="AD343" s="6" t="s">
        <v>96</v>
      </c>
      <c r="AE343" s="6">
        <v>0.6</v>
      </c>
      <c r="AF343" s="6">
        <v>0.4</v>
      </c>
      <c r="AG343" s="6" t="s">
        <v>96</v>
      </c>
      <c r="AH343" s="6" t="s">
        <v>96</v>
      </c>
      <c r="AI343" s="6">
        <v>1</v>
      </c>
      <c r="AJ343" s="6" t="s">
        <v>96</v>
      </c>
      <c r="AK343" s="6" t="s">
        <v>96</v>
      </c>
      <c r="AL343" s="16" t="s">
        <v>73</v>
      </c>
      <c r="AM343" s="6" t="s">
        <v>96</v>
      </c>
      <c r="AN343" s="6" t="s">
        <v>96</v>
      </c>
      <c r="AO343" s="6" t="s">
        <v>96</v>
      </c>
      <c r="AP343" s="6" t="s">
        <v>96</v>
      </c>
      <c r="AQ343" s="6" t="s">
        <v>631</v>
      </c>
      <c r="AR343" s="6" t="s">
        <v>96</v>
      </c>
      <c r="AS343" s="6">
        <v>1</v>
      </c>
      <c r="AT343" s="6" t="s">
        <v>96</v>
      </c>
      <c r="AU343" s="6" t="s">
        <v>96</v>
      </c>
      <c r="AV343" s="6" t="s">
        <v>96</v>
      </c>
      <c r="AW343" s="6" t="s">
        <v>96</v>
      </c>
      <c r="AX343" s="6">
        <v>1</v>
      </c>
      <c r="AY343" s="6">
        <v>1</v>
      </c>
      <c r="AZ343" s="6" t="s">
        <v>96</v>
      </c>
      <c r="BA343" s="6">
        <v>1</v>
      </c>
      <c r="BB343" s="6">
        <v>1</v>
      </c>
      <c r="BC343" s="6" t="s">
        <v>96</v>
      </c>
      <c r="BD343" s="6">
        <v>1</v>
      </c>
      <c r="BE343" s="6" t="s">
        <v>96</v>
      </c>
      <c r="BF343" s="6" t="s">
        <v>96</v>
      </c>
      <c r="BG343" s="6" t="s">
        <v>96</v>
      </c>
      <c r="BH343" s="6" t="s">
        <v>96</v>
      </c>
      <c r="BI343" s="6" t="s">
        <v>96</v>
      </c>
      <c r="BJ343" s="6" t="s">
        <v>96</v>
      </c>
      <c r="BK343" s="6" t="s">
        <v>663</v>
      </c>
      <c r="BL343" t="s">
        <v>669</v>
      </c>
      <c r="BM343" s="6" t="s">
        <v>96</v>
      </c>
      <c r="BN343" s="6" t="s">
        <v>152</v>
      </c>
      <c r="BO343" t="s">
        <v>664</v>
      </c>
      <c r="BP343" s="6">
        <v>1</v>
      </c>
      <c r="BQ343" t="s">
        <v>665</v>
      </c>
      <c r="BR343" t="s">
        <v>666</v>
      </c>
      <c r="BS343" s="6" t="s">
        <v>667</v>
      </c>
      <c r="BT343" s="6" t="s">
        <v>96</v>
      </c>
      <c r="BU343" s="6" t="s">
        <v>668</v>
      </c>
      <c r="BV343" s="6" t="s">
        <v>96</v>
      </c>
      <c r="BW343" s="6" t="s">
        <v>96</v>
      </c>
      <c r="BX343" s="6" t="s">
        <v>96</v>
      </c>
      <c r="BY343" t="s">
        <v>673</v>
      </c>
    </row>
    <row r="344" spans="1:77" x14ac:dyDescent="0.25">
      <c r="A344" s="6" t="s">
        <v>659</v>
      </c>
      <c r="B344" s="6" t="s">
        <v>660</v>
      </c>
      <c r="C344" s="6" t="s">
        <v>661</v>
      </c>
      <c r="D344" s="6" t="s">
        <v>662</v>
      </c>
      <c r="E344" s="6">
        <v>1997</v>
      </c>
      <c r="F344" s="39">
        <v>1.3</v>
      </c>
      <c r="G344" s="6" t="s">
        <v>672</v>
      </c>
      <c r="H344" t="s">
        <v>670</v>
      </c>
      <c r="I344" t="s">
        <v>337</v>
      </c>
      <c r="J344" s="6" t="s">
        <v>96</v>
      </c>
      <c r="K344" s="6">
        <v>0.3</v>
      </c>
      <c r="L344" s="6">
        <v>0.4</v>
      </c>
      <c r="M344" s="6">
        <v>6</v>
      </c>
      <c r="N344" s="6" t="s">
        <v>96</v>
      </c>
      <c r="O344" s="6" t="s">
        <v>96</v>
      </c>
      <c r="P344" s="39" t="s">
        <v>96</v>
      </c>
      <c r="Q344" s="6" t="s">
        <v>96</v>
      </c>
      <c r="R344" s="6" t="s">
        <v>96</v>
      </c>
      <c r="S344" s="6">
        <v>47</v>
      </c>
      <c r="T344" s="6" t="s">
        <v>96</v>
      </c>
      <c r="U344" s="7">
        <f>(7.9+8.3+10.9+12.1+16.9+18.4+20.6+20+17.3+12.9+9.3+7.2)/12</f>
        <v>13.483333333333334</v>
      </c>
      <c r="V344" s="16" t="s">
        <v>96</v>
      </c>
      <c r="W344" s="16" t="s">
        <v>96</v>
      </c>
      <c r="X344" s="16" t="s">
        <v>96</v>
      </c>
      <c r="Y344" s="16" t="s">
        <v>96</v>
      </c>
      <c r="Z344" s="78" t="s">
        <v>69</v>
      </c>
      <c r="AA344" s="6" t="s">
        <v>70</v>
      </c>
      <c r="AB344" s="6">
        <v>1989</v>
      </c>
      <c r="AC344" s="6">
        <v>1993</v>
      </c>
      <c r="AD344" s="6" t="s">
        <v>96</v>
      </c>
      <c r="AE344" s="6">
        <v>0.6</v>
      </c>
      <c r="AF344" s="6">
        <v>0.4</v>
      </c>
      <c r="AG344" s="6" t="s">
        <v>96</v>
      </c>
      <c r="AH344" s="6" t="s">
        <v>96</v>
      </c>
      <c r="AI344" s="6">
        <v>1</v>
      </c>
      <c r="AJ344" s="6" t="s">
        <v>96</v>
      </c>
      <c r="AK344" s="6" t="s">
        <v>96</v>
      </c>
      <c r="AL344" s="16" t="s">
        <v>73</v>
      </c>
      <c r="AM344" s="6" t="s">
        <v>96</v>
      </c>
      <c r="AN344" s="6" t="s">
        <v>96</v>
      </c>
      <c r="AO344" s="6" t="s">
        <v>96</v>
      </c>
      <c r="AP344" s="6" t="s">
        <v>96</v>
      </c>
      <c r="AQ344" s="6" t="s">
        <v>631</v>
      </c>
      <c r="AR344" s="6" t="s">
        <v>96</v>
      </c>
      <c r="AS344" s="6">
        <v>1</v>
      </c>
      <c r="AT344" s="6" t="s">
        <v>96</v>
      </c>
      <c r="AU344" s="6" t="s">
        <v>96</v>
      </c>
      <c r="AV344" s="6" t="s">
        <v>96</v>
      </c>
      <c r="AW344" s="6" t="s">
        <v>96</v>
      </c>
      <c r="AX344" s="6">
        <v>1</v>
      </c>
      <c r="AY344" s="6">
        <v>1</v>
      </c>
      <c r="AZ344" s="6" t="s">
        <v>96</v>
      </c>
      <c r="BA344" s="6">
        <v>1</v>
      </c>
      <c r="BB344" s="6">
        <v>1</v>
      </c>
      <c r="BC344" s="6" t="s">
        <v>96</v>
      </c>
      <c r="BD344" s="6">
        <v>1</v>
      </c>
      <c r="BE344" s="6" t="s">
        <v>96</v>
      </c>
      <c r="BF344" s="6" t="s">
        <v>96</v>
      </c>
      <c r="BG344" s="6" t="s">
        <v>96</v>
      </c>
      <c r="BH344" s="6" t="s">
        <v>96</v>
      </c>
      <c r="BI344" s="6" t="s">
        <v>96</v>
      </c>
      <c r="BJ344" s="6" t="s">
        <v>96</v>
      </c>
      <c r="BK344" s="6" t="s">
        <v>663</v>
      </c>
      <c r="BL344" t="s">
        <v>669</v>
      </c>
      <c r="BM344" s="6" t="s">
        <v>96</v>
      </c>
      <c r="BN344" s="6" t="s">
        <v>101</v>
      </c>
      <c r="BO344" t="s">
        <v>664</v>
      </c>
      <c r="BP344" s="6">
        <v>1</v>
      </c>
      <c r="BQ344" t="s">
        <v>665</v>
      </c>
      <c r="BR344" t="s">
        <v>666</v>
      </c>
      <c r="BS344" s="6" t="s">
        <v>667</v>
      </c>
      <c r="BT344" s="6" t="s">
        <v>96</v>
      </c>
      <c r="BU344" s="6" t="s">
        <v>668</v>
      </c>
      <c r="BV344" s="6" t="s">
        <v>96</v>
      </c>
      <c r="BW344" s="6" t="s">
        <v>96</v>
      </c>
      <c r="BX344" s="6" t="s">
        <v>96</v>
      </c>
      <c r="BY344" t="s">
        <v>673</v>
      </c>
    </row>
    <row r="345" spans="1:77" x14ac:dyDescent="0.25">
      <c r="A345" s="6" t="s">
        <v>674</v>
      </c>
      <c r="B345" s="6" t="s">
        <v>96</v>
      </c>
      <c r="C345" s="6" t="s">
        <v>96</v>
      </c>
      <c r="D345" s="6" t="s">
        <v>96</v>
      </c>
      <c r="E345" s="6" t="s">
        <v>96</v>
      </c>
      <c r="F345" s="39" t="s">
        <v>96</v>
      </c>
      <c r="G345" s="6" t="s">
        <v>675</v>
      </c>
      <c r="H345" s="6" t="s">
        <v>96</v>
      </c>
      <c r="I345" t="s">
        <v>96</v>
      </c>
      <c r="J345" s="6" t="s">
        <v>96</v>
      </c>
      <c r="K345" s="6" t="s">
        <v>96</v>
      </c>
      <c r="L345" s="6" t="s">
        <v>96</v>
      </c>
      <c r="M345" s="6" t="s">
        <v>96</v>
      </c>
      <c r="N345" s="6" t="s">
        <v>96</v>
      </c>
      <c r="O345" s="6" t="s">
        <v>96</v>
      </c>
      <c r="P345" s="39" t="s">
        <v>96</v>
      </c>
      <c r="Q345" s="6" t="s">
        <v>96</v>
      </c>
      <c r="R345" s="6" t="s">
        <v>96</v>
      </c>
      <c r="S345" s="6" t="s">
        <v>96</v>
      </c>
      <c r="T345" s="6" t="s">
        <v>96</v>
      </c>
      <c r="U345" s="7" t="s">
        <v>96</v>
      </c>
      <c r="V345" s="16" t="s">
        <v>96</v>
      </c>
      <c r="W345" s="16" t="s">
        <v>96</v>
      </c>
      <c r="X345" s="16" t="s">
        <v>96</v>
      </c>
      <c r="Y345" s="16" t="s">
        <v>96</v>
      </c>
      <c r="Z345" s="78" t="s">
        <v>69</v>
      </c>
      <c r="AA345" s="6" t="s">
        <v>96</v>
      </c>
      <c r="AB345" s="6" t="s">
        <v>96</v>
      </c>
      <c r="AC345" s="6" t="s">
        <v>96</v>
      </c>
      <c r="AD345" s="6" t="s">
        <v>96</v>
      </c>
      <c r="AE345" s="6" t="s">
        <v>96</v>
      </c>
      <c r="AF345" s="6" t="s">
        <v>96</v>
      </c>
      <c r="AG345" s="6" t="s">
        <v>96</v>
      </c>
      <c r="AH345" s="6" t="s">
        <v>96</v>
      </c>
      <c r="AI345" s="6" t="s">
        <v>96</v>
      </c>
      <c r="AJ345" s="6" t="s">
        <v>96</v>
      </c>
      <c r="AK345" s="6" t="s">
        <v>96</v>
      </c>
      <c r="AL345" s="16" t="s">
        <v>73</v>
      </c>
      <c r="AM345" s="6" t="s">
        <v>96</v>
      </c>
      <c r="AN345" s="6" t="s">
        <v>96</v>
      </c>
      <c r="AO345" s="6" t="s">
        <v>96</v>
      </c>
      <c r="AP345" s="6" t="s">
        <v>96</v>
      </c>
      <c r="AQ345" s="6" t="s">
        <v>96</v>
      </c>
      <c r="AR345" s="6" t="s">
        <v>96</v>
      </c>
      <c r="AS345" s="6" t="s">
        <v>96</v>
      </c>
      <c r="AT345" s="6" t="s">
        <v>96</v>
      </c>
      <c r="AU345" s="6" t="s">
        <v>96</v>
      </c>
      <c r="AV345" s="6" t="s">
        <v>96</v>
      </c>
      <c r="AW345" s="6" t="s">
        <v>96</v>
      </c>
      <c r="AX345" s="6" t="s">
        <v>96</v>
      </c>
      <c r="AY345" s="6" t="s">
        <v>96</v>
      </c>
      <c r="AZ345" s="6" t="s">
        <v>96</v>
      </c>
      <c r="BA345" s="6" t="s">
        <v>96</v>
      </c>
      <c r="BB345" s="6" t="s">
        <v>96</v>
      </c>
      <c r="BC345" s="6" t="s">
        <v>96</v>
      </c>
      <c r="BD345" s="6" t="s">
        <v>96</v>
      </c>
      <c r="BE345" s="6" t="s">
        <v>96</v>
      </c>
      <c r="BF345" s="6" t="s">
        <v>96</v>
      </c>
      <c r="BG345" s="6" t="s">
        <v>96</v>
      </c>
      <c r="BH345" s="6" t="s">
        <v>96</v>
      </c>
      <c r="BI345" s="6" t="s">
        <v>96</v>
      </c>
      <c r="BJ345" s="6" t="s">
        <v>96</v>
      </c>
      <c r="BK345" s="6" t="s">
        <v>96</v>
      </c>
      <c r="BL345" s="6" t="s">
        <v>96</v>
      </c>
      <c r="BM345" s="6" t="s">
        <v>96</v>
      </c>
      <c r="BN345" s="6" t="s">
        <v>96</v>
      </c>
      <c r="BO345" s="6" t="s">
        <v>96</v>
      </c>
      <c r="BP345" s="6" t="s">
        <v>96</v>
      </c>
      <c r="BQ345" s="6" t="s">
        <v>96</v>
      </c>
      <c r="BR345" s="6" t="s">
        <v>96</v>
      </c>
      <c r="BS345" s="6" t="s">
        <v>96</v>
      </c>
      <c r="BT345" s="6" t="s">
        <v>96</v>
      </c>
      <c r="BU345" s="6" t="s">
        <v>96</v>
      </c>
      <c r="BV345" s="6" t="s">
        <v>96</v>
      </c>
      <c r="BW345" s="6" t="s">
        <v>96</v>
      </c>
      <c r="BX345" s="6" t="s">
        <v>96</v>
      </c>
    </row>
    <row r="346" spans="1:77" x14ac:dyDescent="0.25">
      <c r="A346" s="6" t="s">
        <v>676</v>
      </c>
      <c r="B346" s="6" t="s">
        <v>677</v>
      </c>
      <c r="C346" s="6" t="s">
        <v>678</v>
      </c>
      <c r="D346" s="6" t="s">
        <v>679</v>
      </c>
      <c r="E346" s="6">
        <v>2006</v>
      </c>
      <c r="F346" s="39">
        <v>0.54</v>
      </c>
      <c r="G346" s="6" t="s">
        <v>770</v>
      </c>
      <c r="H346" s="6" t="s">
        <v>685</v>
      </c>
      <c r="I346" t="s">
        <v>686</v>
      </c>
      <c r="J346" s="6" t="s">
        <v>96</v>
      </c>
      <c r="K346" s="6" t="s">
        <v>212</v>
      </c>
      <c r="L346" s="6" t="s">
        <v>96</v>
      </c>
      <c r="M346" s="6" t="s">
        <v>96</v>
      </c>
      <c r="N346" s="6" t="s">
        <v>96</v>
      </c>
      <c r="O346" s="6" t="s">
        <v>96</v>
      </c>
      <c r="P346" s="39" t="s">
        <v>96</v>
      </c>
      <c r="Q346" s="6" t="s">
        <v>96</v>
      </c>
      <c r="R346" s="6" t="s">
        <v>96</v>
      </c>
      <c r="S346" s="6" t="s">
        <v>96</v>
      </c>
      <c r="T346" s="6" t="s">
        <v>96</v>
      </c>
      <c r="U346" s="7" t="s">
        <v>96</v>
      </c>
      <c r="V346" s="16" t="s">
        <v>96</v>
      </c>
      <c r="W346" s="16" t="s">
        <v>96</v>
      </c>
      <c r="X346" s="16" t="s">
        <v>96</v>
      </c>
      <c r="Y346" s="16" t="s">
        <v>96</v>
      </c>
      <c r="Z346" s="78" t="s">
        <v>69</v>
      </c>
      <c r="AA346" s="6" t="s">
        <v>171</v>
      </c>
      <c r="AB346" s="6">
        <v>1985</v>
      </c>
      <c r="AC346" s="6">
        <v>1998</v>
      </c>
      <c r="AD346" s="6" t="s">
        <v>96</v>
      </c>
      <c r="AE346" s="6" t="s">
        <v>96</v>
      </c>
      <c r="AF346" s="6" t="s">
        <v>96</v>
      </c>
      <c r="AG346" s="6" t="s">
        <v>96</v>
      </c>
      <c r="AH346" s="6" t="s">
        <v>96</v>
      </c>
      <c r="AI346" s="6">
        <v>1</v>
      </c>
      <c r="AJ346" s="6" t="s">
        <v>96</v>
      </c>
      <c r="AK346" s="6" t="s">
        <v>96</v>
      </c>
      <c r="AL346" s="16" t="s">
        <v>73</v>
      </c>
      <c r="AM346" s="6">
        <v>30</v>
      </c>
      <c r="AN346" s="6" t="s">
        <v>96</v>
      </c>
      <c r="AO346" s="6" t="s">
        <v>96</v>
      </c>
      <c r="AP346" s="6" t="s">
        <v>96</v>
      </c>
      <c r="AQ346" s="6" t="s">
        <v>680</v>
      </c>
      <c r="AR346" s="6" t="s">
        <v>96</v>
      </c>
      <c r="AS346" s="6" t="s">
        <v>96</v>
      </c>
      <c r="AT346" s="6" t="s">
        <v>96</v>
      </c>
      <c r="AU346" s="6" t="s">
        <v>96</v>
      </c>
      <c r="AV346" s="6" t="s">
        <v>96</v>
      </c>
      <c r="AW346" s="6" t="s">
        <v>96</v>
      </c>
      <c r="AX346" s="6">
        <v>1</v>
      </c>
      <c r="AY346" s="6">
        <v>1</v>
      </c>
      <c r="AZ346" s="6" t="s">
        <v>96</v>
      </c>
      <c r="BA346" s="6" t="s">
        <v>96</v>
      </c>
      <c r="BB346" s="6" t="s">
        <v>96</v>
      </c>
      <c r="BC346" s="6" t="s">
        <v>96</v>
      </c>
      <c r="BD346" s="6" t="s">
        <v>96</v>
      </c>
      <c r="BE346" s="6" t="s">
        <v>96</v>
      </c>
      <c r="BF346" s="6" t="s">
        <v>96</v>
      </c>
      <c r="BG346" s="6" t="s">
        <v>96</v>
      </c>
      <c r="BH346" s="6" t="s">
        <v>96</v>
      </c>
      <c r="BI346" s="6" t="s">
        <v>96</v>
      </c>
      <c r="BJ346" s="6" t="s">
        <v>96</v>
      </c>
      <c r="BK346" s="6" t="s">
        <v>714</v>
      </c>
      <c r="BL346" s="6" t="s">
        <v>688</v>
      </c>
      <c r="BM346" s="6" t="s">
        <v>689</v>
      </c>
      <c r="BN346" s="6" t="s">
        <v>77</v>
      </c>
      <c r="BO346" s="6" t="s">
        <v>681</v>
      </c>
      <c r="BP346" s="6" t="s">
        <v>96</v>
      </c>
      <c r="BQ346" s="6" t="s">
        <v>682</v>
      </c>
      <c r="BR346" s="6" t="s">
        <v>683</v>
      </c>
      <c r="BS346" s="6" t="s">
        <v>96</v>
      </c>
      <c r="BT346" s="6" t="s">
        <v>684</v>
      </c>
      <c r="BU346" s="6" t="s">
        <v>96</v>
      </c>
      <c r="BV346" s="6" t="s">
        <v>96</v>
      </c>
      <c r="BW346" s="6" t="s">
        <v>96</v>
      </c>
      <c r="BX346" s="6" t="s">
        <v>96</v>
      </c>
    </row>
    <row r="347" spans="1:77" x14ac:dyDescent="0.25">
      <c r="A347" s="6" t="s">
        <v>676</v>
      </c>
      <c r="B347" s="6" t="s">
        <v>677</v>
      </c>
      <c r="C347" s="6" t="s">
        <v>678</v>
      </c>
      <c r="D347" s="6" t="s">
        <v>679</v>
      </c>
      <c r="E347" s="6">
        <v>2006</v>
      </c>
      <c r="F347" s="39">
        <v>0.57499999999999996</v>
      </c>
      <c r="G347" s="6" t="s">
        <v>770</v>
      </c>
      <c r="H347" s="6" t="s">
        <v>685</v>
      </c>
      <c r="I347" t="s">
        <v>686</v>
      </c>
      <c r="J347" s="6" t="s">
        <v>96</v>
      </c>
      <c r="K347" s="6" t="s">
        <v>687</v>
      </c>
      <c r="L347" s="6" t="s">
        <v>96</v>
      </c>
      <c r="M347" s="6" t="s">
        <v>96</v>
      </c>
      <c r="N347" s="6" t="s">
        <v>96</v>
      </c>
      <c r="O347" s="6" t="s">
        <v>96</v>
      </c>
      <c r="P347" s="39" t="s">
        <v>96</v>
      </c>
      <c r="Q347" s="6" t="s">
        <v>96</v>
      </c>
      <c r="R347" s="6" t="s">
        <v>96</v>
      </c>
      <c r="S347" s="6" t="s">
        <v>96</v>
      </c>
      <c r="T347" s="6" t="s">
        <v>96</v>
      </c>
      <c r="U347" s="7" t="s">
        <v>96</v>
      </c>
      <c r="V347" s="16" t="s">
        <v>96</v>
      </c>
      <c r="W347" s="16" t="s">
        <v>96</v>
      </c>
      <c r="X347" s="16" t="s">
        <v>96</v>
      </c>
      <c r="Y347" s="16" t="s">
        <v>96</v>
      </c>
      <c r="Z347" s="78" t="s">
        <v>69</v>
      </c>
      <c r="AA347" s="6" t="s">
        <v>171</v>
      </c>
      <c r="AB347" s="6">
        <v>1985</v>
      </c>
      <c r="AC347" s="6">
        <v>1993</v>
      </c>
      <c r="AD347" s="6" t="s">
        <v>96</v>
      </c>
      <c r="AE347" s="6" t="s">
        <v>96</v>
      </c>
      <c r="AF347" s="6" t="s">
        <v>96</v>
      </c>
      <c r="AG347" s="6" t="s">
        <v>96</v>
      </c>
      <c r="AH347" s="6" t="s">
        <v>96</v>
      </c>
      <c r="AI347" s="6">
        <v>1</v>
      </c>
      <c r="AJ347" s="6" t="s">
        <v>96</v>
      </c>
      <c r="AK347" s="6" t="s">
        <v>96</v>
      </c>
      <c r="AL347" s="16" t="s">
        <v>73</v>
      </c>
      <c r="AM347" s="6">
        <v>30</v>
      </c>
      <c r="AN347" s="6" t="s">
        <v>96</v>
      </c>
      <c r="AO347" s="6" t="s">
        <v>96</v>
      </c>
      <c r="AP347" s="6" t="s">
        <v>96</v>
      </c>
      <c r="AQ347" s="6" t="s">
        <v>680</v>
      </c>
      <c r="AR347" s="6" t="s">
        <v>96</v>
      </c>
      <c r="AS347" s="6" t="s">
        <v>96</v>
      </c>
      <c r="AT347" s="6" t="s">
        <v>96</v>
      </c>
      <c r="AU347" s="6" t="s">
        <v>96</v>
      </c>
      <c r="AV347" s="6" t="s">
        <v>96</v>
      </c>
      <c r="AW347" s="6" t="s">
        <v>96</v>
      </c>
      <c r="AX347" s="6">
        <v>1</v>
      </c>
      <c r="AY347" s="6">
        <v>1</v>
      </c>
      <c r="AZ347" s="6" t="s">
        <v>96</v>
      </c>
      <c r="BA347" s="6" t="s">
        <v>96</v>
      </c>
      <c r="BB347" s="6" t="s">
        <v>96</v>
      </c>
      <c r="BC347" s="6" t="s">
        <v>96</v>
      </c>
      <c r="BD347" s="6" t="s">
        <v>96</v>
      </c>
      <c r="BE347" s="6" t="s">
        <v>96</v>
      </c>
      <c r="BF347" s="6" t="s">
        <v>96</v>
      </c>
      <c r="BG347" s="6" t="s">
        <v>96</v>
      </c>
      <c r="BH347" s="6" t="s">
        <v>96</v>
      </c>
      <c r="BI347" s="6" t="s">
        <v>96</v>
      </c>
      <c r="BJ347" s="6" t="s">
        <v>96</v>
      </c>
      <c r="BK347" s="6" t="s">
        <v>714</v>
      </c>
      <c r="BL347" s="6" t="s">
        <v>688</v>
      </c>
      <c r="BM347" s="6" t="s">
        <v>689</v>
      </c>
      <c r="BN347" s="6" t="s">
        <v>77</v>
      </c>
      <c r="BO347" s="6" t="s">
        <v>681</v>
      </c>
      <c r="BP347" s="6" t="s">
        <v>96</v>
      </c>
      <c r="BQ347" s="6" t="s">
        <v>682</v>
      </c>
      <c r="BR347" s="6" t="s">
        <v>683</v>
      </c>
      <c r="BS347" s="6" t="s">
        <v>96</v>
      </c>
      <c r="BT347" s="6" t="s">
        <v>684</v>
      </c>
      <c r="BU347" s="6" t="s">
        <v>96</v>
      </c>
      <c r="BV347" s="6" t="s">
        <v>96</v>
      </c>
      <c r="BW347" s="6" t="s">
        <v>96</v>
      </c>
      <c r="BX347" s="6" t="s">
        <v>96</v>
      </c>
    </row>
    <row r="348" spans="1:77" x14ac:dyDescent="0.25">
      <c r="A348" s="6" t="s">
        <v>676</v>
      </c>
      <c r="B348" s="6" t="s">
        <v>677</v>
      </c>
      <c r="C348" s="6" t="s">
        <v>678</v>
      </c>
      <c r="D348" s="6" t="s">
        <v>679</v>
      </c>
      <c r="E348" s="6">
        <v>2006</v>
      </c>
      <c r="F348" s="39">
        <v>0.47499999999999998</v>
      </c>
      <c r="G348" s="6" t="s">
        <v>770</v>
      </c>
      <c r="H348" s="6" t="s">
        <v>685</v>
      </c>
      <c r="I348" t="s">
        <v>686</v>
      </c>
      <c r="J348" s="6" t="s">
        <v>96</v>
      </c>
      <c r="K348" s="6" t="s">
        <v>687</v>
      </c>
      <c r="L348" s="6" t="s">
        <v>96</v>
      </c>
      <c r="M348" s="6" t="s">
        <v>96</v>
      </c>
      <c r="N348" s="6" t="s">
        <v>96</v>
      </c>
      <c r="O348" s="6" t="s">
        <v>96</v>
      </c>
      <c r="P348" s="39" t="s">
        <v>96</v>
      </c>
      <c r="Q348" s="6" t="s">
        <v>96</v>
      </c>
      <c r="R348" s="6" t="s">
        <v>96</v>
      </c>
      <c r="S348" s="6" t="s">
        <v>96</v>
      </c>
      <c r="T348" s="6" t="s">
        <v>96</v>
      </c>
      <c r="U348" s="7" t="s">
        <v>96</v>
      </c>
      <c r="V348" s="16" t="s">
        <v>96</v>
      </c>
      <c r="W348" s="16" t="s">
        <v>96</v>
      </c>
      <c r="X348" s="16" t="s">
        <v>96</v>
      </c>
      <c r="Y348" s="16" t="s">
        <v>96</v>
      </c>
      <c r="Z348" s="78" t="s">
        <v>69</v>
      </c>
      <c r="AA348" s="6" t="s">
        <v>171</v>
      </c>
      <c r="AB348" s="6">
        <v>1994</v>
      </c>
      <c r="AC348" s="6">
        <v>1998</v>
      </c>
      <c r="AD348" s="6" t="s">
        <v>96</v>
      </c>
      <c r="AE348" s="6" t="s">
        <v>96</v>
      </c>
      <c r="AF348" s="6" t="s">
        <v>96</v>
      </c>
      <c r="AG348" s="6" t="s">
        <v>96</v>
      </c>
      <c r="AH348" s="6" t="s">
        <v>96</v>
      </c>
      <c r="AI348" s="6">
        <v>1</v>
      </c>
      <c r="AJ348" s="6" t="s">
        <v>96</v>
      </c>
      <c r="AK348" s="6" t="s">
        <v>96</v>
      </c>
      <c r="AL348" s="16" t="s">
        <v>73</v>
      </c>
      <c r="AM348" s="6">
        <v>30</v>
      </c>
      <c r="AN348" s="6" t="s">
        <v>96</v>
      </c>
      <c r="AO348" s="6" t="s">
        <v>96</v>
      </c>
      <c r="AP348" s="6" t="s">
        <v>96</v>
      </c>
      <c r="AQ348" s="6" t="s">
        <v>680</v>
      </c>
      <c r="AR348" s="6" t="s">
        <v>96</v>
      </c>
      <c r="AS348" s="6" t="s">
        <v>96</v>
      </c>
      <c r="AT348" s="6" t="s">
        <v>96</v>
      </c>
      <c r="AU348" s="6" t="s">
        <v>96</v>
      </c>
      <c r="AV348" s="6" t="s">
        <v>96</v>
      </c>
      <c r="AW348" s="6" t="s">
        <v>96</v>
      </c>
      <c r="AX348" s="6">
        <v>1</v>
      </c>
      <c r="AY348" s="6">
        <v>1</v>
      </c>
      <c r="AZ348" s="6" t="s">
        <v>96</v>
      </c>
      <c r="BA348" s="6" t="s">
        <v>96</v>
      </c>
      <c r="BB348" s="6" t="s">
        <v>96</v>
      </c>
      <c r="BC348" s="6" t="s">
        <v>96</v>
      </c>
      <c r="BD348" s="6" t="s">
        <v>96</v>
      </c>
      <c r="BE348" s="6" t="s">
        <v>96</v>
      </c>
      <c r="BF348" s="6" t="s">
        <v>96</v>
      </c>
      <c r="BG348" s="6" t="s">
        <v>96</v>
      </c>
      <c r="BH348" s="6" t="s">
        <v>96</v>
      </c>
      <c r="BI348" s="6" t="s">
        <v>96</v>
      </c>
      <c r="BJ348" s="6" t="s">
        <v>96</v>
      </c>
      <c r="BK348" s="6" t="s">
        <v>714</v>
      </c>
      <c r="BL348" s="6" t="s">
        <v>688</v>
      </c>
      <c r="BM348" s="6" t="s">
        <v>689</v>
      </c>
      <c r="BN348" s="6" t="s">
        <v>77</v>
      </c>
      <c r="BO348" s="6" t="s">
        <v>681</v>
      </c>
      <c r="BP348" s="6" t="s">
        <v>96</v>
      </c>
      <c r="BQ348" s="6" t="s">
        <v>682</v>
      </c>
      <c r="BR348" s="6" t="s">
        <v>683</v>
      </c>
      <c r="BS348" s="6" t="s">
        <v>96</v>
      </c>
      <c r="BT348" s="6" t="s">
        <v>684</v>
      </c>
      <c r="BU348" s="6" t="s">
        <v>96</v>
      </c>
      <c r="BV348" s="6" t="s">
        <v>96</v>
      </c>
      <c r="BW348" s="6" t="s">
        <v>96</v>
      </c>
      <c r="BX348" s="6" t="s">
        <v>96</v>
      </c>
    </row>
    <row r="349" spans="1:77" x14ac:dyDescent="0.25">
      <c r="A349" s="6" t="s">
        <v>690</v>
      </c>
      <c r="B349" s="6" t="s">
        <v>692</v>
      </c>
      <c r="C349" s="6" t="s">
        <v>691</v>
      </c>
      <c r="D349" s="6" t="s">
        <v>749</v>
      </c>
      <c r="E349" s="6">
        <v>2016</v>
      </c>
      <c r="F349" s="39" t="s">
        <v>96</v>
      </c>
      <c r="G349" s="6" t="s">
        <v>698</v>
      </c>
      <c r="H349" s="6" t="s">
        <v>96</v>
      </c>
      <c r="I349" t="s">
        <v>96</v>
      </c>
      <c r="J349" s="6" t="s">
        <v>96</v>
      </c>
      <c r="K349" s="6" t="s">
        <v>96</v>
      </c>
      <c r="L349" s="6" t="s">
        <v>96</v>
      </c>
      <c r="M349" s="6" t="s">
        <v>96</v>
      </c>
      <c r="N349" s="6" t="s">
        <v>96</v>
      </c>
      <c r="O349" s="6" t="s">
        <v>96</v>
      </c>
      <c r="P349" s="39" t="s">
        <v>96</v>
      </c>
      <c r="Q349" s="6" t="s">
        <v>96</v>
      </c>
      <c r="R349" s="6" t="s">
        <v>96</v>
      </c>
      <c r="S349" s="6" t="s">
        <v>96</v>
      </c>
      <c r="T349" s="6" t="s">
        <v>96</v>
      </c>
      <c r="U349" s="7" t="s">
        <v>96</v>
      </c>
      <c r="V349" s="16" t="s">
        <v>96</v>
      </c>
      <c r="W349" s="16" t="s">
        <v>96</v>
      </c>
      <c r="X349" s="16" t="s">
        <v>96</v>
      </c>
      <c r="Y349" s="16" t="s">
        <v>96</v>
      </c>
      <c r="Z349" s="78" t="s">
        <v>69</v>
      </c>
      <c r="AA349" s="6" t="s">
        <v>96</v>
      </c>
      <c r="AB349" s="6" t="s">
        <v>96</v>
      </c>
      <c r="AC349" s="6" t="s">
        <v>96</v>
      </c>
      <c r="AD349" s="6" t="s">
        <v>96</v>
      </c>
      <c r="AE349" s="6" t="s">
        <v>96</v>
      </c>
      <c r="AF349" s="6" t="s">
        <v>96</v>
      </c>
      <c r="AG349" s="6" t="s">
        <v>96</v>
      </c>
      <c r="AH349" s="6" t="s">
        <v>96</v>
      </c>
      <c r="AI349" s="6" t="s">
        <v>96</v>
      </c>
      <c r="AJ349" s="6" t="s">
        <v>96</v>
      </c>
      <c r="AK349" s="6" t="s">
        <v>96</v>
      </c>
      <c r="AL349" s="16" t="s">
        <v>73</v>
      </c>
      <c r="AM349" s="6" t="s">
        <v>96</v>
      </c>
      <c r="AN349" s="6" t="s">
        <v>96</v>
      </c>
      <c r="AO349" s="6" t="s">
        <v>96</v>
      </c>
      <c r="AP349" s="6" t="s">
        <v>96</v>
      </c>
      <c r="AQ349" s="6" t="s">
        <v>96</v>
      </c>
      <c r="AR349" s="6" t="s">
        <v>96</v>
      </c>
      <c r="AS349" s="6" t="s">
        <v>96</v>
      </c>
      <c r="AT349" s="6" t="s">
        <v>96</v>
      </c>
      <c r="AU349" s="6" t="s">
        <v>96</v>
      </c>
      <c r="AV349" s="6" t="s">
        <v>96</v>
      </c>
      <c r="AW349" s="6" t="s">
        <v>96</v>
      </c>
      <c r="AX349" s="6" t="s">
        <v>96</v>
      </c>
      <c r="AY349" s="6" t="s">
        <v>96</v>
      </c>
      <c r="AZ349" s="6" t="s">
        <v>96</v>
      </c>
      <c r="BA349" s="6" t="s">
        <v>96</v>
      </c>
      <c r="BB349" s="6" t="s">
        <v>96</v>
      </c>
      <c r="BC349" s="6" t="s">
        <v>96</v>
      </c>
      <c r="BD349" s="6" t="s">
        <v>96</v>
      </c>
      <c r="BE349" s="6" t="s">
        <v>96</v>
      </c>
      <c r="BF349" s="6" t="s">
        <v>96</v>
      </c>
      <c r="BG349" s="6" t="s">
        <v>96</v>
      </c>
      <c r="BH349" s="6" t="s">
        <v>96</v>
      </c>
      <c r="BI349" s="6" t="s">
        <v>96</v>
      </c>
      <c r="BJ349" s="6" t="s">
        <v>96</v>
      </c>
      <c r="BK349" s="6" t="s">
        <v>96</v>
      </c>
      <c r="BL349" s="6" t="s">
        <v>96</v>
      </c>
      <c r="BM349" s="6" t="s">
        <v>96</v>
      </c>
      <c r="BN349" s="6" t="s">
        <v>96</v>
      </c>
      <c r="BO349" s="6" t="s">
        <v>96</v>
      </c>
      <c r="BP349" s="6" t="s">
        <v>96</v>
      </c>
      <c r="BQ349" s="6" t="s">
        <v>96</v>
      </c>
      <c r="BR349" s="6" t="s">
        <v>96</v>
      </c>
      <c r="BS349" s="6" t="s">
        <v>96</v>
      </c>
      <c r="BT349" s="6" t="s">
        <v>96</v>
      </c>
      <c r="BU349" s="6" t="s">
        <v>96</v>
      </c>
      <c r="BV349" s="6" t="s">
        <v>96</v>
      </c>
      <c r="BW349" s="6" t="s">
        <v>96</v>
      </c>
      <c r="BX349" s="6" t="s">
        <v>96</v>
      </c>
    </row>
    <row r="350" spans="1:77" x14ac:dyDescent="0.25">
      <c r="A350" s="6" t="s">
        <v>696</v>
      </c>
      <c r="B350" s="6" t="s">
        <v>697</v>
      </c>
      <c r="C350" s="6" t="s">
        <v>695</v>
      </c>
      <c r="D350" s="6" t="s">
        <v>750</v>
      </c>
      <c r="E350" s="6" t="s">
        <v>96</v>
      </c>
      <c r="F350" s="39" t="s">
        <v>96</v>
      </c>
      <c r="G350" s="6" t="s">
        <v>699</v>
      </c>
      <c r="H350" s="6" t="s">
        <v>96</v>
      </c>
      <c r="I350" t="s">
        <v>96</v>
      </c>
      <c r="J350" s="6" t="s">
        <v>96</v>
      </c>
      <c r="K350" s="6" t="s">
        <v>96</v>
      </c>
      <c r="L350" s="6" t="s">
        <v>96</v>
      </c>
      <c r="M350" s="6" t="s">
        <v>96</v>
      </c>
      <c r="N350" s="6" t="s">
        <v>96</v>
      </c>
      <c r="O350" s="6" t="s">
        <v>96</v>
      </c>
      <c r="P350" s="39" t="s">
        <v>96</v>
      </c>
      <c r="Q350" s="6" t="s">
        <v>96</v>
      </c>
      <c r="R350" s="6" t="s">
        <v>96</v>
      </c>
      <c r="S350" s="6" t="s">
        <v>96</v>
      </c>
      <c r="T350" s="6" t="s">
        <v>96</v>
      </c>
      <c r="U350" s="7" t="s">
        <v>96</v>
      </c>
      <c r="V350" s="16" t="s">
        <v>96</v>
      </c>
      <c r="W350" s="16" t="s">
        <v>96</v>
      </c>
      <c r="X350" s="16" t="s">
        <v>96</v>
      </c>
      <c r="Y350" s="16" t="s">
        <v>96</v>
      </c>
      <c r="Z350" s="78" t="s">
        <v>69</v>
      </c>
      <c r="AA350" s="6" t="s">
        <v>96</v>
      </c>
      <c r="AB350" s="6" t="s">
        <v>96</v>
      </c>
      <c r="AC350" s="6" t="s">
        <v>96</v>
      </c>
      <c r="AD350" s="6" t="s">
        <v>96</v>
      </c>
      <c r="AE350" s="6" t="s">
        <v>96</v>
      </c>
      <c r="AF350" s="6" t="s">
        <v>96</v>
      </c>
      <c r="AG350" s="6" t="s">
        <v>96</v>
      </c>
      <c r="AH350" s="6" t="s">
        <v>96</v>
      </c>
      <c r="AI350" s="6" t="s">
        <v>96</v>
      </c>
      <c r="AJ350" s="6" t="s">
        <v>96</v>
      </c>
      <c r="AK350" s="6" t="s">
        <v>96</v>
      </c>
      <c r="AL350" s="16" t="s">
        <v>73</v>
      </c>
      <c r="AM350" s="6" t="s">
        <v>96</v>
      </c>
      <c r="AN350" s="6" t="s">
        <v>96</v>
      </c>
      <c r="AO350" s="6" t="s">
        <v>96</v>
      </c>
      <c r="AP350" s="6" t="s">
        <v>96</v>
      </c>
      <c r="AQ350" s="6" t="s">
        <v>96</v>
      </c>
      <c r="AR350" s="6" t="s">
        <v>96</v>
      </c>
      <c r="AS350" s="6" t="s">
        <v>96</v>
      </c>
      <c r="AT350" s="6" t="s">
        <v>96</v>
      </c>
      <c r="AU350" s="6" t="s">
        <v>96</v>
      </c>
      <c r="AV350" s="6" t="s">
        <v>96</v>
      </c>
      <c r="AW350" s="6" t="s">
        <v>96</v>
      </c>
      <c r="AX350" s="6" t="s">
        <v>96</v>
      </c>
      <c r="AY350" s="6" t="s">
        <v>96</v>
      </c>
      <c r="AZ350" s="6" t="s">
        <v>96</v>
      </c>
      <c r="BA350" s="6" t="s">
        <v>96</v>
      </c>
      <c r="BB350" s="6" t="s">
        <v>96</v>
      </c>
      <c r="BC350" s="6" t="s">
        <v>96</v>
      </c>
      <c r="BD350" s="6" t="s">
        <v>96</v>
      </c>
      <c r="BE350" s="6" t="s">
        <v>96</v>
      </c>
      <c r="BF350" s="6" t="s">
        <v>96</v>
      </c>
      <c r="BG350" s="6" t="s">
        <v>96</v>
      </c>
      <c r="BH350" s="6" t="s">
        <v>96</v>
      </c>
      <c r="BI350" s="6" t="s">
        <v>96</v>
      </c>
      <c r="BJ350" s="6" t="s">
        <v>96</v>
      </c>
      <c r="BK350" s="6" t="s">
        <v>96</v>
      </c>
      <c r="BL350" s="6" t="s">
        <v>96</v>
      </c>
      <c r="BM350" s="6" t="s">
        <v>96</v>
      </c>
      <c r="BN350" s="6" t="s">
        <v>96</v>
      </c>
      <c r="BO350" s="6" t="s">
        <v>96</v>
      </c>
      <c r="BP350" s="6" t="s">
        <v>96</v>
      </c>
      <c r="BQ350" s="6" t="s">
        <v>96</v>
      </c>
      <c r="BR350" s="6" t="s">
        <v>96</v>
      </c>
      <c r="BS350" s="6" t="s">
        <v>96</v>
      </c>
      <c r="BT350" s="6" t="s">
        <v>96</v>
      </c>
      <c r="BU350" s="6" t="s">
        <v>96</v>
      </c>
      <c r="BV350" s="6" t="s">
        <v>96</v>
      </c>
      <c r="BW350" s="6" t="s">
        <v>96</v>
      </c>
      <c r="BX350" s="6" t="s">
        <v>96</v>
      </c>
    </row>
    <row r="351" spans="1:77" x14ac:dyDescent="0.25">
      <c r="A351" s="6" t="s">
        <v>703</v>
      </c>
      <c r="B351" s="6" t="s">
        <v>702</v>
      </c>
      <c r="C351" s="6" t="s">
        <v>701</v>
      </c>
      <c r="D351" s="6" t="s">
        <v>700</v>
      </c>
      <c r="E351" s="6" t="s">
        <v>96</v>
      </c>
      <c r="F351" s="39" t="s">
        <v>96</v>
      </c>
      <c r="G351" s="6" t="s">
        <v>704</v>
      </c>
      <c r="H351" s="6" t="s">
        <v>96</v>
      </c>
      <c r="I351" t="s">
        <v>96</v>
      </c>
      <c r="J351" s="6" t="s">
        <v>96</v>
      </c>
      <c r="K351" s="6" t="s">
        <v>96</v>
      </c>
      <c r="L351" s="6" t="s">
        <v>96</v>
      </c>
      <c r="M351" s="6" t="s">
        <v>96</v>
      </c>
      <c r="N351" s="6" t="s">
        <v>96</v>
      </c>
      <c r="O351" s="6" t="s">
        <v>96</v>
      </c>
      <c r="P351" s="39" t="s">
        <v>96</v>
      </c>
      <c r="Q351" s="6" t="s">
        <v>96</v>
      </c>
      <c r="R351" s="6" t="s">
        <v>96</v>
      </c>
      <c r="S351" s="6" t="s">
        <v>96</v>
      </c>
      <c r="T351" s="6" t="s">
        <v>96</v>
      </c>
      <c r="U351" s="7" t="s">
        <v>96</v>
      </c>
      <c r="V351" s="16" t="s">
        <v>96</v>
      </c>
      <c r="W351" s="16" t="s">
        <v>96</v>
      </c>
      <c r="X351" s="16" t="s">
        <v>96</v>
      </c>
      <c r="Y351" s="16" t="s">
        <v>96</v>
      </c>
      <c r="Z351" s="78" t="s">
        <v>69</v>
      </c>
      <c r="AA351" s="6" t="s">
        <v>96</v>
      </c>
      <c r="AB351" s="6" t="s">
        <v>96</v>
      </c>
      <c r="AC351" s="6" t="s">
        <v>96</v>
      </c>
      <c r="AD351" s="6" t="s">
        <v>96</v>
      </c>
      <c r="AE351" s="6" t="s">
        <v>96</v>
      </c>
      <c r="AF351" s="6" t="s">
        <v>96</v>
      </c>
      <c r="AG351" s="6" t="s">
        <v>96</v>
      </c>
      <c r="AH351" s="6" t="s">
        <v>96</v>
      </c>
      <c r="AI351" s="6" t="s">
        <v>96</v>
      </c>
      <c r="AJ351" s="6" t="s">
        <v>96</v>
      </c>
      <c r="AK351" s="6" t="s">
        <v>96</v>
      </c>
      <c r="AL351" s="16" t="s">
        <v>73</v>
      </c>
      <c r="AM351" s="6" t="s">
        <v>96</v>
      </c>
      <c r="AN351" s="6" t="s">
        <v>96</v>
      </c>
      <c r="AO351" s="6" t="s">
        <v>96</v>
      </c>
      <c r="AP351" s="6" t="s">
        <v>96</v>
      </c>
      <c r="AQ351" s="6" t="s">
        <v>96</v>
      </c>
      <c r="AR351" s="6" t="s">
        <v>96</v>
      </c>
      <c r="AS351" s="6" t="s">
        <v>96</v>
      </c>
      <c r="AT351" s="6" t="s">
        <v>96</v>
      </c>
      <c r="AU351" s="6" t="s">
        <v>96</v>
      </c>
      <c r="AV351" s="6" t="s">
        <v>96</v>
      </c>
      <c r="AW351" s="6" t="s">
        <v>96</v>
      </c>
      <c r="AX351" s="6" t="s">
        <v>96</v>
      </c>
      <c r="AY351" s="6" t="s">
        <v>96</v>
      </c>
      <c r="AZ351" s="6" t="s">
        <v>96</v>
      </c>
      <c r="BA351" s="6" t="s">
        <v>96</v>
      </c>
      <c r="BB351" s="6" t="s">
        <v>96</v>
      </c>
      <c r="BC351" s="6" t="s">
        <v>96</v>
      </c>
      <c r="BD351" s="6" t="s">
        <v>96</v>
      </c>
      <c r="BE351" s="6" t="s">
        <v>96</v>
      </c>
      <c r="BF351" s="6" t="s">
        <v>96</v>
      </c>
      <c r="BG351" s="6" t="s">
        <v>96</v>
      </c>
      <c r="BH351" s="6" t="s">
        <v>96</v>
      </c>
      <c r="BI351" s="6" t="s">
        <v>96</v>
      </c>
      <c r="BJ351" s="6" t="s">
        <v>96</v>
      </c>
      <c r="BK351" s="6" t="s">
        <v>96</v>
      </c>
      <c r="BL351" s="6" t="s">
        <v>96</v>
      </c>
      <c r="BM351" s="6" t="s">
        <v>96</v>
      </c>
      <c r="BN351" s="6" t="s">
        <v>96</v>
      </c>
      <c r="BO351" s="6" t="s">
        <v>96</v>
      </c>
      <c r="BP351" s="6" t="s">
        <v>96</v>
      </c>
      <c r="BQ351" s="6" t="s">
        <v>96</v>
      </c>
      <c r="BR351" s="6" t="s">
        <v>96</v>
      </c>
      <c r="BS351" s="6" t="s">
        <v>96</v>
      </c>
      <c r="BT351" s="6" t="s">
        <v>96</v>
      </c>
      <c r="BU351" s="6" t="s">
        <v>96</v>
      </c>
      <c r="BV351" s="6" t="s">
        <v>96</v>
      </c>
      <c r="BW351" s="6" t="s">
        <v>96</v>
      </c>
      <c r="BX351" s="6" t="s">
        <v>96</v>
      </c>
    </row>
    <row r="352" spans="1:77" x14ac:dyDescent="0.25">
      <c r="A352" s="6" t="s">
        <v>706</v>
      </c>
      <c r="B352" s="6" t="s">
        <v>708</v>
      </c>
      <c r="C352" s="1" t="s">
        <v>709</v>
      </c>
      <c r="D352" s="6" t="s">
        <v>707</v>
      </c>
      <c r="E352" s="6">
        <v>2014</v>
      </c>
      <c r="F352" s="39">
        <v>0.99870000000000003</v>
      </c>
      <c r="G352" s="6" t="s">
        <v>722</v>
      </c>
      <c r="H352" s="6" t="s">
        <v>723</v>
      </c>
      <c r="I352" t="s">
        <v>724</v>
      </c>
      <c r="J352" s="6" t="s">
        <v>96</v>
      </c>
      <c r="K352" s="6" t="s">
        <v>96</v>
      </c>
      <c r="L352" s="6">
        <v>0.97719999999999996</v>
      </c>
      <c r="M352" s="6">
        <v>1.0202</v>
      </c>
      <c r="N352" s="6" t="s">
        <v>96</v>
      </c>
      <c r="O352" s="6" t="s">
        <v>96</v>
      </c>
      <c r="P352" s="39" t="s">
        <v>96</v>
      </c>
      <c r="Q352" s="6" t="s">
        <v>96</v>
      </c>
      <c r="R352" s="6" t="s">
        <v>96</v>
      </c>
      <c r="S352" s="6">
        <v>45293</v>
      </c>
      <c r="T352" s="6" t="s">
        <v>96</v>
      </c>
      <c r="U352" s="7">
        <v>18.100000000000001</v>
      </c>
      <c r="V352" s="16">
        <v>29.61</v>
      </c>
      <c r="W352" s="16">
        <v>8.75</v>
      </c>
      <c r="X352" s="25">
        <v>17.649999999999999</v>
      </c>
      <c r="Y352" s="16" t="s">
        <v>96</v>
      </c>
      <c r="Z352" s="78" t="s">
        <v>69</v>
      </c>
      <c r="AA352" s="6" t="s">
        <v>716</v>
      </c>
      <c r="AB352" s="6">
        <v>1986</v>
      </c>
      <c r="AC352" s="6">
        <v>1990</v>
      </c>
      <c r="AD352" s="6" t="s">
        <v>96</v>
      </c>
      <c r="AE352" s="6" t="s">
        <v>96</v>
      </c>
      <c r="AF352" s="6" t="s">
        <v>96</v>
      </c>
      <c r="AG352" s="6" t="s">
        <v>96</v>
      </c>
      <c r="AH352" s="6" t="s">
        <v>96</v>
      </c>
      <c r="AI352" s="6">
        <v>1</v>
      </c>
      <c r="AJ352" s="6" t="s">
        <v>96</v>
      </c>
      <c r="AK352" s="6" t="s">
        <v>96</v>
      </c>
      <c r="AL352" s="16" t="s">
        <v>73</v>
      </c>
      <c r="AM352" s="6">
        <v>14</v>
      </c>
      <c r="AN352" s="6">
        <v>9.35</v>
      </c>
      <c r="AO352" s="6" t="s">
        <v>96</v>
      </c>
      <c r="AP352" s="6" t="s">
        <v>96</v>
      </c>
      <c r="AQ352" s="6" t="s">
        <v>96</v>
      </c>
      <c r="AR352" s="6" t="s">
        <v>96</v>
      </c>
      <c r="AS352" s="6" t="s">
        <v>96</v>
      </c>
      <c r="AT352" s="6" t="s">
        <v>96</v>
      </c>
      <c r="AU352" s="6" t="s">
        <v>96</v>
      </c>
      <c r="AV352" s="6" t="s">
        <v>96</v>
      </c>
      <c r="AW352" s="6" t="s">
        <v>96</v>
      </c>
      <c r="AX352" s="6">
        <v>1</v>
      </c>
      <c r="AY352" s="6" t="s">
        <v>96</v>
      </c>
      <c r="AZ352" s="6" t="s">
        <v>96</v>
      </c>
      <c r="BA352" s="6">
        <v>1</v>
      </c>
      <c r="BB352" s="6" t="s">
        <v>96</v>
      </c>
      <c r="BC352" s="6" t="s">
        <v>96</v>
      </c>
      <c r="BD352" s="6">
        <v>1</v>
      </c>
      <c r="BE352" s="6" t="s">
        <v>96</v>
      </c>
      <c r="BF352" s="6" t="s">
        <v>96</v>
      </c>
      <c r="BG352" s="6">
        <v>0</v>
      </c>
      <c r="BH352" s="6" t="s">
        <v>96</v>
      </c>
      <c r="BI352" s="6" t="s">
        <v>96</v>
      </c>
      <c r="BJ352" s="6" t="s">
        <v>96</v>
      </c>
      <c r="BK352" s="6" t="s">
        <v>713</v>
      </c>
      <c r="BL352" s="6" t="s">
        <v>719</v>
      </c>
      <c r="BM352" s="6" t="s">
        <v>721</v>
      </c>
      <c r="BN352" s="6" t="s">
        <v>77</v>
      </c>
      <c r="BO352" s="6" t="s">
        <v>711</v>
      </c>
      <c r="BP352" s="6">
        <v>1</v>
      </c>
      <c r="BQ352" s="6" t="s">
        <v>710</v>
      </c>
      <c r="BR352" s="6" t="s">
        <v>712</v>
      </c>
      <c r="BS352" s="6" t="s">
        <v>717</v>
      </c>
      <c r="BT352" s="6" t="s">
        <v>96</v>
      </c>
      <c r="BU352" s="6" t="s">
        <v>718</v>
      </c>
      <c r="BV352" s="6" t="s">
        <v>715</v>
      </c>
      <c r="BW352" s="6" t="s">
        <v>720</v>
      </c>
      <c r="BX352" s="6" t="s">
        <v>96</v>
      </c>
    </row>
    <row r="353" spans="1:76" x14ac:dyDescent="0.25">
      <c r="A353" s="6" t="s">
        <v>706</v>
      </c>
      <c r="B353" s="6" t="s">
        <v>708</v>
      </c>
      <c r="C353" s="6" t="s">
        <v>709</v>
      </c>
      <c r="D353" s="6" t="s">
        <v>707</v>
      </c>
      <c r="E353" s="6">
        <v>2014</v>
      </c>
      <c r="F353" s="39">
        <v>1.0054000000000001</v>
      </c>
      <c r="G353" s="6" t="s">
        <v>722</v>
      </c>
      <c r="H353" s="6" t="s">
        <v>723</v>
      </c>
      <c r="I353" t="s">
        <v>724</v>
      </c>
      <c r="J353" s="6" t="s">
        <v>96</v>
      </c>
      <c r="K353" s="6" t="s">
        <v>96</v>
      </c>
      <c r="L353" s="6">
        <v>0.98899999999999999</v>
      </c>
      <c r="M353" s="6">
        <v>1.0218</v>
      </c>
      <c r="N353" s="6" t="s">
        <v>96</v>
      </c>
      <c r="O353" s="6" t="s">
        <v>96</v>
      </c>
      <c r="P353" s="39" t="s">
        <v>96</v>
      </c>
      <c r="Q353" s="6" t="s">
        <v>96</v>
      </c>
      <c r="R353" s="6" t="s">
        <v>96</v>
      </c>
      <c r="S353" s="6">
        <v>45293</v>
      </c>
      <c r="T353" s="6" t="s">
        <v>96</v>
      </c>
      <c r="U353" s="7">
        <v>18.100000000000001</v>
      </c>
      <c r="V353" s="16">
        <v>29.61</v>
      </c>
      <c r="W353" s="16">
        <v>8.75</v>
      </c>
      <c r="X353" s="25">
        <v>17.649999999999999</v>
      </c>
      <c r="Y353" s="16" t="s">
        <v>96</v>
      </c>
      <c r="Z353" s="78" t="s">
        <v>69</v>
      </c>
      <c r="AA353" s="6" t="s">
        <v>716</v>
      </c>
      <c r="AB353" s="6">
        <v>1991</v>
      </c>
      <c r="AC353" s="6">
        <v>1995</v>
      </c>
      <c r="AD353" s="6" t="s">
        <v>96</v>
      </c>
      <c r="AE353" s="6" t="s">
        <v>96</v>
      </c>
      <c r="AF353" s="6" t="s">
        <v>96</v>
      </c>
      <c r="AG353" s="6" t="s">
        <v>96</v>
      </c>
      <c r="AH353" s="6" t="s">
        <v>96</v>
      </c>
      <c r="AI353" s="6">
        <v>1</v>
      </c>
      <c r="AJ353" s="6" t="s">
        <v>96</v>
      </c>
      <c r="AK353" s="6" t="s">
        <v>96</v>
      </c>
      <c r="AL353" s="16" t="s">
        <v>73</v>
      </c>
      <c r="AM353" s="6">
        <v>14</v>
      </c>
      <c r="AN353" s="6">
        <v>9.35</v>
      </c>
      <c r="AO353" s="6" t="s">
        <v>96</v>
      </c>
      <c r="AP353" s="6" t="s">
        <v>96</v>
      </c>
      <c r="AQ353" s="6" t="s">
        <v>96</v>
      </c>
      <c r="AR353" s="6" t="s">
        <v>96</v>
      </c>
      <c r="AS353" s="6" t="s">
        <v>96</v>
      </c>
      <c r="AT353" s="6" t="s">
        <v>96</v>
      </c>
      <c r="AU353" s="6" t="s">
        <v>96</v>
      </c>
      <c r="AV353" s="6" t="s">
        <v>96</v>
      </c>
      <c r="AW353" s="6" t="s">
        <v>96</v>
      </c>
      <c r="AX353" s="6">
        <v>1</v>
      </c>
      <c r="AY353" s="6" t="s">
        <v>96</v>
      </c>
      <c r="AZ353" s="6" t="s">
        <v>96</v>
      </c>
      <c r="BA353" s="6">
        <v>1</v>
      </c>
      <c r="BB353" s="6" t="s">
        <v>96</v>
      </c>
      <c r="BC353" s="6" t="s">
        <v>96</v>
      </c>
      <c r="BD353" s="6">
        <v>1</v>
      </c>
      <c r="BE353" s="6" t="s">
        <v>96</v>
      </c>
      <c r="BF353" s="6" t="s">
        <v>96</v>
      </c>
      <c r="BG353" s="6">
        <v>0</v>
      </c>
      <c r="BH353" s="6" t="s">
        <v>96</v>
      </c>
      <c r="BI353" s="6" t="s">
        <v>96</v>
      </c>
      <c r="BJ353" s="6" t="s">
        <v>96</v>
      </c>
      <c r="BK353" s="6" t="s">
        <v>713</v>
      </c>
      <c r="BL353" s="6" t="s">
        <v>719</v>
      </c>
      <c r="BM353" s="6" t="s">
        <v>721</v>
      </c>
      <c r="BN353" s="6" t="s">
        <v>77</v>
      </c>
      <c r="BO353" s="6" t="s">
        <v>711</v>
      </c>
      <c r="BP353" s="6">
        <v>1</v>
      </c>
      <c r="BQ353" s="6" t="s">
        <v>710</v>
      </c>
      <c r="BR353" s="6" t="s">
        <v>712</v>
      </c>
      <c r="BS353" s="6" t="s">
        <v>717</v>
      </c>
      <c r="BT353" s="6" t="s">
        <v>96</v>
      </c>
      <c r="BU353" s="6" t="s">
        <v>718</v>
      </c>
      <c r="BV353" s="6" t="s">
        <v>715</v>
      </c>
      <c r="BW353" s="6" t="s">
        <v>720</v>
      </c>
      <c r="BX353" s="6" t="s">
        <v>96</v>
      </c>
    </row>
    <row r="354" spans="1:76" x14ac:dyDescent="0.25">
      <c r="A354" s="6" t="s">
        <v>706</v>
      </c>
      <c r="B354" s="6" t="s">
        <v>708</v>
      </c>
      <c r="C354" s="6" t="s">
        <v>709</v>
      </c>
      <c r="D354" s="6" t="s">
        <v>707</v>
      </c>
      <c r="E354" s="6">
        <v>2014</v>
      </c>
      <c r="F354" s="39">
        <v>1.0226999999999999</v>
      </c>
      <c r="G354" s="6" t="s">
        <v>722</v>
      </c>
      <c r="H354" s="6" t="s">
        <v>723</v>
      </c>
      <c r="I354" t="s">
        <v>724</v>
      </c>
      <c r="J354" s="6" t="s">
        <v>96</v>
      </c>
      <c r="K354" s="6" t="s">
        <v>96</v>
      </c>
      <c r="L354" s="6">
        <v>1.0083</v>
      </c>
      <c r="M354" s="6">
        <v>1.0382</v>
      </c>
      <c r="N354" s="6" t="s">
        <v>96</v>
      </c>
      <c r="O354" s="6" t="s">
        <v>96</v>
      </c>
      <c r="P354" s="39" t="s">
        <v>96</v>
      </c>
      <c r="Q354" s="6" t="s">
        <v>96</v>
      </c>
      <c r="R354" s="6" t="s">
        <v>96</v>
      </c>
      <c r="S354" s="6">
        <v>45293</v>
      </c>
      <c r="T354" s="6" t="s">
        <v>96</v>
      </c>
      <c r="U354" s="7">
        <v>18.100000000000001</v>
      </c>
      <c r="V354" s="16">
        <v>29.61</v>
      </c>
      <c r="W354" s="16">
        <v>8.75</v>
      </c>
      <c r="X354" s="25">
        <v>17.649999999999999</v>
      </c>
      <c r="Y354" s="16" t="s">
        <v>96</v>
      </c>
      <c r="Z354" s="78" t="s">
        <v>69</v>
      </c>
      <c r="AA354" s="6" t="s">
        <v>716</v>
      </c>
      <c r="AB354" s="6">
        <v>1996</v>
      </c>
      <c r="AC354" s="6">
        <v>2000</v>
      </c>
      <c r="AD354" s="6" t="s">
        <v>96</v>
      </c>
      <c r="AE354" s="6" t="s">
        <v>96</v>
      </c>
      <c r="AF354" s="6" t="s">
        <v>96</v>
      </c>
      <c r="AG354" s="6" t="s">
        <v>96</v>
      </c>
      <c r="AH354" s="6" t="s">
        <v>96</v>
      </c>
      <c r="AI354" s="6">
        <v>1</v>
      </c>
      <c r="AJ354" s="6" t="s">
        <v>96</v>
      </c>
      <c r="AK354" s="6" t="s">
        <v>96</v>
      </c>
      <c r="AL354" s="16" t="s">
        <v>73</v>
      </c>
      <c r="AM354" s="6">
        <v>14</v>
      </c>
      <c r="AN354" s="6">
        <v>9.35</v>
      </c>
      <c r="AO354" s="6" t="s">
        <v>96</v>
      </c>
      <c r="AP354" s="6" t="s">
        <v>96</v>
      </c>
      <c r="AQ354" s="6" t="s">
        <v>96</v>
      </c>
      <c r="AR354" s="6" t="s">
        <v>96</v>
      </c>
      <c r="AS354" s="6" t="s">
        <v>96</v>
      </c>
      <c r="AT354" s="6" t="s">
        <v>96</v>
      </c>
      <c r="AU354" s="6" t="s">
        <v>96</v>
      </c>
      <c r="AV354" s="6" t="s">
        <v>96</v>
      </c>
      <c r="AW354" s="6" t="s">
        <v>96</v>
      </c>
      <c r="AX354" s="6">
        <v>1</v>
      </c>
      <c r="AY354" s="6" t="s">
        <v>96</v>
      </c>
      <c r="AZ354" s="6" t="s">
        <v>96</v>
      </c>
      <c r="BA354" s="6">
        <v>1</v>
      </c>
      <c r="BB354" s="6" t="s">
        <v>96</v>
      </c>
      <c r="BC354" s="6" t="s">
        <v>96</v>
      </c>
      <c r="BD354" s="6">
        <v>1</v>
      </c>
      <c r="BE354" s="6" t="s">
        <v>96</v>
      </c>
      <c r="BF354" s="6" t="s">
        <v>96</v>
      </c>
      <c r="BG354" s="6">
        <v>0</v>
      </c>
      <c r="BH354" s="6" t="s">
        <v>96</v>
      </c>
      <c r="BI354" s="6" t="s">
        <v>96</v>
      </c>
      <c r="BJ354" s="6" t="s">
        <v>96</v>
      </c>
      <c r="BK354" s="6" t="s">
        <v>713</v>
      </c>
      <c r="BL354" s="6" t="s">
        <v>719</v>
      </c>
      <c r="BM354" s="6" t="s">
        <v>721</v>
      </c>
      <c r="BN354" s="6" t="s">
        <v>77</v>
      </c>
      <c r="BO354" s="6" t="s">
        <v>711</v>
      </c>
      <c r="BP354" s="6">
        <v>1</v>
      </c>
      <c r="BQ354" s="6" t="s">
        <v>710</v>
      </c>
      <c r="BR354" s="6" t="s">
        <v>712</v>
      </c>
      <c r="BS354" s="6" t="s">
        <v>717</v>
      </c>
      <c r="BT354" s="6" t="s">
        <v>96</v>
      </c>
      <c r="BU354" s="6" t="s">
        <v>718</v>
      </c>
      <c r="BV354" s="6" t="s">
        <v>715</v>
      </c>
      <c r="BW354" s="6" t="s">
        <v>720</v>
      </c>
      <c r="BX354" s="6" t="s">
        <v>96</v>
      </c>
    </row>
    <row r="355" spans="1:76" x14ac:dyDescent="0.25">
      <c r="A355" s="6" t="s">
        <v>706</v>
      </c>
      <c r="B355" s="6" t="s">
        <v>708</v>
      </c>
      <c r="C355" s="6" t="s">
        <v>709</v>
      </c>
      <c r="D355" s="6" t="s">
        <v>707</v>
      </c>
      <c r="E355" s="6">
        <v>2014</v>
      </c>
      <c r="F355" s="39">
        <v>1.0324</v>
      </c>
      <c r="G355" s="6" t="s">
        <v>722</v>
      </c>
      <c r="H355" s="6" t="s">
        <v>723</v>
      </c>
      <c r="I355" t="s">
        <v>724</v>
      </c>
      <c r="J355" s="6" t="s">
        <v>96</v>
      </c>
      <c r="K355" s="6" t="s">
        <v>96</v>
      </c>
      <c r="L355" s="6">
        <v>1.0125999999999999</v>
      </c>
      <c r="M355" s="6">
        <v>1.0521</v>
      </c>
      <c r="N355" s="6" t="s">
        <v>96</v>
      </c>
      <c r="O355" s="6" t="s">
        <v>96</v>
      </c>
      <c r="P355" s="39" t="s">
        <v>96</v>
      </c>
      <c r="Q355" s="6" t="s">
        <v>96</v>
      </c>
      <c r="R355" s="6" t="s">
        <v>96</v>
      </c>
      <c r="S355" s="6">
        <v>45293</v>
      </c>
      <c r="T355" s="6" t="s">
        <v>96</v>
      </c>
      <c r="U355" s="7">
        <v>18.100000000000001</v>
      </c>
      <c r="V355" s="16">
        <v>29.61</v>
      </c>
      <c r="W355" s="16">
        <v>8.75</v>
      </c>
      <c r="X355" s="25">
        <v>17.649999999999999</v>
      </c>
      <c r="Y355" s="16" t="s">
        <v>96</v>
      </c>
      <c r="Z355" s="78" t="s">
        <v>69</v>
      </c>
      <c r="AA355" s="6" t="s">
        <v>716</v>
      </c>
      <c r="AB355" s="6">
        <v>2001</v>
      </c>
      <c r="AC355" s="6">
        <v>2005</v>
      </c>
      <c r="AD355" s="6" t="s">
        <v>96</v>
      </c>
      <c r="AE355" s="6" t="s">
        <v>96</v>
      </c>
      <c r="AF355" s="6" t="s">
        <v>96</v>
      </c>
      <c r="AG355" s="6" t="s">
        <v>96</v>
      </c>
      <c r="AH355" s="6" t="s">
        <v>96</v>
      </c>
      <c r="AI355" s="6">
        <v>1</v>
      </c>
      <c r="AJ355" s="6" t="s">
        <v>96</v>
      </c>
      <c r="AK355" s="6" t="s">
        <v>96</v>
      </c>
      <c r="AL355" s="16" t="s">
        <v>73</v>
      </c>
      <c r="AM355" s="6">
        <v>14</v>
      </c>
      <c r="AN355" s="6">
        <v>9.35</v>
      </c>
      <c r="AO355" s="6" t="s">
        <v>96</v>
      </c>
      <c r="AP355" s="6" t="s">
        <v>96</v>
      </c>
      <c r="AQ355" s="6" t="s">
        <v>96</v>
      </c>
      <c r="AR355" s="6" t="s">
        <v>96</v>
      </c>
      <c r="AS355" s="6" t="s">
        <v>96</v>
      </c>
      <c r="AT355" s="6" t="s">
        <v>96</v>
      </c>
      <c r="AU355" s="6" t="s">
        <v>96</v>
      </c>
      <c r="AV355" s="6" t="s">
        <v>96</v>
      </c>
      <c r="AW355" s="6" t="s">
        <v>96</v>
      </c>
      <c r="AX355" s="6">
        <v>1</v>
      </c>
      <c r="AY355" s="6" t="s">
        <v>96</v>
      </c>
      <c r="AZ355" s="6" t="s">
        <v>96</v>
      </c>
      <c r="BA355" s="6">
        <v>1</v>
      </c>
      <c r="BB355" s="6" t="s">
        <v>96</v>
      </c>
      <c r="BC355" s="6" t="s">
        <v>96</v>
      </c>
      <c r="BD355" s="6">
        <v>1</v>
      </c>
      <c r="BE355" s="6" t="s">
        <v>96</v>
      </c>
      <c r="BF355" s="6" t="s">
        <v>96</v>
      </c>
      <c r="BG355" s="6">
        <v>0</v>
      </c>
      <c r="BH355" s="6" t="s">
        <v>96</v>
      </c>
      <c r="BI355" s="6" t="s">
        <v>96</v>
      </c>
      <c r="BJ355" s="6" t="s">
        <v>96</v>
      </c>
      <c r="BK355" s="6" t="s">
        <v>713</v>
      </c>
      <c r="BL355" s="6" t="s">
        <v>719</v>
      </c>
      <c r="BM355" s="6" t="s">
        <v>721</v>
      </c>
      <c r="BN355" s="6" t="s">
        <v>77</v>
      </c>
      <c r="BO355" s="6" t="s">
        <v>711</v>
      </c>
      <c r="BP355" s="6">
        <v>1</v>
      </c>
      <c r="BQ355" s="6" t="s">
        <v>710</v>
      </c>
      <c r="BR355" s="6" t="s">
        <v>712</v>
      </c>
      <c r="BS355" s="6" t="s">
        <v>717</v>
      </c>
      <c r="BT355" s="6" t="s">
        <v>96</v>
      </c>
      <c r="BU355" s="6" t="s">
        <v>718</v>
      </c>
      <c r="BV355" s="6" t="s">
        <v>715</v>
      </c>
      <c r="BW355" s="6" t="s">
        <v>720</v>
      </c>
      <c r="BX355" s="6" t="s">
        <v>96</v>
      </c>
    </row>
    <row r="356" spans="1:76" x14ac:dyDescent="0.25">
      <c r="A356" s="6" t="s">
        <v>706</v>
      </c>
      <c r="B356" s="6" t="s">
        <v>708</v>
      </c>
      <c r="C356" s="6" t="s">
        <v>709</v>
      </c>
      <c r="D356" s="6" t="s">
        <v>707</v>
      </c>
      <c r="E356" s="6">
        <v>2014</v>
      </c>
      <c r="F356" s="39">
        <v>0.99739999999999995</v>
      </c>
      <c r="G356" s="6" t="s">
        <v>722</v>
      </c>
      <c r="H356" s="6" t="s">
        <v>723</v>
      </c>
      <c r="I356" t="s">
        <v>724</v>
      </c>
      <c r="J356" s="6" t="s">
        <v>96</v>
      </c>
      <c r="K356" s="6" t="s">
        <v>96</v>
      </c>
      <c r="L356" s="6">
        <v>0.97519999999999996</v>
      </c>
      <c r="M356" s="6">
        <v>1.0196000000000001</v>
      </c>
      <c r="N356" s="6" t="s">
        <v>96</v>
      </c>
      <c r="O356" s="6" t="s">
        <v>96</v>
      </c>
      <c r="P356" s="39" t="s">
        <v>96</v>
      </c>
      <c r="Q356" s="6" t="s">
        <v>96</v>
      </c>
      <c r="R356" s="6" t="s">
        <v>96</v>
      </c>
      <c r="S356" s="6">
        <v>45293</v>
      </c>
      <c r="T356" s="6" t="s">
        <v>96</v>
      </c>
      <c r="U356" s="7">
        <v>18.100000000000001</v>
      </c>
      <c r="V356" s="16">
        <v>29.61</v>
      </c>
      <c r="W356" s="16">
        <v>8.75</v>
      </c>
      <c r="X356" s="25">
        <v>17.649999999999999</v>
      </c>
      <c r="Y356" s="16" t="s">
        <v>96</v>
      </c>
      <c r="Z356" s="78" t="s">
        <v>69</v>
      </c>
      <c r="AA356" s="6" t="s">
        <v>716</v>
      </c>
      <c r="AB356" s="6">
        <v>1986</v>
      </c>
      <c r="AC356" s="6">
        <v>1990</v>
      </c>
      <c r="AD356" s="6" t="s">
        <v>96</v>
      </c>
      <c r="AE356" s="6" t="s">
        <v>96</v>
      </c>
      <c r="AF356" s="6" t="s">
        <v>96</v>
      </c>
      <c r="AG356" s="6" t="s">
        <v>96</v>
      </c>
      <c r="AH356" s="6" t="s">
        <v>96</v>
      </c>
      <c r="AI356" s="6">
        <v>1</v>
      </c>
      <c r="AJ356" s="6" t="s">
        <v>96</v>
      </c>
      <c r="AK356" s="6" t="s">
        <v>96</v>
      </c>
      <c r="AL356" s="16" t="s">
        <v>73</v>
      </c>
      <c r="AM356" s="6">
        <v>14</v>
      </c>
      <c r="AN356" s="6">
        <v>9.35</v>
      </c>
      <c r="AO356" s="6" t="s">
        <v>96</v>
      </c>
      <c r="AP356" s="6" t="s">
        <v>96</v>
      </c>
      <c r="AQ356" s="6" t="s">
        <v>96</v>
      </c>
      <c r="AR356" s="6" t="s">
        <v>96</v>
      </c>
      <c r="AS356" s="6" t="s">
        <v>96</v>
      </c>
      <c r="AT356" s="6" t="s">
        <v>96</v>
      </c>
      <c r="AU356" s="6" t="s">
        <v>96</v>
      </c>
      <c r="AV356" s="6" t="s">
        <v>96</v>
      </c>
      <c r="AW356" s="6" t="s">
        <v>96</v>
      </c>
      <c r="AX356" s="6">
        <v>1</v>
      </c>
      <c r="AY356" s="6" t="s">
        <v>96</v>
      </c>
      <c r="AZ356" s="6" t="s">
        <v>96</v>
      </c>
      <c r="BA356" s="6">
        <v>1</v>
      </c>
      <c r="BB356" s="6" t="s">
        <v>96</v>
      </c>
      <c r="BC356" s="6" t="s">
        <v>96</v>
      </c>
      <c r="BD356" s="6">
        <v>1</v>
      </c>
      <c r="BE356" s="6" t="s">
        <v>96</v>
      </c>
      <c r="BF356" s="6" t="s">
        <v>96</v>
      </c>
      <c r="BG356" s="6">
        <v>1</v>
      </c>
      <c r="BH356" s="6" t="s">
        <v>96</v>
      </c>
      <c r="BI356" s="6" t="s">
        <v>96</v>
      </c>
      <c r="BJ356" s="6" t="s">
        <v>96</v>
      </c>
      <c r="BK356" s="6" t="s">
        <v>713</v>
      </c>
      <c r="BL356" s="6" t="s">
        <v>719</v>
      </c>
      <c r="BM356" s="6" t="s">
        <v>721</v>
      </c>
      <c r="BN356" s="6" t="s">
        <v>77</v>
      </c>
      <c r="BO356" s="6" t="s">
        <v>711</v>
      </c>
      <c r="BP356" s="6">
        <v>1</v>
      </c>
      <c r="BQ356" s="6" t="s">
        <v>710</v>
      </c>
      <c r="BR356" s="6" t="s">
        <v>712</v>
      </c>
      <c r="BS356" s="6" t="s">
        <v>717</v>
      </c>
      <c r="BT356" s="6" t="s">
        <v>96</v>
      </c>
      <c r="BU356" s="6" t="s">
        <v>718</v>
      </c>
      <c r="BV356" s="6" t="s">
        <v>715</v>
      </c>
      <c r="BW356" s="6" t="s">
        <v>720</v>
      </c>
      <c r="BX356" s="6" t="s">
        <v>96</v>
      </c>
    </row>
    <row r="357" spans="1:76" x14ac:dyDescent="0.25">
      <c r="A357" s="6" t="s">
        <v>706</v>
      </c>
      <c r="B357" s="6" t="s">
        <v>708</v>
      </c>
      <c r="C357" s="6" t="s">
        <v>709</v>
      </c>
      <c r="D357" s="6" t="s">
        <v>707</v>
      </c>
      <c r="E357" s="6">
        <v>2014</v>
      </c>
      <c r="F357" s="39">
        <v>0.99829999999999997</v>
      </c>
      <c r="G357" s="6" t="s">
        <v>722</v>
      </c>
      <c r="H357" s="6" t="s">
        <v>723</v>
      </c>
      <c r="I357" t="s">
        <v>724</v>
      </c>
      <c r="J357" s="6" t="s">
        <v>96</v>
      </c>
      <c r="K357" s="6" t="s">
        <v>96</v>
      </c>
      <c r="L357" s="6">
        <v>0.97919999999999996</v>
      </c>
      <c r="M357" s="6">
        <v>1.0174000000000001</v>
      </c>
      <c r="N357" s="6" t="s">
        <v>96</v>
      </c>
      <c r="O357" s="6" t="s">
        <v>96</v>
      </c>
      <c r="P357" s="39" t="s">
        <v>96</v>
      </c>
      <c r="Q357" s="6" t="s">
        <v>96</v>
      </c>
      <c r="R357" s="6" t="s">
        <v>96</v>
      </c>
      <c r="S357" s="6">
        <v>45293</v>
      </c>
      <c r="T357" s="6" t="s">
        <v>96</v>
      </c>
      <c r="U357" s="7">
        <v>18.100000000000001</v>
      </c>
      <c r="V357" s="16">
        <v>29.61</v>
      </c>
      <c r="W357" s="16">
        <v>8.75</v>
      </c>
      <c r="X357" s="25">
        <v>17.649999999999999</v>
      </c>
      <c r="Y357" s="16" t="s">
        <v>96</v>
      </c>
      <c r="Z357" s="78" t="s">
        <v>69</v>
      </c>
      <c r="AA357" s="6" t="s">
        <v>716</v>
      </c>
      <c r="AB357" s="6">
        <v>1991</v>
      </c>
      <c r="AC357" s="6">
        <v>1995</v>
      </c>
      <c r="AD357" s="6" t="s">
        <v>96</v>
      </c>
      <c r="AE357" s="6" t="s">
        <v>96</v>
      </c>
      <c r="AF357" s="6" t="s">
        <v>96</v>
      </c>
      <c r="AG357" s="6" t="s">
        <v>96</v>
      </c>
      <c r="AH357" s="6" t="s">
        <v>96</v>
      </c>
      <c r="AI357" s="6">
        <v>1</v>
      </c>
      <c r="AJ357" s="6" t="s">
        <v>96</v>
      </c>
      <c r="AK357" s="6" t="s">
        <v>96</v>
      </c>
      <c r="AL357" s="16" t="s">
        <v>73</v>
      </c>
      <c r="AM357" s="6">
        <v>14</v>
      </c>
      <c r="AN357" s="6">
        <v>9.35</v>
      </c>
      <c r="AO357" s="6" t="s">
        <v>96</v>
      </c>
      <c r="AP357" s="6" t="s">
        <v>96</v>
      </c>
      <c r="AQ357" s="6" t="s">
        <v>96</v>
      </c>
      <c r="AR357" s="6" t="s">
        <v>96</v>
      </c>
      <c r="AS357" s="6" t="s">
        <v>96</v>
      </c>
      <c r="AT357" s="6" t="s">
        <v>96</v>
      </c>
      <c r="AU357" s="6" t="s">
        <v>96</v>
      </c>
      <c r="AV357" s="6" t="s">
        <v>96</v>
      </c>
      <c r="AW357" s="6" t="s">
        <v>96</v>
      </c>
      <c r="AX357" s="6">
        <v>1</v>
      </c>
      <c r="AY357" s="6" t="s">
        <v>96</v>
      </c>
      <c r="AZ357" s="6" t="s">
        <v>96</v>
      </c>
      <c r="BA357" s="6">
        <v>1</v>
      </c>
      <c r="BB357" s="6" t="s">
        <v>96</v>
      </c>
      <c r="BC357" s="6" t="s">
        <v>96</v>
      </c>
      <c r="BD357" s="6">
        <v>1</v>
      </c>
      <c r="BE357" s="6" t="s">
        <v>96</v>
      </c>
      <c r="BF357" s="6" t="s">
        <v>96</v>
      </c>
      <c r="BG357" s="6">
        <v>1</v>
      </c>
      <c r="BH357" s="6" t="s">
        <v>96</v>
      </c>
      <c r="BI357" s="6" t="s">
        <v>96</v>
      </c>
      <c r="BJ357" s="6" t="s">
        <v>96</v>
      </c>
      <c r="BK357" s="6" t="s">
        <v>713</v>
      </c>
      <c r="BL357" s="6" t="s">
        <v>719</v>
      </c>
      <c r="BM357" s="6" t="s">
        <v>721</v>
      </c>
      <c r="BN357" s="6" t="s">
        <v>77</v>
      </c>
      <c r="BO357" s="6" t="s">
        <v>711</v>
      </c>
      <c r="BP357" s="6">
        <v>1</v>
      </c>
      <c r="BQ357" s="6" t="s">
        <v>710</v>
      </c>
      <c r="BR357" s="6" t="s">
        <v>712</v>
      </c>
      <c r="BS357" s="6" t="s">
        <v>717</v>
      </c>
      <c r="BT357" s="6" t="s">
        <v>96</v>
      </c>
      <c r="BU357" s="6" t="s">
        <v>718</v>
      </c>
      <c r="BV357" s="6" t="s">
        <v>715</v>
      </c>
      <c r="BW357" s="6" t="s">
        <v>720</v>
      </c>
      <c r="BX357" s="6" t="s">
        <v>96</v>
      </c>
    </row>
    <row r="358" spans="1:76" x14ac:dyDescent="0.25">
      <c r="A358" s="6" t="s">
        <v>706</v>
      </c>
      <c r="B358" s="6" t="s">
        <v>708</v>
      </c>
      <c r="C358" s="6" t="s">
        <v>709</v>
      </c>
      <c r="D358" s="6" t="s">
        <v>707</v>
      </c>
      <c r="E358" s="6">
        <v>2014</v>
      </c>
      <c r="F358" s="39">
        <v>1.0047999999999999</v>
      </c>
      <c r="G358" s="6" t="s">
        <v>722</v>
      </c>
      <c r="H358" s="6" t="s">
        <v>723</v>
      </c>
      <c r="I358" t="s">
        <v>724</v>
      </c>
      <c r="J358" s="6" t="s">
        <v>96</v>
      </c>
      <c r="K358" s="6" t="s">
        <v>96</v>
      </c>
      <c r="L358" s="6">
        <v>0.98650000000000004</v>
      </c>
      <c r="M358" s="6">
        <v>1.0230999999999999</v>
      </c>
      <c r="N358" s="6" t="s">
        <v>96</v>
      </c>
      <c r="O358" s="6" t="s">
        <v>96</v>
      </c>
      <c r="P358" s="39" t="s">
        <v>96</v>
      </c>
      <c r="Q358" s="6" t="s">
        <v>96</v>
      </c>
      <c r="R358" s="6" t="s">
        <v>96</v>
      </c>
      <c r="S358" s="6">
        <v>45293</v>
      </c>
      <c r="T358" s="6" t="s">
        <v>96</v>
      </c>
      <c r="U358" s="7">
        <v>18.100000000000001</v>
      </c>
      <c r="V358" s="16">
        <v>29.61</v>
      </c>
      <c r="W358" s="16">
        <v>8.75</v>
      </c>
      <c r="X358" s="25">
        <v>17.649999999999999</v>
      </c>
      <c r="Y358" s="16" t="s">
        <v>96</v>
      </c>
      <c r="Z358" s="78" t="s">
        <v>69</v>
      </c>
      <c r="AA358" s="6" t="s">
        <v>716</v>
      </c>
      <c r="AB358" s="6">
        <v>1996</v>
      </c>
      <c r="AC358" s="6">
        <v>2000</v>
      </c>
      <c r="AD358" s="6" t="s">
        <v>96</v>
      </c>
      <c r="AE358" s="6" t="s">
        <v>96</v>
      </c>
      <c r="AF358" s="6" t="s">
        <v>96</v>
      </c>
      <c r="AG358" s="6" t="s">
        <v>96</v>
      </c>
      <c r="AH358" s="6" t="s">
        <v>96</v>
      </c>
      <c r="AI358" s="6">
        <v>1</v>
      </c>
      <c r="AJ358" s="6" t="s">
        <v>96</v>
      </c>
      <c r="AK358" s="6" t="s">
        <v>96</v>
      </c>
      <c r="AL358" s="16" t="s">
        <v>73</v>
      </c>
      <c r="AM358" s="6">
        <v>14</v>
      </c>
      <c r="AN358" s="6">
        <v>9.35</v>
      </c>
      <c r="AO358" s="6" t="s">
        <v>96</v>
      </c>
      <c r="AP358" s="6" t="s">
        <v>96</v>
      </c>
      <c r="AQ358" s="6" t="s">
        <v>96</v>
      </c>
      <c r="AR358" s="6" t="s">
        <v>96</v>
      </c>
      <c r="AS358" s="6" t="s">
        <v>96</v>
      </c>
      <c r="AT358" s="6" t="s">
        <v>96</v>
      </c>
      <c r="AU358" s="6" t="s">
        <v>96</v>
      </c>
      <c r="AV358" s="6" t="s">
        <v>96</v>
      </c>
      <c r="AW358" s="6" t="s">
        <v>96</v>
      </c>
      <c r="AX358" s="6">
        <v>1</v>
      </c>
      <c r="AY358" s="6" t="s">
        <v>96</v>
      </c>
      <c r="AZ358" s="6" t="s">
        <v>96</v>
      </c>
      <c r="BA358" s="6">
        <v>1</v>
      </c>
      <c r="BB358" s="6" t="s">
        <v>96</v>
      </c>
      <c r="BC358" s="6" t="s">
        <v>96</v>
      </c>
      <c r="BD358" s="6">
        <v>1</v>
      </c>
      <c r="BE358" s="6" t="s">
        <v>96</v>
      </c>
      <c r="BF358" s="6" t="s">
        <v>96</v>
      </c>
      <c r="BG358" s="6">
        <v>1</v>
      </c>
      <c r="BH358" s="6" t="s">
        <v>96</v>
      </c>
      <c r="BI358" s="6" t="s">
        <v>96</v>
      </c>
      <c r="BJ358" s="6" t="s">
        <v>96</v>
      </c>
      <c r="BK358" s="6" t="s">
        <v>713</v>
      </c>
      <c r="BL358" s="6" t="s">
        <v>719</v>
      </c>
      <c r="BM358" s="6" t="s">
        <v>721</v>
      </c>
      <c r="BN358" s="6" t="s">
        <v>77</v>
      </c>
      <c r="BO358" s="6" t="s">
        <v>711</v>
      </c>
      <c r="BP358" s="6">
        <v>1</v>
      </c>
      <c r="BQ358" s="6" t="s">
        <v>710</v>
      </c>
      <c r="BR358" s="6" t="s">
        <v>712</v>
      </c>
      <c r="BS358" s="6" t="s">
        <v>717</v>
      </c>
      <c r="BT358" s="6" t="s">
        <v>96</v>
      </c>
      <c r="BU358" s="6" t="s">
        <v>718</v>
      </c>
      <c r="BV358" s="6" t="s">
        <v>715</v>
      </c>
      <c r="BW358" s="6" t="s">
        <v>720</v>
      </c>
      <c r="BX358" s="6" t="s">
        <v>96</v>
      </c>
    </row>
    <row r="359" spans="1:76" x14ac:dyDescent="0.25">
      <c r="A359" s="6" t="s">
        <v>706</v>
      </c>
      <c r="B359" s="6" t="s">
        <v>708</v>
      </c>
      <c r="C359" s="6" t="s">
        <v>709</v>
      </c>
      <c r="D359" s="6" t="s">
        <v>707</v>
      </c>
      <c r="E359" s="6">
        <v>2014</v>
      </c>
      <c r="F359" s="39">
        <v>0.99909999999999999</v>
      </c>
      <c r="G359" s="6" t="s">
        <v>722</v>
      </c>
      <c r="H359" s="6" t="s">
        <v>723</v>
      </c>
      <c r="I359" t="s">
        <v>724</v>
      </c>
      <c r="J359" s="6" t="s">
        <v>96</v>
      </c>
      <c r="K359" s="6" t="s">
        <v>96</v>
      </c>
      <c r="L359" s="6">
        <v>0.98340000000000005</v>
      </c>
      <c r="M359" s="6">
        <v>1.0146999999999999</v>
      </c>
      <c r="N359" s="6" t="s">
        <v>96</v>
      </c>
      <c r="O359" s="6" t="s">
        <v>96</v>
      </c>
      <c r="P359" s="39" t="s">
        <v>96</v>
      </c>
      <c r="Q359" s="6" t="s">
        <v>96</v>
      </c>
      <c r="R359" s="6" t="s">
        <v>96</v>
      </c>
      <c r="S359" s="6">
        <v>45293</v>
      </c>
      <c r="T359" s="6" t="s">
        <v>96</v>
      </c>
      <c r="U359" s="7">
        <v>18.100000000000001</v>
      </c>
      <c r="V359" s="16">
        <v>29.61</v>
      </c>
      <c r="W359" s="16">
        <v>8.75</v>
      </c>
      <c r="X359" s="25">
        <v>17.649999999999999</v>
      </c>
      <c r="Y359" s="16" t="s">
        <v>96</v>
      </c>
      <c r="Z359" s="78" t="s">
        <v>69</v>
      </c>
      <c r="AA359" s="6" t="s">
        <v>716</v>
      </c>
      <c r="AB359" s="6">
        <v>2001</v>
      </c>
      <c r="AC359" s="6">
        <v>2005</v>
      </c>
      <c r="AD359" s="6" t="s">
        <v>96</v>
      </c>
      <c r="AE359" s="6" t="s">
        <v>96</v>
      </c>
      <c r="AF359" s="6" t="s">
        <v>96</v>
      </c>
      <c r="AG359" s="6" t="s">
        <v>96</v>
      </c>
      <c r="AH359" s="6" t="s">
        <v>96</v>
      </c>
      <c r="AI359" s="6">
        <v>1</v>
      </c>
      <c r="AJ359" s="6" t="s">
        <v>96</v>
      </c>
      <c r="AK359" s="6" t="s">
        <v>96</v>
      </c>
      <c r="AL359" s="16" t="s">
        <v>73</v>
      </c>
      <c r="AM359" s="6">
        <v>14</v>
      </c>
      <c r="AN359" s="6">
        <v>9.35</v>
      </c>
      <c r="AO359" s="6" t="s">
        <v>96</v>
      </c>
      <c r="AP359" s="6" t="s">
        <v>96</v>
      </c>
      <c r="AQ359" s="6" t="s">
        <v>96</v>
      </c>
      <c r="AR359" s="6" t="s">
        <v>96</v>
      </c>
      <c r="AS359" s="6" t="s">
        <v>96</v>
      </c>
      <c r="AT359" s="6" t="s">
        <v>96</v>
      </c>
      <c r="AU359" s="6" t="s">
        <v>96</v>
      </c>
      <c r="AV359" s="6" t="s">
        <v>96</v>
      </c>
      <c r="AW359" s="6" t="s">
        <v>96</v>
      </c>
      <c r="AX359" s="6">
        <v>1</v>
      </c>
      <c r="AY359" s="6" t="s">
        <v>96</v>
      </c>
      <c r="AZ359" s="6" t="s">
        <v>96</v>
      </c>
      <c r="BA359" s="6">
        <v>1</v>
      </c>
      <c r="BB359" s="6" t="s">
        <v>96</v>
      </c>
      <c r="BC359" s="6" t="s">
        <v>96</v>
      </c>
      <c r="BD359" s="6">
        <v>1</v>
      </c>
      <c r="BE359" s="6" t="s">
        <v>96</v>
      </c>
      <c r="BF359" s="6" t="s">
        <v>96</v>
      </c>
      <c r="BG359" s="6">
        <v>1</v>
      </c>
      <c r="BH359" s="6" t="s">
        <v>96</v>
      </c>
      <c r="BI359" s="6" t="s">
        <v>96</v>
      </c>
      <c r="BJ359" s="6" t="s">
        <v>96</v>
      </c>
      <c r="BK359" s="6" t="s">
        <v>713</v>
      </c>
      <c r="BL359" s="6" t="s">
        <v>719</v>
      </c>
      <c r="BM359" s="6" t="s">
        <v>721</v>
      </c>
      <c r="BN359" s="6" t="s">
        <v>77</v>
      </c>
      <c r="BO359" s="6" t="s">
        <v>711</v>
      </c>
      <c r="BP359" s="6">
        <v>1</v>
      </c>
      <c r="BQ359" s="6" t="s">
        <v>710</v>
      </c>
      <c r="BR359" s="6" t="s">
        <v>712</v>
      </c>
      <c r="BS359" s="6" t="s">
        <v>717</v>
      </c>
      <c r="BT359" s="6" t="s">
        <v>96</v>
      </c>
      <c r="BU359" s="6" t="s">
        <v>718</v>
      </c>
      <c r="BV359" s="6" t="s">
        <v>715</v>
      </c>
      <c r="BW359" s="6" t="s">
        <v>720</v>
      </c>
      <c r="BX359" s="6" t="s">
        <v>96</v>
      </c>
    </row>
    <row r="360" spans="1:76" x14ac:dyDescent="0.25">
      <c r="A360" s="6" t="s">
        <v>725</v>
      </c>
      <c r="B360" s="6" t="s">
        <v>728</v>
      </c>
      <c r="C360" s="30" t="s">
        <v>727</v>
      </c>
      <c r="D360" s="6" t="s">
        <v>726</v>
      </c>
      <c r="E360" s="6" t="s">
        <v>96</v>
      </c>
      <c r="F360" s="39" t="s">
        <v>96</v>
      </c>
      <c r="G360" s="6" t="s">
        <v>729</v>
      </c>
      <c r="H360" s="6" t="s">
        <v>96</v>
      </c>
      <c r="I360" t="s">
        <v>96</v>
      </c>
      <c r="J360" s="6" t="s">
        <v>96</v>
      </c>
      <c r="K360" s="6" t="s">
        <v>96</v>
      </c>
      <c r="L360" s="6" t="s">
        <v>96</v>
      </c>
      <c r="M360" s="6" t="s">
        <v>96</v>
      </c>
      <c r="N360" s="6" t="s">
        <v>96</v>
      </c>
      <c r="O360" s="6" t="s">
        <v>96</v>
      </c>
      <c r="P360" s="39" t="s">
        <v>96</v>
      </c>
      <c r="Q360" s="6" t="s">
        <v>96</v>
      </c>
      <c r="R360" s="6" t="s">
        <v>96</v>
      </c>
      <c r="S360" s="6" t="s">
        <v>96</v>
      </c>
      <c r="T360" s="6" t="s">
        <v>96</v>
      </c>
      <c r="U360" s="7" t="s">
        <v>96</v>
      </c>
      <c r="V360" s="16" t="s">
        <v>96</v>
      </c>
      <c r="W360" s="16" t="s">
        <v>96</v>
      </c>
      <c r="X360" s="16" t="s">
        <v>96</v>
      </c>
      <c r="Y360" s="16" t="s">
        <v>96</v>
      </c>
      <c r="Z360" s="78" t="s">
        <v>69</v>
      </c>
      <c r="AA360" s="6" t="s">
        <v>96</v>
      </c>
      <c r="AB360" s="6" t="s">
        <v>96</v>
      </c>
      <c r="AC360" s="6" t="s">
        <v>96</v>
      </c>
      <c r="AD360" s="6" t="s">
        <v>96</v>
      </c>
      <c r="AE360" s="6" t="s">
        <v>96</v>
      </c>
      <c r="AF360" s="6" t="s">
        <v>96</v>
      </c>
      <c r="AG360" s="6" t="s">
        <v>96</v>
      </c>
      <c r="AH360" s="6" t="s">
        <v>96</v>
      </c>
      <c r="AI360" s="6" t="s">
        <v>96</v>
      </c>
      <c r="AJ360" s="6" t="s">
        <v>96</v>
      </c>
      <c r="AK360" s="6" t="s">
        <v>96</v>
      </c>
      <c r="AL360" s="16" t="s">
        <v>73</v>
      </c>
      <c r="AM360" s="6" t="s">
        <v>96</v>
      </c>
      <c r="AN360" s="6" t="s">
        <v>96</v>
      </c>
      <c r="AO360" s="6" t="s">
        <v>96</v>
      </c>
      <c r="AP360" s="6" t="s">
        <v>96</v>
      </c>
      <c r="AQ360" s="6" t="s">
        <v>96</v>
      </c>
      <c r="AR360" s="6" t="s">
        <v>96</v>
      </c>
      <c r="AS360" s="6" t="s">
        <v>96</v>
      </c>
      <c r="AT360" s="6" t="s">
        <v>96</v>
      </c>
      <c r="AU360" s="6" t="s">
        <v>96</v>
      </c>
      <c r="AV360" s="6" t="s">
        <v>96</v>
      </c>
      <c r="AW360" s="6" t="s">
        <v>96</v>
      </c>
      <c r="AX360" s="6" t="s">
        <v>96</v>
      </c>
      <c r="AY360" s="6" t="s">
        <v>96</v>
      </c>
      <c r="AZ360" s="6" t="s">
        <v>96</v>
      </c>
      <c r="BA360" s="6" t="s">
        <v>96</v>
      </c>
      <c r="BB360" s="6" t="s">
        <v>96</v>
      </c>
      <c r="BC360" s="6" t="s">
        <v>96</v>
      </c>
      <c r="BD360" s="6" t="s">
        <v>96</v>
      </c>
      <c r="BE360" s="6" t="s">
        <v>96</v>
      </c>
      <c r="BF360" s="6" t="s">
        <v>96</v>
      </c>
      <c r="BG360" s="6" t="s">
        <v>96</v>
      </c>
      <c r="BH360" s="6" t="s">
        <v>96</v>
      </c>
      <c r="BI360" s="6" t="s">
        <v>96</v>
      </c>
      <c r="BJ360" s="6" t="s">
        <v>96</v>
      </c>
      <c r="BK360" s="6" t="s">
        <v>96</v>
      </c>
      <c r="BL360" s="6" t="s">
        <v>96</v>
      </c>
      <c r="BM360" s="6" t="s">
        <v>96</v>
      </c>
      <c r="BN360" s="6" t="s">
        <v>96</v>
      </c>
      <c r="BO360" s="6" t="s">
        <v>96</v>
      </c>
      <c r="BP360" s="6" t="s">
        <v>96</v>
      </c>
      <c r="BQ360" s="6" t="s">
        <v>96</v>
      </c>
      <c r="BR360" s="6" t="s">
        <v>96</v>
      </c>
      <c r="BS360" s="6" t="s">
        <v>96</v>
      </c>
      <c r="BT360" s="6" t="s">
        <v>96</v>
      </c>
      <c r="BU360" s="6" t="s">
        <v>96</v>
      </c>
      <c r="BV360" s="6" t="s">
        <v>96</v>
      </c>
      <c r="BW360" s="6" t="s">
        <v>96</v>
      </c>
      <c r="BX360" s="6" t="s">
        <v>96</v>
      </c>
    </row>
    <row r="361" spans="1:76" x14ac:dyDescent="0.25">
      <c r="A361" s="6" t="s">
        <v>730</v>
      </c>
      <c r="B361" s="6" t="s">
        <v>738</v>
      </c>
      <c r="C361" s="6" t="s">
        <v>732</v>
      </c>
      <c r="D361" s="6" t="s">
        <v>731</v>
      </c>
      <c r="E361" s="6" t="s">
        <v>96</v>
      </c>
      <c r="F361" s="39" t="s">
        <v>96</v>
      </c>
      <c r="G361" s="6" t="s">
        <v>733</v>
      </c>
      <c r="H361" s="6" t="s">
        <v>96</v>
      </c>
      <c r="I361" t="s">
        <v>96</v>
      </c>
      <c r="J361" s="6" t="s">
        <v>96</v>
      </c>
      <c r="K361" s="6" t="s">
        <v>96</v>
      </c>
      <c r="L361" s="6" t="s">
        <v>96</v>
      </c>
      <c r="M361" s="6" t="s">
        <v>96</v>
      </c>
      <c r="N361" s="6" t="s">
        <v>96</v>
      </c>
      <c r="O361" s="6" t="s">
        <v>96</v>
      </c>
      <c r="P361" s="39" t="s">
        <v>96</v>
      </c>
      <c r="Q361" s="6" t="s">
        <v>96</v>
      </c>
      <c r="R361" s="6" t="s">
        <v>96</v>
      </c>
      <c r="S361" s="6" t="s">
        <v>96</v>
      </c>
      <c r="T361" s="6" t="s">
        <v>96</v>
      </c>
      <c r="U361" s="7" t="s">
        <v>96</v>
      </c>
      <c r="V361" s="16" t="s">
        <v>96</v>
      </c>
      <c r="W361" s="16" t="s">
        <v>96</v>
      </c>
      <c r="X361" s="16" t="s">
        <v>96</v>
      </c>
      <c r="Y361" s="16" t="s">
        <v>96</v>
      </c>
      <c r="Z361" s="78" t="s">
        <v>69</v>
      </c>
      <c r="AA361" s="6" t="s">
        <v>96</v>
      </c>
      <c r="AB361" s="6" t="s">
        <v>96</v>
      </c>
      <c r="AC361" s="6" t="s">
        <v>96</v>
      </c>
      <c r="AD361" s="6" t="s">
        <v>96</v>
      </c>
      <c r="AE361" s="6" t="s">
        <v>96</v>
      </c>
      <c r="AF361" s="6" t="s">
        <v>96</v>
      </c>
      <c r="AG361" s="6" t="s">
        <v>96</v>
      </c>
      <c r="AH361" s="6" t="s">
        <v>96</v>
      </c>
      <c r="AI361" s="6" t="s">
        <v>96</v>
      </c>
      <c r="AJ361" s="6" t="s">
        <v>96</v>
      </c>
      <c r="AK361" s="6" t="s">
        <v>96</v>
      </c>
      <c r="AL361" s="16" t="s">
        <v>73</v>
      </c>
      <c r="AM361" s="6" t="s">
        <v>96</v>
      </c>
      <c r="AN361" s="6" t="s">
        <v>96</v>
      </c>
      <c r="AO361" s="6" t="s">
        <v>96</v>
      </c>
      <c r="AP361" s="6" t="s">
        <v>96</v>
      </c>
      <c r="AQ361" s="6" t="s">
        <v>96</v>
      </c>
      <c r="AR361" s="6" t="s">
        <v>96</v>
      </c>
      <c r="AS361" s="6" t="s">
        <v>96</v>
      </c>
      <c r="AT361" s="6" t="s">
        <v>96</v>
      </c>
      <c r="AU361" s="6" t="s">
        <v>96</v>
      </c>
      <c r="AV361" s="6" t="s">
        <v>96</v>
      </c>
      <c r="AW361" s="6" t="s">
        <v>96</v>
      </c>
      <c r="AX361" s="6" t="s">
        <v>96</v>
      </c>
      <c r="AY361" s="6" t="s">
        <v>96</v>
      </c>
      <c r="AZ361" s="6" t="s">
        <v>96</v>
      </c>
      <c r="BA361" s="6" t="s">
        <v>96</v>
      </c>
      <c r="BB361" s="6" t="s">
        <v>96</v>
      </c>
      <c r="BC361" s="6" t="s">
        <v>96</v>
      </c>
      <c r="BD361" s="6" t="s">
        <v>96</v>
      </c>
      <c r="BE361" s="6" t="s">
        <v>96</v>
      </c>
      <c r="BF361" s="6" t="s">
        <v>96</v>
      </c>
      <c r="BG361" s="6" t="s">
        <v>96</v>
      </c>
      <c r="BH361" s="6" t="s">
        <v>96</v>
      </c>
      <c r="BI361" s="6" t="s">
        <v>96</v>
      </c>
      <c r="BJ361" s="6" t="s">
        <v>96</v>
      </c>
      <c r="BK361" s="6" t="s">
        <v>96</v>
      </c>
      <c r="BL361" s="6" t="s">
        <v>96</v>
      </c>
      <c r="BM361" s="6" t="s">
        <v>96</v>
      </c>
      <c r="BN361" s="6" t="s">
        <v>96</v>
      </c>
      <c r="BO361" s="6" t="s">
        <v>96</v>
      </c>
      <c r="BP361" s="6" t="s">
        <v>96</v>
      </c>
      <c r="BQ361" s="6" t="s">
        <v>96</v>
      </c>
      <c r="BR361" s="6" t="s">
        <v>96</v>
      </c>
      <c r="BS361" s="6" t="s">
        <v>96</v>
      </c>
      <c r="BT361" s="6" t="s">
        <v>96</v>
      </c>
      <c r="BU361" s="6" t="s">
        <v>96</v>
      </c>
      <c r="BV361" s="6" t="s">
        <v>96</v>
      </c>
      <c r="BW361" s="6" t="s">
        <v>96</v>
      </c>
      <c r="BX361" s="6" t="s">
        <v>96</v>
      </c>
    </row>
    <row r="362" spans="1:76" x14ac:dyDescent="0.25">
      <c r="A362" s="6" t="s">
        <v>734</v>
      </c>
      <c r="B362" s="6" t="s">
        <v>737</v>
      </c>
      <c r="C362" s="30" t="s">
        <v>736</v>
      </c>
      <c r="D362" s="6" t="s">
        <v>735</v>
      </c>
      <c r="E362" s="6">
        <v>2020</v>
      </c>
      <c r="F362" s="39">
        <v>1.26</v>
      </c>
      <c r="G362" s="6" t="s">
        <v>745</v>
      </c>
      <c r="H362" s="6" t="s">
        <v>773</v>
      </c>
      <c r="I362" t="s">
        <v>724</v>
      </c>
      <c r="J362" s="6" t="s">
        <v>96</v>
      </c>
      <c r="K362" s="6" t="s">
        <v>96</v>
      </c>
      <c r="L362" s="6">
        <v>1.22</v>
      </c>
      <c r="M362" s="6">
        <v>1.29</v>
      </c>
      <c r="N362" s="6" t="s">
        <v>96</v>
      </c>
      <c r="O362" s="6" t="s">
        <v>96</v>
      </c>
      <c r="P362" s="39" t="s">
        <v>96</v>
      </c>
      <c r="Q362" s="6" t="s">
        <v>96</v>
      </c>
      <c r="R362" s="6" t="s">
        <v>96</v>
      </c>
      <c r="S362" s="6">
        <v>1067333</v>
      </c>
      <c r="T362" s="6" t="s">
        <v>96</v>
      </c>
      <c r="U362" s="7">
        <v>15.1</v>
      </c>
      <c r="V362" s="16">
        <v>32.063829787234049</v>
      </c>
      <c r="W362" s="16">
        <v>-3.8297872340425538</v>
      </c>
      <c r="X362" s="16">
        <v>15.5</v>
      </c>
      <c r="Y362" s="16" t="s">
        <v>96</v>
      </c>
      <c r="Z362" s="78" t="s">
        <v>69</v>
      </c>
      <c r="AA362" s="6" t="s">
        <v>46</v>
      </c>
      <c r="AB362" s="6">
        <v>1972</v>
      </c>
      <c r="AC362" s="6">
        <v>2015</v>
      </c>
      <c r="AD362" s="6" t="s">
        <v>96</v>
      </c>
      <c r="AE362" s="6">
        <f>1-AF362</f>
        <v>0.66300000000000003</v>
      </c>
      <c r="AF362" s="6">
        <v>0.33700000000000002</v>
      </c>
      <c r="AG362" s="6" t="s">
        <v>96</v>
      </c>
      <c r="AH362" s="6" t="s">
        <v>96</v>
      </c>
      <c r="AI362" s="6">
        <v>1</v>
      </c>
      <c r="AJ362" s="6" t="s">
        <v>96</v>
      </c>
      <c r="AK362" s="6" t="s">
        <v>96</v>
      </c>
      <c r="AL362" s="16" t="s">
        <v>73</v>
      </c>
      <c r="AM362" s="6">
        <v>20.9</v>
      </c>
      <c r="AN362" s="6">
        <v>3.15</v>
      </c>
      <c r="AO362" s="6">
        <f t="shared" ref="AO362:AO368" si="12">516.2/365</f>
        <v>1.4142465753424658</v>
      </c>
      <c r="AP362" s="6">
        <f t="shared" ref="AP362:AP368" si="13">435.6/365</f>
        <v>1.1934246575342466</v>
      </c>
      <c r="AQ362" s="6" t="s">
        <v>96</v>
      </c>
      <c r="AR362" s="6" t="s">
        <v>96</v>
      </c>
      <c r="AS362" s="6">
        <v>1</v>
      </c>
      <c r="AT362" s="6">
        <v>1</v>
      </c>
      <c r="AU362" s="6">
        <v>1</v>
      </c>
      <c r="AV362" s="6" t="s">
        <v>96</v>
      </c>
      <c r="AW362" s="6" t="s">
        <v>96</v>
      </c>
      <c r="AX362" s="6" t="s">
        <v>96</v>
      </c>
      <c r="AY362" s="6" t="s">
        <v>96</v>
      </c>
      <c r="AZ362" s="6" t="s">
        <v>96</v>
      </c>
      <c r="BA362" s="6">
        <v>1</v>
      </c>
      <c r="BB362" s="6">
        <v>1</v>
      </c>
      <c r="BC362" s="6" t="s">
        <v>96</v>
      </c>
      <c r="BD362" s="6" t="s">
        <v>96</v>
      </c>
      <c r="BE362" s="6" t="s">
        <v>96</v>
      </c>
      <c r="BF362" s="6" t="s">
        <v>96</v>
      </c>
      <c r="BG362" s="6">
        <v>1</v>
      </c>
      <c r="BH362" s="6" t="s">
        <v>96</v>
      </c>
      <c r="BI362" s="6" t="s">
        <v>96</v>
      </c>
      <c r="BJ362" s="6" t="s">
        <v>96</v>
      </c>
      <c r="BK362" s="6" t="s">
        <v>360</v>
      </c>
      <c r="BL362" s="6" t="s">
        <v>739</v>
      </c>
      <c r="BM362" s="6" t="s">
        <v>744</v>
      </c>
      <c r="BN362" s="6" t="s">
        <v>77</v>
      </c>
      <c r="BO362" s="6" t="s">
        <v>740</v>
      </c>
      <c r="BP362" s="6">
        <v>1</v>
      </c>
      <c r="BQ362" s="6" t="s">
        <v>741</v>
      </c>
      <c r="BR362" s="6" t="s">
        <v>742</v>
      </c>
      <c r="BS362" s="6" t="s">
        <v>743</v>
      </c>
      <c r="BT362" s="6" t="s">
        <v>96</v>
      </c>
      <c r="BU362" s="6" t="s">
        <v>748</v>
      </c>
      <c r="BV362" s="6" t="s">
        <v>747</v>
      </c>
      <c r="BW362" s="6" t="s">
        <v>746</v>
      </c>
      <c r="BX362" s="6" t="s">
        <v>96</v>
      </c>
    </row>
    <row r="363" spans="1:76" x14ac:dyDescent="0.25">
      <c r="A363" s="6" t="s">
        <v>734</v>
      </c>
      <c r="B363" s="6" t="s">
        <v>737</v>
      </c>
      <c r="C363" s="62" t="s">
        <v>736</v>
      </c>
      <c r="D363" s="6" t="s">
        <v>735</v>
      </c>
      <c r="E363" s="6">
        <v>2020</v>
      </c>
      <c r="F363" s="39">
        <v>1.22</v>
      </c>
      <c r="G363" s="6" t="s">
        <v>745</v>
      </c>
      <c r="H363" s="6" t="s">
        <v>773</v>
      </c>
      <c r="I363" t="s">
        <v>724</v>
      </c>
      <c r="J363" s="6" t="s">
        <v>96</v>
      </c>
      <c r="K363" s="6" t="s">
        <v>96</v>
      </c>
      <c r="L363" s="6">
        <v>1.18</v>
      </c>
      <c r="M363" s="6">
        <v>1.27</v>
      </c>
      <c r="N363" s="6" t="s">
        <v>96</v>
      </c>
      <c r="O363" s="6" t="s">
        <v>96</v>
      </c>
      <c r="P363" s="39" t="s">
        <v>96</v>
      </c>
      <c r="Q363" s="6" t="s">
        <v>96</v>
      </c>
      <c r="R363" s="6" t="s">
        <v>96</v>
      </c>
      <c r="S363" s="6">
        <f>S362*AE362</f>
        <v>707641.77899999998</v>
      </c>
      <c r="T363" s="6" t="s">
        <v>96</v>
      </c>
      <c r="U363" s="7">
        <v>15.1</v>
      </c>
      <c r="V363" s="16">
        <v>32.063829787234049</v>
      </c>
      <c r="W363" s="16">
        <v>-3.8297872340425538</v>
      </c>
      <c r="X363" s="16">
        <v>15.5</v>
      </c>
      <c r="Y363" s="16" t="s">
        <v>96</v>
      </c>
      <c r="Z363" s="78" t="s">
        <v>69</v>
      </c>
      <c r="AA363" s="6" t="s">
        <v>46</v>
      </c>
      <c r="AB363" s="6">
        <v>1972</v>
      </c>
      <c r="AC363" s="6">
        <v>2015</v>
      </c>
      <c r="AD363" s="6" t="s">
        <v>96</v>
      </c>
      <c r="AE363" s="6" t="s">
        <v>96</v>
      </c>
      <c r="AF363" s="6">
        <v>1</v>
      </c>
      <c r="AG363" s="6" t="s">
        <v>96</v>
      </c>
      <c r="AH363" s="6" t="s">
        <v>96</v>
      </c>
      <c r="AI363" s="6">
        <v>1</v>
      </c>
      <c r="AJ363" s="6" t="s">
        <v>96</v>
      </c>
      <c r="AK363" s="6" t="s">
        <v>96</v>
      </c>
      <c r="AL363" s="16" t="s">
        <v>73</v>
      </c>
      <c r="AM363" s="6">
        <v>20.9</v>
      </c>
      <c r="AN363" s="6">
        <v>3.15</v>
      </c>
      <c r="AO363" s="6">
        <f t="shared" si="12"/>
        <v>1.4142465753424658</v>
      </c>
      <c r="AP363" s="6">
        <f t="shared" si="13"/>
        <v>1.1934246575342466</v>
      </c>
      <c r="AQ363" s="6" t="s">
        <v>96</v>
      </c>
      <c r="AR363" s="6" t="s">
        <v>96</v>
      </c>
      <c r="AS363" s="6">
        <v>1</v>
      </c>
      <c r="AT363" s="6">
        <v>1</v>
      </c>
      <c r="AU363" s="6">
        <v>1</v>
      </c>
      <c r="AV363" s="6" t="s">
        <v>96</v>
      </c>
      <c r="AW363" s="6" t="s">
        <v>96</v>
      </c>
      <c r="AX363" s="6" t="s">
        <v>96</v>
      </c>
      <c r="AY363" s="6" t="s">
        <v>96</v>
      </c>
      <c r="AZ363" s="6" t="s">
        <v>96</v>
      </c>
      <c r="BA363" s="6">
        <v>1</v>
      </c>
      <c r="BB363" s="6">
        <v>1</v>
      </c>
      <c r="BC363" s="6" t="s">
        <v>96</v>
      </c>
      <c r="BD363" s="6" t="s">
        <v>96</v>
      </c>
      <c r="BE363" s="6" t="s">
        <v>96</v>
      </c>
      <c r="BF363" s="6" t="s">
        <v>96</v>
      </c>
      <c r="BG363" s="6">
        <v>1</v>
      </c>
      <c r="BH363" s="6" t="s">
        <v>96</v>
      </c>
      <c r="BI363" s="6" t="s">
        <v>96</v>
      </c>
      <c r="BJ363" s="6" t="s">
        <v>96</v>
      </c>
      <c r="BK363" s="6" t="s">
        <v>360</v>
      </c>
      <c r="BL363" s="6" t="s">
        <v>739</v>
      </c>
      <c r="BM363" s="6" t="s">
        <v>744</v>
      </c>
      <c r="BN363" s="6" t="s">
        <v>77</v>
      </c>
      <c r="BO363" s="6" t="s">
        <v>740</v>
      </c>
      <c r="BP363" s="6">
        <v>1</v>
      </c>
      <c r="BQ363" s="6" t="s">
        <v>741</v>
      </c>
      <c r="BR363" s="6" t="s">
        <v>742</v>
      </c>
      <c r="BS363" s="6" t="s">
        <v>743</v>
      </c>
      <c r="BT363" s="6" t="s">
        <v>96</v>
      </c>
      <c r="BU363" s="6" t="s">
        <v>748</v>
      </c>
      <c r="BV363" s="6" t="s">
        <v>747</v>
      </c>
      <c r="BW363" s="6" t="s">
        <v>746</v>
      </c>
      <c r="BX363" s="6" t="s">
        <v>96</v>
      </c>
    </row>
    <row r="364" spans="1:76" x14ac:dyDescent="0.25">
      <c r="A364" s="6" t="s">
        <v>734</v>
      </c>
      <c r="B364" s="6" t="s">
        <v>737</v>
      </c>
      <c r="C364" s="62" t="s">
        <v>736</v>
      </c>
      <c r="D364" s="6" t="s">
        <v>735</v>
      </c>
      <c r="E364" s="6">
        <v>2020</v>
      </c>
      <c r="F364" s="39">
        <v>1.32</v>
      </c>
      <c r="G364" s="6" t="s">
        <v>745</v>
      </c>
      <c r="H364" s="6" t="s">
        <v>773</v>
      </c>
      <c r="I364" t="s">
        <v>724</v>
      </c>
      <c r="J364" s="6" t="s">
        <v>96</v>
      </c>
      <c r="K364" s="6" t="s">
        <v>96</v>
      </c>
      <c r="L364" s="6">
        <v>1.26</v>
      </c>
      <c r="M364" s="6">
        <v>1.38</v>
      </c>
      <c r="N364" s="6" t="s">
        <v>96</v>
      </c>
      <c r="O364" s="6" t="s">
        <v>96</v>
      </c>
      <c r="P364" s="39" t="s">
        <v>96</v>
      </c>
      <c r="Q364" s="6" t="s">
        <v>96</v>
      </c>
      <c r="R364" s="6" t="s">
        <v>96</v>
      </c>
      <c r="S364" s="6">
        <f>S362-S363</f>
        <v>359691.22100000002</v>
      </c>
      <c r="T364" s="6" t="s">
        <v>96</v>
      </c>
      <c r="U364" s="7">
        <v>15.1</v>
      </c>
      <c r="V364" s="16">
        <v>32.063829787234049</v>
      </c>
      <c r="W364" s="16">
        <v>-3.8297872340425538</v>
      </c>
      <c r="X364" s="16">
        <v>15.5</v>
      </c>
      <c r="Y364" s="16" t="s">
        <v>96</v>
      </c>
      <c r="Z364" s="78" t="s">
        <v>69</v>
      </c>
      <c r="AA364" s="6" t="s">
        <v>46</v>
      </c>
      <c r="AB364" s="6">
        <v>1972</v>
      </c>
      <c r="AC364" s="6">
        <v>2015</v>
      </c>
      <c r="AD364" s="6" t="s">
        <v>96</v>
      </c>
      <c r="AE364" s="6">
        <v>1</v>
      </c>
      <c r="AF364" s="6" t="s">
        <v>96</v>
      </c>
      <c r="AG364" s="6" t="s">
        <v>96</v>
      </c>
      <c r="AH364" s="6" t="s">
        <v>96</v>
      </c>
      <c r="AI364" s="6">
        <v>1</v>
      </c>
      <c r="AJ364" s="6" t="s">
        <v>96</v>
      </c>
      <c r="AK364" s="6" t="s">
        <v>96</v>
      </c>
      <c r="AL364" s="16" t="s">
        <v>73</v>
      </c>
      <c r="AM364" s="6">
        <v>20.9</v>
      </c>
      <c r="AN364" s="6">
        <v>3.15</v>
      </c>
      <c r="AO364" s="6">
        <f t="shared" si="12"/>
        <v>1.4142465753424658</v>
      </c>
      <c r="AP364" s="6">
        <f t="shared" si="13"/>
        <v>1.1934246575342466</v>
      </c>
      <c r="AQ364" s="6" t="s">
        <v>96</v>
      </c>
      <c r="AR364" s="6" t="s">
        <v>96</v>
      </c>
      <c r="AS364" s="6">
        <v>1</v>
      </c>
      <c r="AT364" s="6">
        <v>1</v>
      </c>
      <c r="AU364" s="6">
        <v>1</v>
      </c>
      <c r="AV364" s="6" t="s">
        <v>96</v>
      </c>
      <c r="AW364" s="6" t="s">
        <v>96</v>
      </c>
      <c r="AX364" s="6" t="s">
        <v>96</v>
      </c>
      <c r="AY364" s="6" t="s">
        <v>96</v>
      </c>
      <c r="AZ364" s="6" t="s">
        <v>96</v>
      </c>
      <c r="BA364" s="6">
        <v>1</v>
      </c>
      <c r="BB364" s="6">
        <v>1</v>
      </c>
      <c r="BC364" s="6" t="s">
        <v>96</v>
      </c>
      <c r="BD364" s="6" t="s">
        <v>96</v>
      </c>
      <c r="BE364" s="6" t="s">
        <v>96</v>
      </c>
      <c r="BF364" s="6" t="s">
        <v>96</v>
      </c>
      <c r="BG364" s="6">
        <v>1</v>
      </c>
      <c r="BH364" s="6" t="s">
        <v>96</v>
      </c>
      <c r="BI364" s="6" t="s">
        <v>96</v>
      </c>
      <c r="BJ364" s="6" t="s">
        <v>96</v>
      </c>
      <c r="BK364" s="6" t="s">
        <v>360</v>
      </c>
      <c r="BL364" s="6" t="s">
        <v>739</v>
      </c>
      <c r="BM364" s="6" t="s">
        <v>744</v>
      </c>
      <c r="BN364" s="6" t="s">
        <v>77</v>
      </c>
      <c r="BO364" s="6" t="s">
        <v>740</v>
      </c>
      <c r="BP364" s="6">
        <v>1</v>
      </c>
      <c r="BQ364" s="6" t="s">
        <v>741</v>
      </c>
      <c r="BR364" s="6" t="s">
        <v>742</v>
      </c>
      <c r="BS364" s="6" t="s">
        <v>743</v>
      </c>
      <c r="BT364" s="6" t="s">
        <v>96</v>
      </c>
      <c r="BU364" s="6" t="s">
        <v>748</v>
      </c>
      <c r="BV364" s="6" t="s">
        <v>747</v>
      </c>
      <c r="BW364" s="6" t="s">
        <v>746</v>
      </c>
      <c r="BX364" s="6" t="s">
        <v>96</v>
      </c>
    </row>
    <row r="365" spans="1:76" x14ac:dyDescent="0.25">
      <c r="A365" s="6" t="s">
        <v>734</v>
      </c>
      <c r="B365" s="6" t="s">
        <v>737</v>
      </c>
      <c r="C365" s="62" t="s">
        <v>736</v>
      </c>
      <c r="D365" s="6" t="s">
        <v>735</v>
      </c>
      <c r="E365" s="6">
        <v>2020</v>
      </c>
      <c r="F365" s="39">
        <v>1.51</v>
      </c>
      <c r="G365" s="6" t="s">
        <v>745</v>
      </c>
      <c r="H365" s="6" t="s">
        <v>773</v>
      </c>
      <c r="I365" t="s">
        <v>724</v>
      </c>
      <c r="J365" s="6" t="s">
        <v>96</v>
      </c>
      <c r="K365" s="6" t="s">
        <v>96</v>
      </c>
      <c r="L365" s="6">
        <v>1.39</v>
      </c>
      <c r="M365" s="6">
        <v>1.63</v>
      </c>
      <c r="N365" s="6" t="s">
        <v>96</v>
      </c>
      <c r="O365" s="6" t="s">
        <v>96</v>
      </c>
      <c r="P365" s="39" t="s">
        <v>96</v>
      </c>
      <c r="Q365" s="6" t="s">
        <v>96</v>
      </c>
      <c r="R365" s="6" t="s">
        <v>96</v>
      </c>
      <c r="S365" s="6">
        <v>298853.24000000005</v>
      </c>
      <c r="T365" s="6" t="s">
        <v>96</v>
      </c>
      <c r="U365" s="7">
        <v>15.1</v>
      </c>
      <c r="V365" s="16">
        <v>32.063829787234049</v>
      </c>
      <c r="W365" s="16">
        <v>-3.8297872340425538</v>
      </c>
      <c r="X365" s="16">
        <v>15.5</v>
      </c>
      <c r="Y365" s="16" t="s">
        <v>96</v>
      </c>
      <c r="Z365" s="78" t="s">
        <v>69</v>
      </c>
      <c r="AA365" s="6" t="s">
        <v>46</v>
      </c>
      <c r="AB365" s="6">
        <v>1972</v>
      </c>
      <c r="AC365" s="6">
        <v>2015</v>
      </c>
      <c r="AD365" s="6" t="s">
        <v>96</v>
      </c>
      <c r="AE365" s="6">
        <v>0.66084920919712964</v>
      </c>
      <c r="AF365" s="6">
        <v>0.33915079080287036</v>
      </c>
      <c r="AG365" s="6" t="s">
        <v>96</v>
      </c>
      <c r="AH365" s="6" t="s">
        <v>96</v>
      </c>
      <c r="AI365" s="6">
        <v>1</v>
      </c>
      <c r="AJ365" s="6" t="s">
        <v>96</v>
      </c>
      <c r="AK365" s="6" t="s">
        <v>96</v>
      </c>
      <c r="AL365" s="16" t="s">
        <v>73</v>
      </c>
      <c r="AM365" s="6">
        <v>20.9</v>
      </c>
      <c r="AN365" s="6">
        <v>3.15</v>
      </c>
      <c r="AO365" s="6">
        <f t="shared" si="12"/>
        <v>1.4142465753424658</v>
      </c>
      <c r="AP365" s="6">
        <f t="shared" si="13"/>
        <v>1.1934246575342466</v>
      </c>
      <c r="AQ365" s="6" t="s">
        <v>96</v>
      </c>
      <c r="AR365" s="6" t="s">
        <v>96</v>
      </c>
      <c r="AS365" s="6">
        <v>1</v>
      </c>
      <c r="AT365" s="6">
        <v>1</v>
      </c>
      <c r="AU365" s="6">
        <v>1</v>
      </c>
      <c r="AV365" s="6" t="s">
        <v>96</v>
      </c>
      <c r="AW365" s="6" t="s">
        <v>96</v>
      </c>
      <c r="AX365" s="6" t="s">
        <v>96</v>
      </c>
      <c r="AY365" s="6" t="s">
        <v>96</v>
      </c>
      <c r="AZ365" s="6" t="s">
        <v>96</v>
      </c>
      <c r="BA365" s="6">
        <v>1</v>
      </c>
      <c r="BB365" s="6">
        <v>1</v>
      </c>
      <c r="BC365" s="6" t="s">
        <v>96</v>
      </c>
      <c r="BD365" s="6" t="s">
        <v>96</v>
      </c>
      <c r="BE365" s="6" t="s">
        <v>96</v>
      </c>
      <c r="BF365" s="6" t="s">
        <v>96</v>
      </c>
      <c r="BG365" s="6">
        <v>1</v>
      </c>
      <c r="BH365" s="6" t="s">
        <v>96</v>
      </c>
      <c r="BI365" s="6" t="s">
        <v>96</v>
      </c>
      <c r="BJ365" s="6" t="s">
        <v>96</v>
      </c>
      <c r="BK365" s="6" t="s">
        <v>360</v>
      </c>
      <c r="BL365" s="6" t="s">
        <v>739</v>
      </c>
      <c r="BM365" s="6" t="s">
        <v>744</v>
      </c>
      <c r="BN365" s="6" t="s">
        <v>77</v>
      </c>
      <c r="BO365" s="6" t="s">
        <v>740</v>
      </c>
      <c r="BP365" s="6">
        <v>1</v>
      </c>
      <c r="BQ365" s="6" t="s">
        <v>741</v>
      </c>
      <c r="BR365" s="6" t="s">
        <v>742</v>
      </c>
      <c r="BS365" s="6" t="s">
        <v>743</v>
      </c>
      <c r="BT365" s="6" t="s">
        <v>96</v>
      </c>
      <c r="BU365" s="6" t="s">
        <v>748</v>
      </c>
      <c r="BV365" s="6" t="s">
        <v>747</v>
      </c>
      <c r="BW365" s="6" t="s">
        <v>746</v>
      </c>
      <c r="BX365" s="6" t="s">
        <v>96</v>
      </c>
    </row>
    <row r="366" spans="1:76" x14ac:dyDescent="0.25">
      <c r="A366" s="6" t="s">
        <v>734</v>
      </c>
      <c r="B366" s="6" t="s">
        <v>737</v>
      </c>
      <c r="C366" s="62" t="s">
        <v>736</v>
      </c>
      <c r="D366" s="6" t="s">
        <v>735</v>
      </c>
      <c r="E366" s="6">
        <v>2020</v>
      </c>
      <c r="F366" s="39">
        <v>1.18</v>
      </c>
      <c r="G366" s="6" t="s">
        <v>745</v>
      </c>
      <c r="H366" s="6" t="s">
        <v>773</v>
      </c>
      <c r="I366" t="s">
        <v>724</v>
      </c>
      <c r="J366" s="6" t="s">
        <v>96</v>
      </c>
      <c r="K366" s="6" t="s">
        <v>96</v>
      </c>
      <c r="L366" s="6">
        <v>1.1499999999999999</v>
      </c>
      <c r="M366" s="6">
        <v>1.21</v>
      </c>
      <c r="N366" s="6" t="s">
        <v>96</v>
      </c>
      <c r="O366" s="6" t="s">
        <v>96</v>
      </c>
      <c r="P366" s="39" t="s">
        <v>96</v>
      </c>
      <c r="Q366" s="6" t="s">
        <v>96</v>
      </c>
      <c r="R366" s="6" t="s">
        <v>96</v>
      </c>
      <c r="S366" s="6">
        <v>561849.39459300018</v>
      </c>
      <c r="T366" s="6" t="s">
        <v>96</v>
      </c>
      <c r="U366" s="7">
        <v>15.1</v>
      </c>
      <c r="V366" s="16">
        <v>32.063829787234049</v>
      </c>
      <c r="W366" s="16">
        <v>-3.8297872340425538</v>
      </c>
      <c r="X366" s="16">
        <v>15.5</v>
      </c>
      <c r="Y366" s="16" t="s">
        <v>96</v>
      </c>
      <c r="Z366" s="78" t="s">
        <v>69</v>
      </c>
      <c r="AA366" s="6" t="s">
        <v>46</v>
      </c>
      <c r="AB366" s="6">
        <v>1972</v>
      </c>
      <c r="AC366" s="6">
        <v>2015</v>
      </c>
      <c r="AD366" s="6" t="s">
        <v>96</v>
      </c>
      <c r="AE366" s="6">
        <v>0.66084920919712964</v>
      </c>
      <c r="AF366" s="6">
        <v>0.33915079080287036</v>
      </c>
      <c r="AG366" s="6" t="s">
        <v>96</v>
      </c>
      <c r="AH366" s="6" t="s">
        <v>96</v>
      </c>
      <c r="AI366" s="6">
        <v>1</v>
      </c>
      <c r="AJ366" s="6" t="s">
        <v>96</v>
      </c>
      <c r="AK366" s="6" t="s">
        <v>96</v>
      </c>
      <c r="AL366" s="16" t="s">
        <v>73</v>
      </c>
      <c r="AM366" s="6">
        <v>20.9</v>
      </c>
      <c r="AN366" s="6">
        <v>3.15</v>
      </c>
      <c r="AO366" s="6">
        <f t="shared" si="12"/>
        <v>1.4142465753424658</v>
      </c>
      <c r="AP366" s="6">
        <f t="shared" si="13"/>
        <v>1.1934246575342466</v>
      </c>
      <c r="AQ366" s="6" t="s">
        <v>96</v>
      </c>
      <c r="AR366" s="6" t="s">
        <v>96</v>
      </c>
      <c r="AS366" s="6">
        <v>1</v>
      </c>
      <c r="AT366" s="6">
        <v>1</v>
      </c>
      <c r="AU366" s="6">
        <v>1</v>
      </c>
      <c r="AV366" s="6" t="s">
        <v>96</v>
      </c>
      <c r="AW366" s="6" t="s">
        <v>96</v>
      </c>
      <c r="AX366" s="6" t="s">
        <v>96</v>
      </c>
      <c r="AY366" s="6" t="s">
        <v>96</v>
      </c>
      <c r="AZ366" s="6" t="s">
        <v>96</v>
      </c>
      <c r="BA366" s="6">
        <v>1</v>
      </c>
      <c r="BB366" s="6">
        <v>1</v>
      </c>
      <c r="BC366" s="6" t="s">
        <v>96</v>
      </c>
      <c r="BD366" s="6" t="s">
        <v>96</v>
      </c>
      <c r="BE366" s="6" t="s">
        <v>96</v>
      </c>
      <c r="BF366" s="6" t="s">
        <v>96</v>
      </c>
      <c r="BG366" s="6">
        <v>1</v>
      </c>
      <c r="BH366" s="6" t="s">
        <v>96</v>
      </c>
      <c r="BI366" s="6" t="s">
        <v>96</v>
      </c>
      <c r="BJ366" s="6" t="s">
        <v>96</v>
      </c>
      <c r="BK366" s="6" t="s">
        <v>360</v>
      </c>
      <c r="BL366" s="6" t="s">
        <v>739</v>
      </c>
      <c r="BM366" s="6" t="s">
        <v>744</v>
      </c>
      <c r="BN366" s="6" t="s">
        <v>77</v>
      </c>
      <c r="BO366" s="6" t="s">
        <v>740</v>
      </c>
      <c r="BP366" s="6">
        <v>1</v>
      </c>
      <c r="BQ366" s="6" t="s">
        <v>741</v>
      </c>
      <c r="BR366" s="6" t="s">
        <v>742</v>
      </c>
      <c r="BS366" s="6" t="s">
        <v>743</v>
      </c>
      <c r="BT366" s="6" t="s">
        <v>96</v>
      </c>
      <c r="BU366" s="6" t="s">
        <v>748</v>
      </c>
      <c r="BV366" s="6" t="s">
        <v>747</v>
      </c>
      <c r="BW366" s="6" t="s">
        <v>746</v>
      </c>
      <c r="BX366" s="6" t="s">
        <v>96</v>
      </c>
    </row>
    <row r="367" spans="1:76" x14ac:dyDescent="0.25">
      <c r="A367" s="6" t="s">
        <v>734</v>
      </c>
      <c r="B367" s="6" t="s">
        <v>737</v>
      </c>
      <c r="C367" s="62" t="s">
        <v>736</v>
      </c>
      <c r="D367" s="6" t="s">
        <v>735</v>
      </c>
      <c r="E367" s="6">
        <v>2020</v>
      </c>
      <c r="F367" s="39">
        <v>1.32</v>
      </c>
      <c r="G367" s="6" t="s">
        <v>745</v>
      </c>
      <c r="H367" s="6" t="s">
        <v>773</v>
      </c>
      <c r="I367" t="s">
        <v>724</v>
      </c>
      <c r="J367" s="6" t="s">
        <v>96</v>
      </c>
      <c r="K367" s="6" t="s">
        <v>96</v>
      </c>
      <c r="L367" s="6">
        <v>1.26</v>
      </c>
      <c r="M367" s="6">
        <v>1.38</v>
      </c>
      <c r="N367" s="6" t="s">
        <v>96</v>
      </c>
      <c r="O367" s="6" t="s">
        <v>96</v>
      </c>
      <c r="P367" s="39" t="s">
        <v>96</v>
      </c>
      <c r="Q367" s="6" t="s">
        <v>96</v>
      </c>
      <c r="R367" s="6" t="s">
        <v>96</v>
      </c>
      <c r="S367" s="6" t="s">
        <v>96</v>
      </c>
      <c r="T367" s="6" t="s">
        <v>96</v>
      </c>
      <c r="U367" s="7">
        <v>15.1</v>
      </c>
      <c r="V367" s="16">
        <v>32.063829787234049</v>
      </c>
      <c r="W367" s="16">
        <v>-3.8297872340425538</v>
      </c>
      <c r="X367" s="16">
        <v>15.5</v>
      </c>
      <c r="Y367" s="16" t="s">
        <v>96</v>
      </c>
      <c r="Z367" s="78" t="s">
        <v>69</v>
      </c>
      <c r="AA367" s="6" t="s">
        <v>46</v>
      </c>
      <c r="AB367" s="6">
        <v>1972</v>
      </c>
      <c r="AC367" s="6">
        <v>2015</v>
      </c>
      <c r="AD367" s="6" t="s">
        <v>96</v>
      </c>
      <c r="AE367" s="6">
        <v>0.66084920919712964</v>
      </c>
      <c r="AF367" s="6">
        <v>0.33915079080287036</v>
      </c>
      <c r="AG367" s="6" t="s">
        <v>96</v>
      </c>
      <c r="AH367" s="6" t="s">
        <v>96</v>
      </c>
      <c r="AI367" s="6">
        <v>1</v>
      </c>
      <c r="AJ367" s="6" t="s">
        <v>96</v>
      </c>
      <c r="AK367" s="6" t="s">
        <v>96</v>
      </c>
      <c r="AL367" s="16" t="s">
        <v>73</v>
      </c>
      <c r="AM367" s="6">
        <v>20.9</v>
      </c>
      <c r="AN367" s="6">
        <v>3.15</v>
      </c>
      <c r="AO367" s="6">
        <f t="shared" si="12"/>
        <v>1.4142465753424658</v>
      </c>
      <c r="AP367" s="6">
        <f t="shared" si="13"/>
        <v>1.1934246575342466</v>
      </c>
      <c r="AQ367" s="6" t="s">
        <v>96</v>
      </c>
      <c r="AR367" s="6" t="s">
        <v>96</v>
      </c>
      <c r="AS367" s="6">
        <v>1</v>
      </c>
      <c r="AT367" s="6">
        <v>1</v>
      </c>
      <c r="AU367" s="6">
        <v>1</v>
      </c>
      <c r="AV367" s="6" t="s">
        <v>96</v>
      </c>
      <c r="AW367" s="6" t="s">
        <v>96</v>
      </c>
      <c r="AX367" s="6" t="s">
        <v>96</v>
      </c>
      <c r="AY367" s="6" t="s">
        <v>96</v>
      </c>
      <c r="AZ367" s="6" t="s">
        <v>96</v>
      </c>
      <c r="BA367" s="6">
        <v>1</v>
      </c>
      <c r="BB367" s="6">
        <v>1</v>
      </c>
      <c r="BC367" s="6" t="s">
        <v>96</v>
      </c>
      <c r="BD367" s="6" t="s">
        <v>96</v>
      </c>
      <c r="BE367" s="6" t="s">
        <v>96</v>
      </c>
      <c r="BF367" s="6" t="s">
        <v>96</v>
      </c>
      <c r="BG367" s="6">
        <v>1</v>
      </c>
      <c r="BH367" s="6" t="s">
        <v>96</v>
      </c>
      <c r="BI367" s="6" t="s">
        <v>96</v>
      </c>
      <c r="BJ367" s="6" t="s">
        <v>96</v>
      </c>
      <c r="BK367" s="6" t="s">
        <v>360</v>
      </c>
      <c r="BL367" s="6" t="s">
        <v>739</v>
      </c>
      <c r="BM367" s="6" t="s">
        <v>744</v>
      </c>
      <c r="BN367" s="6" t="s">
        <v>77</v>
      </c>
      <c r="BO367" s="6" t="s">
        <v>740</v>
      </c>
      <c r="BP367" s="6">
        <v>1</v>
      </c>
      <c r="BQ367" s="6" t="s">
        <v>741</v>
      </c>
      <c r="BR367" s="6" t="s">
        <v>742</v>
      </c>
      <c r="BS367" s="6" t="s">
        <v>743</v>
      </c>
      <c r="BT367" s="6" t="s">
        <v>96</v>
      </c>
      <c r="BU367" s="6" t="s">
        <v>748</v>
      </c>
      <c r="BV367" s="6" t="s">
        <v>747</v>
      </c>
      <c r="BW367" s="6" t="s">
        <v>746</v>
      </c>
      <c r="BX367" s="6" t="s">
        <v>96</v>
      </c>
    </row>
    <row r="368" spans="1:76" x14ac:dyDescent="0.25">
      <c r="A368" s="6" t="s">
        <v>734</v>
      </c>
      <c r="B368" s="6" t="s">
        <v>737</v>
      </c>
      <c r="C368" s="62" t="s">
        <v>736</v>
      </c>
      <c r="D368" s="6" t="s">
        <v>735</v>
      </c>
      <c r="E368" s="6">
        <v>2020</v>
      </c>
      <c r="F368" s="39">
        <v>1.2</v>
      </c>
      <c r="G368" s="6" t="s">
        <v>745</v>
      </c>
      <c r="H368" s="6" t="s">
        <v>773</v>
      </c>
      <c r="I368" t="s">
        <v>724</v>
      </c>
      <c r="J368" s="6" t="s">
        <v>96</v>
      </c>
      <c r="K368" s="6" t="s">
        <v>96</v>
      </c>
      <c r="L368" s="6">
        <v>1.17</v>
      </c>
      <c r="M368" s="6">
        <v>1.24</v>
      </c>
      <c r="N368" s="6" t="s">
        <v>96</v>
      </c>
      <c r="O368" s="6" t="s">
        <v>96</v>
      </c>
      <c r="P368" s="39" t="s">
        <v>96</v>
      </c>
      <c r="Q368" s="6" t="s">
        <v>96</v>
      </c>
      <c r="R368" s="6" t="s">
        <v>96</v>
      </c>
      <c r="S368" s="6" t="s">
        <v>96</v>
      </c>
      <c r="T368" s="6" t="s">
        <v>96</v>
      </c>
      <c r="U368" s="7">
        <v>15.1</v>
      </c>
      <c r="V368" s="16">
        <v>32.063829787234049</v>
      </c>
      <c r="W368" s="16">
        <v>-3.8297872340425538</v>
      </c>
      <c r="X368" s="16">
        <v>15.5</v>
      </c>
      <c r="Y368" s="16" t="s">
        <v>96</v>
      </c>
      <c r="Z368" s="78" t="s">
        <v>69</v>
      </c>
      <c r="AA368" s="6" t="s">
        <v>70</v>
      </c>
      <c r="AB368" s="6">
        <v>1972</v>
      </c>
      <c r="AC368" s="6">
        <v>2015</v>
      </c>
      <c r="AD368" s="6" t="s">
        <v>96</v>
      </c>
      <c r="AE368" s="6">
        <v>0.66084920919712964</v>
      </c>
      <c r="AF368" s="6">
        <v>0.33915079080287036</v>
      </c>
      <c r="AG368" s="6" t="s">
        <v>96</v>
      </c>
      <c r="AH368" s="6" t="s">
        <v>96</v>
      </c>
      <c r="AI368" s="6">
        <v>1</v>
      </c>
      <c r="AJ368" s="6" t="s">
        <v>96</v>
      </c>
      <c r="AK368" s="6" t="s">
        <v>96</v>
      </c>
      <c r="AL368" s="16" t="s">
        <v>73</v>
      </c>
      <c r="AM368" s="30">
        <v>20.9</v>
      </c>
      <c r="AN368" s="30">
        <v>3.15</v>
      </c>
      <c r="AO368" s="30">
        <f t="shared" si="12"/>
        <v>1.4142465753424658</v>
      </c>
      <c r="AP368" s="30">
        <f t="shared" si="13"/>
        <v>1.1934246575342466</v>
      </c>
      <c r="AQ368" s="6" t="s">
        <v>680</v>
      </c>
      <c r="AR368" s="6" t="s">
        <v>96</v>
      </c>
      <c r="AS368" s="6">
        <v>1</v>
      </c>
      <c r="AT368" s="6">
        <v>1</v>
      </c>
      <c r="AU368" s="6">
        <v>1</v>
      </c>
      <c r="AV368" s="6" t="s">
        <v>96</v>
      </c>
      <c r="AW368" s="6" t="s">
        <v>96</v>
      </c>
      <c r="AX368" s="6" t="s">
        <v>96</v>
      </c>
      <c r="AY368" s="6" t="s">
        <v>96</v>
      </c>
      <c r="AZ368" s="6" t="s">
        <v>96</v>
      </c>
      <c r="BA368" s="6">
        <v>1</v>
      </c>
      <c r="BB368" s="6">
        <v>1</v>
      </c>
      <c r="BC368" s="6" t="s">
        <v>96</v>
      </c>
      <c r="BD368" s="6" t="s">
        <v>96</v>
      </c>
      <c r="BE368" s="6" t="s">
        <v>96</v>
      </c>
      <c r="BF368" s="6" t="s">
        <v>96</v>
      </c>
      <c r="BG368" s="6">
        <v>1</v>
      </c>
      <c r="BH368" s="6" t="s">
        <v>96</v>
      </c>
      <c r="BI368" s="6" t="s">
        <v>96</v>
      </c>
      <c r="BJ368" s="6" t="s">
        <v>96</v>
      </c>
      <c r="BK368" s="6" t="s">
        <v>360</v>
      </c>
      <c r="BL368" s="6" t="s">
        <v>739</v>
      </c>
      <c r="BM368" s="6" t="s">
        <v>744</v>
      </c>
      <c r="BN368" s="6" t="s">
        <v>77</v>
      </c>
      <c r="BO368" s="6" t="s">
        <v>740</v>
      </c>
      <c r="BP368" s="6">
        <v>1</v>
      </c>
      <c r="BQ368" s="6" t="s">
        <v>741</v>
      </c>
      <c r="BR368" s="6" t="s">
        <v>742</v>
      </c>
      <c r="BS368" s="6" t="s">
        <v>743</v>
      </c>
      <c r="BT368" s="6" t="s">
        <v>96</v>
      </c>
      <c r="BU368" s="6" t="s">
        <v>748</v>
      </c>
      <c r="BV368" s="6" t="s">
        <v>747</v>
      </c>
      <c r="BW368" s="6" t="s">
        <v>746</v>
      </c>
      <c r="BX368" s="6" t="s">
        <v>96</v>
      </c>
    </row>
    <row r="369" spans="1:76" x14ac:dyDescent="0.25">
      <c r="A369" s="6" t="s">
        <v>776</v>
      </c>
      <c r="B369" s="6" t="s">
        <v>777</v>
      </c>
      <c r="C369" s="30" t="s">
        <v>775</v>
      </c>
      <c r="D369" s="6" t="s">
        <v>774</v>
      </c>
      <c r="E369" s="6">
        <v>2019</v>
      </c>
      <c r="F369" s="39">
        <v>1.37</v>
      </c>
      <c r="G369" t="s">
        <v>785</v>
      </c>
      <c r="H369" s="6" t="s">
        <v>786</v>
      </c>
      <c r="I369" t="s">
        <v>724</v>
      </c>
      <c r="J369" s="6" t="s">
        <v>96</v>
      </c>
      <c r="K369" s="6" t="s">
        <v>96</v>
      </c>
      <c r="L369" s="6">
        <v>0.96</v>
      </c>
      <c r="M369" s="6">
        <v>2.57</v>
      </c>
      <c r="N369" s="6" t="s">
        <v>96</v>
      </c>
      <c r="O369" s="6" t="s">
        <v>96</v>
      </c>
      <c r="P369" s="39" t="s">
        <v>96</v>
      </c>
      <c r="Q369" s="6" t="s">
        <v>96</v>
      </c>
      <c r="R369" s="6" t="s">
        <v>96</v>
      </c>
      <c r="S369" s="6">
        <v>39347</v>
      </c>
      <c r="T369" s="6" t="s">
        <v>96</v>
      </c>
      <c r="U369" s="7">
        <f>AVERAGE(U376:U406)</f>
        <v>14.125806451612904</v>
      </c>
      <c r="V369" s="7">
        <f>AVERAGE(V376:V406)</f>
        <v>31.874193548387098</v>
      </c>
      <c r="W369" s="7">
        <f>AVERAGE(W376:W406)</f>
        <v>-8.6548387096774224</v>
      </c>
      <c r="X369" s="16" t="s">
        <v>96</v>
      </c>
      <c r="Y369" s="16" t="s">
        <v>96</v>
      </c>
      <c r="Z369" s="78" t="s">
        <v>69</v>
      </c>
      <c r="AA369" s="6" t="s">
        <v>70</v>
      </c>
      <c r="AB369" s="6">
        <v>2008</v>
      </c>
      <c r="AC369" s="6">
        <v>2013</v>
      </c>
      <c r="AD369" s="6" t="s">
        <v>96</v>
      </c>
      <c r="AE369" s="6" t="s">
        <v>96</v>
      </c>
      <c r="AF369" s="6" t="s">
        <v>96</v>
      </c>
      <c r="AG369" s="6" t="s">
        <v>96</v>
      </c>
      <c r="AH369" s="6" t="s">
        <v>96</v>
      </c>
      <c r="AI369" s="6">
        <v>1</v>
      </c>
      <c r="AJ369" s="6" t="s">
        <v>96</v>
      </c>
      <c r="AK369" s="6" t="s">
        <v>96</v>
      </c>
      <c r="AL369" s="16" t="s">
        <v>73</v>
      </c>
      <c r="AM369" s="30">
        <f t="shared" ref="AM369:AP373" si="14">$S370/$S$369*AM$368</f>
        <v>11.975789767961979</v>
      </c>
      <c r="AN369" s="30">
        <f t="shared" si="14"/>
        <v>1.8049635296210638</v>
      </c>
      <c r="AO369" s="30">
        <f t="shared" si="14"/>
        <v>0.81036936202686949</v>
      </c>
      <c r="AP369" s="30">
        <f t="shared" si="14"/>
        <v>0.6838374546666105</v>
      </c>
      <c r="AQ369" s="6" t="s">
        <v>680</v>
      </c>
      <c r="AR369" s="6" t="s">
        <v>96</v>
      </c>
      <c r="AS369" s="6">
        <v>1</v>
      </c>
      <c r="AT369" s="6" t="s">
        <v>96</v>
      </c>
      <c r="AU369" s="6">
        <v>1</v>
      </c>
      <c r="AV369" s="6">
        <v>1</v>
      </c>
      <c r="AW369" s="6" t="s">
        <v>96</v>
      </c>
      <c r="AX369" s="6" t="s">
        <v>96</v>
      </c>
      <c r="AY369" s="6" t="s">
        <v>96</v>
      </c>
      <c r="AZ369" s="6" t="s">
        <v>96</v>
      </c>
      <c r="BA369" s="6">
        <v>1</v>
      </c>
      <c r="BB369" s="6">
        <v>1</v>
      </c>
      <c r="BC369" s="6" t="s">
        <v>96</v>
      </c>
      <c r="BD369" s="6" t="s">
        <v>96</v>
      </c>
      <c r="BE369" s="6" t="s">
        <v>96</v>
      </c>
      <c r="BF369" s="6" t="s">
        <v>96</v>
      </c>
      <c r="BG369" s="6" t="s">
        <v>96</v>
      </c>
      <c r="BH369" s="6" t="s">
        <v>96</v>
      </c>
      <c r="BI369" s="6" t="s">
        <v>96</v>
      </c>
      <c r="BJ369" s="6" t="s">
        <v>96</v>
      </c>
      <c r="BK369" s="6" t="s">
        <v>779</v>
      </c>
      <c r="BL369" t="s">
        <v>782</v>
      </c>
      <c r="BM369" s="6" t="s">
        <v>96</v>
      </c>
      <c r="BN369" s="6" t="s">
        <v>96</v>
      </c>
      <c r="BO369" t="s">
        <v>780</v>
      </c>
      <c r="BP369" s="6">
        <v>1</v>
      </c>
      <c r="BQ369" t="s">
        <v>781</v>
      </c>
      <c r="BR369" t="s">
        <v>778</v>
      </c>
      <c r="BS369" s="6" t="s">
        <v>96</v>
      </c>
      <c r="BT369" t="s">
        <v>819</v>
      </c>
      <c r="BU369" t="s">
        <v>820</v>
      </c>
      <c r="BV369" s="6" t="s">
        <v>96</v>
      </c>
      <c r="BW369" s="6" t="s">
        <v>96</v>
      </c>
      <c r="BX369" s="6" t="s">
        <v>96</v>
      </c>
    </row>
    <row r="370" spans="1:76" x14ac:dyDescent="0.25">
      <c r="A370" s="6" t="s">
        <v>776</v>
      </c>
      <c r="B370" s="6" t="s">
        <v>777</v>
      </c>
      <c r="C370" s="6" t="s">
        <v>775</v>
      </c>
      <c r="D370" s="6" t="s">
        <v>774</v>
      </c>
      <c r="E370" s="6">
        <v>2019</v>
      </c>
      <c r="F370" s="39">
        <v>1.62</v>
      </c>
      <c r="G370" t="s">
        <v>785</v>
      </c>
      <c r="H370" s="6" t="s">
        <v>786</v>
      </c>
      <c r="I370" t="s">
        <v>724</v>
      </c>
      <c r="J370" s="6" t="s">
        <v>96</v>
      </c>
      <c r="K370" s="6" t="s">
        <v>321</v>
      </c>
      <c r="L370" s="6">
        <v>0.89</v>
      </c>
      <c r="M370" s="6">
        <v>2.31</v>
      </c>
      <c r="N370" s="6" t="s">
        <v>96</v>
      </c>
      <c r="O370" s="6" t="s">
        <v>96</v>
      </c>
      <c r="P370" s="39" t="s">
        <v>96</v>
      </c>
      <c r="Q370" s="6" t="s">
        <v>96</v>
      </c>
      <c r="R370" s="6" t="s">
        <v>96</v>
      </c>
      <c r="S370" s="6">
        <v>22546</v>
      </c>
      <c r="T370" s="6" t="s">
        <v>96</v>
      </c>
      <c r="U370" s="7">
        <v>14.125806451612904</v>
      </c>
      <c r="V370" s="16">
        <v>31.874193548387098</v>
      </c>
      <c r="W370" s="16">
        <v>-8.6548387096774224</v>
      </c>
      <c r="X370" s="16" t="s">
        <v>96</v>
      </c>
      <c r="Y370" s="16" t="s">
        <v>96</v>
      </c>
      <c r="Z370" s="78" t="s">
        <v>69</v>
      </c>
      <c r="AA370" s="6" t="s">
        <v>70</v>
      </c>
      <c r="AB370" s="6">
        <v>2008</v>
      </c>
      <c r="AC370" s="6">
        <v>2013</v>
      </c>
      <c r="AD370" s="6" t="s">
        <v>96</v>
      </c>
      <c r="AE370" s="6">
        <v>1</v>
      </c>
      <c r="AF370" s="6" t="s">
        <v>96</v>
      </c>
      <c r="AG370" s="6" t="s">
        <v>96</v>
      </c>
      <c r="AH370" s="6" t="s">
        <v>96</v>
      </c>
      <c r="AI370" s="6">
        <v>1</v>
      </c>
      <c r="AJ370" s="6" t="s">
        <v>96</v>
      </c>
      <c r="AK370" s="6" t="s">
        <v>96</v>
      </c>
      <c r="AL370" s="16" t="s">
        <v>73</v>
      </c>
      <c r="AM370" s="30">
        <f t="shared" si="14"/>
        <v>8.9242102320380194</v>
      </c>
      <c r="AN370" s="30">
        <f t="shared" si="14"/>
        <v>1.3450364703789361</v>
      </c>
      <c r="AO370" s="30">
        <f t="shared" si="14"/>
        <v>0.6038772133155963</v>
      </c>
      <c r="AP370" s="30">
        <f t="shared" si="14"/>
        <v>0.50958720286763615</v>
      </c>
      <c r="AQ370" s="6" t="s">
        <v>680</v>
      </c>
      <c r="AR370" s="6" t="s">
        <v>96</v>
      </c>
      <c r="AS370" s="6">
        <v>1</v>
      </c>
      <c r="AT370" s="6" t="s">
        <v>96</v>
      </c>
      <c r="AU370" s="6">
        <v>1</v>
      </c>
      <c r="AV370" s="6">
        <v>1</v>
      </c>
      <c r="AW370" s="6" t="s">
        <v>96</v>
      </c>
      <c r="AX370" s="6" t="s">
        <v>96</v>
      </c>
      <c r="AY370" s="6" t="s">
        <v>96</v>
      </c>
      <c r="AZ370" s="6" t="s">
        <v>96</v>
      </c>
      <c r="BA370" s="6">
        <v>1</v>
      </c>
      <c r="BB370" s="6">
        <v>1</v>
      </c>
      <c r="BC370" s="6" t="s">
        <v>96</v>
      </c>
      <c r="BD370" s="6" t="s">
        <v>96</v>
      </c>
      <c r="BE370" s="6" t="s">
        <v>96</v>
      </c>
      <c r="BF370" s="6" t="s">
        <v>96</v>
      </c>
      <c r="BG370" s="6" t="s">
        <v>96</v>
      </c>
      <c r="BH370" s="6" t="s">
        <v>96</v>
      </c>
      <c r="BI370" s="6" t="s">
        <v>96</v>
      </c>
      <c r="BJ370" s="6" t="s">
        <v>96</v>
      </c>
      <c r="BK370" s="6" t="s">
        <v>779</v>
      </c>
      <c r="BL370" s="6" t="s">
        <v>96</v>
      </c>
      <c r="BM370" s="6" t="s">
        <v>96</v>
      </c>
      <c r="BN370" s="6" t="s">
        <v>96</v>
      </c>
      <c r="BO370" s="6" t="s">
        <v>96</v>
      </c>
      <c r="BP370" s="6" t="s">
        <v>96</v>
      </c>
      <c r="BQ370" s="6" t="s">
        <v>96</v>
      </c>
      <c r="BR370" s="6" t="s">
        <v>96</v>
      </c>
      <c r="BS370" s="6" t="s">
        <v>96</v>
      </c>
      <c r="BT370" s="6" t="s">
        <v>96</v>
      </c>
      <c r="BU370" s="6" t="s">
        <v>96</v>
      </c>
      <c r="BV370" s="6" t="s">
        <v>96</v>
      </c>
      <c r="BW370" s="6" t="s">
        <v>96</v>
      </c>
      <c r="BX370" s="6" t="s">
        <v>96</v>
      </c>
    </row>
    <row r="371" spans="1:76" x14ac:dyDescent="0.25">
      <c r="A371" s="6" t="s">
        <v>776</v>
      </c>
      <c r="B371" s="6" t="s">
        <v>777</v>
      </c>
      <c r="C371" s="6" t="s">
        <v>775</v>
      </c>
      <c r="D371" s="6" t="s">
        <v>774</v>
      </c>
      <c r="E371" s="6">
        <v>2019</v>
      </c>
      <c r="F371" s="39">
        <v>1.51</v>
      </c>
      <c r="G371" t="s">
        <v>785</v>
      </c>
      <c r="H371" s="6" t="s">
        <v>786</v>
      </c>
      <c r="I371" t="s">
        <v>724</v>
      </c>
      <c r="J371" s="6" t="s">
        <v>96</v>
      </c>
      <c r="K371" s="6" t="s">
        <v>96</v>
      </c>
      <c r="L371" s="6">
        <v>0.91</v>
      </c>
      <c r="M371" s="6">
        <v>2.25</v>
      </c>
      <c r="N371" s="6" t="s">
        <v>96</v>
      </c>
      <c r="O371" s="6" t="s">
        <v>96</v>
      </c>
      <c r="P371" s="39" t="s">
        <v>96</v>
      </c>
      <c r="Q371" s="6" t="s">
        <v>96</v>
      </c>
      <c r="R371" s="6" t="s">
        <v>96</v>
      </c>
      <c r="S371" s="6">
        <v>16801</v>
      </c>
      <c r="T371" s="6" t="s">
        <v>96</v>
      </c>
      <c r="U371" s="7">
        <v>14.125806451612904</v>
      </c>
      <c r="V371" s="16">
        <v>31.874193548387098</v>
      </c>
      <c r="W371" s="16">
        <v>-8.6548387096774224</v>
      </c>
      <c r="X371" s="16" t="s">
        <v>96</v>
      </c>
      <c r="Y371" s="16" t="s">
        <v>96</v>
      </c>
      <c r="Z371" s="78" t="s">
        <v>69</v>
      </c>
      <c r="AA371" s="6" t="s">
        <v>70</v>
      </c>
      <c r="AB371" s="6">
        <v>2008</v>
      </c>
      <c r="AC371" s="6">
        <v>2013</v>
      </c>
      <c r="AD371" s="6" t="s">
        <v>96</v>
      </c>
      <c r="AE371" s="6" t="s">
        <v>96</v>
      </c>
      <c r="AF371" s="6">
        <v>1</v>
      </c>
      <c r="AG371" s="6" t="s">
        <v>96</v>
      </c>
      <c r="AH371" s="6" t="s">
        <v>96</v>
      </c>
      <c r="AI371" s="6">
        <v>1</v>
      </c>
      <c r="AJ371" s="6" t="s">
        <v>96</v>
      </c>
      <c r="AK371" s="6" t="s">
        <v>96</v>
      </c>
      <c r="AL371" s="16" t="s">
        <v>73</v>
      </c>
      <c r="AM371" s="30">
        <f t="shared" si="14"/>
        <v>14.854207436399216</v>
      </c>
      <c r="AN371" s="30">
        <f t="shared" si="14"/>
        <v>2.2387920298879203</v>
      </c>
      <c r="AO371" s="30">
        <f t="shared" si="14"/>
        <v>1.0051441146580948</v>
      </c>
      <c r="AP371" s="30">
        <f t="shared" si="14"/>
        <v>0.84819987668552133</v>
      </c>
      <c r="AQ371" s="6" t="s">
        <v>680</v>
      </c>
      <c r="AR371" s="6" t="s">
        <v>96</v>
      </c>
      <c r="AS371" s="6">
        <v>1</v>
      </c>
      <c r="AT371" s="6" t="s">
        <v>96</v>
      </c>
      <c r="AU371" s="6">
        <v>1</v>
      </c>
      <c r="AV371" s="6">
        <v>1</v>
      </c>
      <c r="AW371" s="6" t="s">
        <v>96</v>
      </c>
      <c r="AX371" s="6" t="s">
        <v>96</v>
      </c>
      <c r="AY371" s="6" t="s">
        <v>96</v>
      </c>
      <c r="AZ371" s="6" t="s">
        <v>96</v>
      </c>
      <c r="BA371" s="6">
        <v>1</v>
      </c>
      <c r="BB371" s="6">
        <v>1</v>
      </c>
      <c r="BC371" s="6" t="s">
        <v>96</v>
      </c>
      <c r="BD371" s="6" t="s">
        <v>96</v>
      </c>
      <c r="BE371" s="6" t="s">
        <v>96</v>
      </c>
      <c r="BF371" s="6" t="s">
        <v>96</v>
      </c>
      <c r="BG371" s="6" t="s">
        <v>96</v>
      </c>
      <c r="BH371" s="6" t="s">
        <v>96</v>
      </c>
      <c r="BI371" s="6" t="s">
        <v>96</v>
      </c>
      <c r="BJ371" s="6" t="s">
        <v>96</v>
      </c>
      <c r="BK371" s="6" t="s">
        <v>779</v>
      </c>
      <c r="BL371" s="6" t="s">
        <v>96</v>
      </c>
      <c r="BM371" s="6" t="s">
        <v>96</v>
      </c>
      <c r="BN371" s="6" t="s">
        <v>96</v>
      </c>
      <c r="BO371" s="6" t="s">
        <v>96</v>
      </c>
      <c r="BP371" s="6" t="s">
        <v>96</v>
      </c>
      <c r="BQ371" s="6" t="s">
        <v>96</v>
      </c>
      <c r="BR371" s="6" t="s">
        <v>96</v>
      </c>
      <c r="BS371" s="6" t="s">
        <v>96</v>
      </c>
      <c r="BT371" s="6" t="s">
        <v>96</v>
      </c>
      <c r="BU371" s="6" t="s">
        <v>96</v>
      </c>
      <c r="BV371" s="6" t="s">
        <v>96</v>
      </c>
      <c r="BW371" s="6" t="s">
        <v>96</v>
      </c>
      <c r="BX371" s="6" t="s">
        <v>96</v>
      </c>
    </row>
    <row r="372" spans="1:76" x14ac:dyDescent="0.25">
      <c r="A372" s="6" t="s">
        <v>776</v>
      </c>
      <c r="B372" s="6" t="s">
        <v>777</v>
      </c>
      <c r="C372" s="6" t="s">
        <v>775</v>
      </c>
      <c r="D372" s="6" t="s">
        <v>774</v>
      </c>
      <c r="E372" s="6">
        <v>2019</v>
      </c>
      <c r="F372" s="39">
        <v>2.5099999999999998</v>
      </c>
      <c r="G372" t="s">
        <v>785</v>
      </c>
      <c r="H372" s="6" t="s">
        <v>786</v>
      </c>
      <c r="I372" t="s">
        <v>724</v>
      </c>
      <c r="J372" s="6" t="s">
        <v>96</v>
      </c>
      <c r="K372" s="6" t="s">
        <v>321</v>
      </c>
      <c r="L372" s="6">
        <v>0.87</v>
      </c>
      <c r="M372" s="6">
        <v>5.2</v>
      </c>
      <c r="N372" s="6" t="s">
        <v>96</v>
      </c>
      <c r="O372" s="6" t="s">
        <v>96</v>
      </c>
      <c r="P372" s="39" t="s">
        <v>96</v>
      </c>
      <c r="Q372" s="6" t="s">
        <v>96</v>
      </c>
      <c r="R372" s="6" t="s">
        <v>96</v>
      </c>
      <c r="S372" s="6">
        <v>27965</v>
      </c>
      <c r="T372" s="6" t="s">
        <v>96</v>
      </c>
      <c r="U372" s="7">
        <v>14.125806451612904</v>
      </c>
      <c r="V372" s="16">
        <v>31.874193548387098</v>
      </c>
      <c r="W372" s="16">
        <v>-8.6548387096774224</v>
      </c>
      <c r="X372" s="16" t="s">
        <v>96</v>
      </c>
      <c r="Y372" s="16" t="s">
        <v>96</v>
      </c>
      <c r="Z372" s="78" t="s">
        <v>69</v>
      </c>
      <c r="AA372" s="6" t="s">
        <v>70</v>
      </c>
      <c r="AB372" s="6">
        <v>2008</v>
      </c>
      <c r="AC372" s="6">
        <v>2013</v>
      </c>
      <c r="AD372" s="6" t="s">
        <v>96</v>
      </c>
      <c r="AE372" s="6" t="s">
        <v>96</v>
      </c>
      <c r="AF372" s="6" t="s">
        <v>96</v>
      </c>
      <c r="AG372" s="6" t="s">
        <v>96</v>
      </c>
      <c r="AH372" s="6" t="s">
        <v>96</v>
      </c>
      <c r="AI372" s="6">
        <v>1</v>
      </c>
      <c r="AJ372" s="6" t="s">
        <v>96</v>
      </c>
      <c r="AK372" s="6" t="s">
        <v>96</v>
      </c>
      <c r="AL372" s="16" t="s">
        <v>73</v>
      </c>
      <c r="AM372" s="30">
        <f t="shared" si="14"/>
        <v>6.0457925636007825</v>
      </c>
      <c r="AN372" s="30">
        <f t="shared" si="14"/>
        <v>0.91120797011207977</v>
      </c>
      <c r="AO372" s="30">
        <f t="shared" si="14"/>
        <v>0.40910246068437101</v>
      </c>
      <c r="AP372" s="30">
        <f t="shared" si="14"/>
        <v>0.34522478084872532</v>
      </c>
      <c r="AQ372" s="6" t="s">
        <v>680</v>
      </c>
      <c r="AR372" s="6" t="s">
        <v>96</v>
      </c>
      <c r="AS372" s="6">
        <v>1</v>
      </c>
      <c r="AT372" s="6" t="s">
        <v>96</v>
      </c>
      <c r="AU372" s="6">
        <v>1</v>
      </c>
      <c r="AV372" s="6">
        <v>1</v>
      </c>
      <c r="AW372" s="6" t="s">
        <v>96</v>
      </c>
      <c r="AX372" s="6" t="s">
        <v>96</v>
      </c>
      <c r="AY372" s="6" t="s">
        <v>96</v>
      </c>
      <c r="AZ372" s="6" t="s">
        <v>96</v>
      </c>
      <c r="BA372" s="6">
        <v>1</v>
      </c>
      <c r="BB372" s="6">
        <v>1</v>
      </c>
      <c r="BC372" s="6" t="s">
        <v>96</v>
      </c>
      <c r="BD372" s="6" t="s">
        <v>96</v>
      </c>
      <c r="BE372" s="6" t="s">
        <v>96</v>
      </c>
      <c r="BF372" s="6" t="s">
        <v>96</v>
      </c>
      <c r="BG372" s="6" t="s">
        <v>96</v>
      </c>
      <c r="BH372" s="6" t="s">
        <v>96</v>
      </c>
      <c r="BI372" s="6" t="s">
        <v>96</v>
      </c>
      <c r="BJ372" s="6" t="s">
        <v>96</v>
      </c>
      <c r="BK372" s="6" t="s">
        <v>779</v>
      </c>
      <c r="BL372" s="6" t="s">
        <v>96</v>
      </c>
      <c r="BM372" s="6" t="s">
        <v>96</v>
      </c>
      <c r="BN372" s="6" t="s">
        <v>96</v>
      </c>
      <c r="BO372" s="6" t="s">
        <v>96</v>
      </c>
      <c r="BP372" s="6" t="s">
        <v>96</v>
      </c>
      <c r="BQ372" s="6" t="s">
        <v>96</v>
      </c>
      <c r="BR372" s="6" t="s">
        <v>96</v>
      </c>
      <c r="BS372" s="6" t="s">
        <v>96</v>
      </c>
      <c r="BT372" s="6" t="s">
        <v>96</v>
      </c>
      <c r="BU372" s="6" t="s">
        <v>96</v>
      </c>
      <c r="BV372" s="6" t="s">
        <v>96</v>
      </c>
      <c r="BW372" s="6" t="s">
        <v>96</v>
      </c>
      <c r="BX372" s="6" t="s">
        <v>96</v>
      </c>
    </row>
    <row r="373" spans="1:76" x14ac:dyDescent="0.25">
      <c r="A373" s="6" t="s">
        <v>776</v>
      </c>
      <c r="B373" s="6" t="s">
        <v>777</v>
      </c>
      <c r="C373" s="6" t="s">
        <v>775</v>
      </c>
      <c r="D373" s="6" t="s">
        <v>774</v>
      </c>
      <c r="E373" s="6">
        <v>2019</v>
      </c>
      <c r="F373" s="39">
        <v>1.26</v>
      </c>
      <c r="G373" t="s">
        <v>785</v>
      </c>
      <c r="H373" s="6" t="s">
        <v>786</v>
      </c>
      <c r="I373" t="s">
        <v>724</v>
      </c>
      <c r="J373" s="6" t="s">
        <v>96</v>
      </c>
      <c r="K373" s="6" t="s">
        <v>96</v>
      </c>
      <c r="L373" s="6">
        <v>0.73</v>
      </c>
      <c r="M373" s="6">
        <v>2.12</v>
      </c>
      <c r="N373" s="6" t="s">
        <v>96</v>
      </c>
      <c r="O373" s="6" t="s">
        <v>96</v>
      </c>
      <c r="P373" s="39" t="s">
        <v>96</v>
      </c>
      <c r="Q373" s="6" t="s">
        <v>96</v>
      </c>
      <c r="R373" s="6" t="s">
        <v>96</v>
      </c>
      <c r="S373" s="6">
        <v>11382</v>
      </c>
      <c r="T373" s="6" t="s">
        <v>96</v>
      </c>
      <c r="U373" s="7">
        <v>14.125806451612904</v>
      </c>
      <c r="V373" s="16">
        <v>31.874193548387098</v>
      </c>
      <c r="W373" s="16">
        <v>-8.6548387096774224</v>
      </c>
      <c r="X373" s="16" t="s">
        <v>96</v>
      </c>
      <c r="Y373" s="16" t="s">
        <v>96</v>
      </c>
      <c r="Z373" s="78" t="s">
        <v>69</v>
      </c>
      <c r="AA373" s="6" t="s">
        <v>70</v>
      </c>
      <c r="AB373" s="6">
        <v>2008</v>
      </c>
      <c r="AC373" s="6">
        <v>2013</v>
      </c>
      <c r="AD373" s="6" t="s">
        <v>96</v>
      </c>
      <c r="AE373" s="6" t="s">
        <v>96</v>
      </c>
      <c r="AF373" s="6" t="s">
        <v>96</v>
      </c>
      <c r="AG373" s="6" t="s">
        <v>96</v>
      </c>
      <c r="AH373" s="6" t="s">
        <v>96</v>
      </c>
      <c r="AI373" s="6">
        <v>1</v>
      </c>
      <c r="AJ373" s="6" t="s">
        <v>96</v>
      </c>
      <c r="AK373" s="6" t="s">
        <v>96</v>
      </c>
      <c r="AL373" s="16" t="s">
        <v>73</v>
      </c>
      <c r="AM373" s="30">
        <f t="shared" si="14"/>
        <v>6.9934022924238182</v>
      </c>
      <c r="AN373" s="30">
        <f t="shared" si="14"/>
        <v>1.0540295321117237</v>
      </c>
      <c r="AO373" s="30">
        <f t="shared" si="14"/>
        <v>0.47322465272978637</v>
      </c>
      <c r="AP373" s="30">
        <f t="shared" si="14"/>
        <v>0.39933486774330673</v>
      </c>
      <c r="AQ373" s="6" t="s">
        <v>680</v>
      </c>
      <c r="AR373" s="6" t="s">
        <v>96</v>
      </c>
      <c r="AS373" s="6">
        <v>1</v>
      </c>
      <c r="AT373" s="6" t="s">
        <v>96</v>
      </c>
      <c r="AU373" s="6">
        <v>1</v>
      </c>
      <c r="AV373" s="6">
        <v>1</v>
      </c>
      <c r="AW373" s="6" t="s">
        <v>96</v>
      </c>
      <c r="AX373" s="6" t="s">
        <v>96</v>
      </c>
      <c r="AY373" s="6" t="s">
        <v>96</v>
      </c>
      <c r="AZ373" s="6" t="s">
        <v>96</v>
      </c>
      <c r="BA373" s="6">
        <v>1</v>
      </c>
      <c r="BB373" s="6">
        <v>1</v>
      </c>
      <c r="BC373" s="6" t="s">
        <v>96</v>
      </c>
      <c r="BD373" s="6" t="s">
        <v>96</v>
      </c>
      <c r="BE373" s="6" t="s">
        <v>96</v>
      </c>
      <c r="BF373" s="6" t="s">
        <v>96</v>
      </c>
      <c r="BG373" s="6" t="s">
        <v>96</v>
      </c>
      <c r="BH373" s="6" t="s">
        <v>96</v>
      </c>
      <c r="BI373" s="6" t="s">
        <v>96</v>
      </c>
      <c r="BJ373" s="6" t="s">
        <v>96</v>
      </c>
      <c r="BK373" s="6" t="s">
        <v>779</v>
      </c>
      <c r="BL373" s="6" t="s">
        <v>96</v>
      </c>
      <c r="BM373" s="6" t="s">
        <v>96</v>
      </c>
      <c r="BN373" s="6" t="s">
        <v>96</v>
      </c>
      <c r="BO373" s="6" t="s">
        <v>96</v>
      </c>
      <c r="BP373" s="6" t="s">
        <v>96</v>
      </c>
      <c r="BQ373" s="6" t="s">
        <v>96</v>
      </c>
      <c r="BR373" s="6" t="s">
        <v>96</v>
      </c>
      <c r="BS373" s="6" t="s">
        <v>96</v>
      </c>
      <c r="BT373" s="6" t="s">
        <v>96</v>
      </c>
      <c r="BU373" s="6" t="s">
        <v>96</v>
      </c>
      <c r="BV373" s="6" t="s">
        <v>96</v>
      </c>
      <c r="BW373" s="6" t="s">
        <v>96</v>
      </c>
      <c r="BX373" s="6" t="s">
        <v>96</v>
      </c>
    </row>
    <row r="374" spans="1:76" x14ac:dyDescent="0.25">
      <c r="A374" s="6" t="s">
        <v>776</v>
      </c>
      <c r="B374" s="6" t="s">
        <v>777</v>
      </c>
      <c r="C374" s="6" t="s">
        <v>775</v>
      </c>
      <c r="D374" s="6" t="s">
        <v>774</v>
      </c>
      <c r="E374" s="6">
        <v>2019</v>
      </c>
      <c r="F374" s="39">
        <v>1.23</v>
      </c>
      <c r="G374" t="s">
        <v>785</v>
      </c>
      <c r="H374" s="6" t="s">
        <v>786</v>
      </c>
      <c r="I374" t="s">
        <v>724</v>
      </c>
      <c r="J374" s="6" t="s">
        <v>96</v>
      </c>
      <c r="K374" s="6" t="s">
        <v>321</v>
      </c>
      <c r="L374" s="6">
        <v>0.84</v>
      </c>
      <c r="M374" s="6">
        <v>2.0499999999999998</v>
      </c>
      <c r="N374" s="6" t="s">
        <v>96</v>
      </c>
      <c r="O374" s="6" t="s">
        <v>96</v>
      </c>
      <c r="P374" s="39" t="s">
        <v>96</v>
      </c>
      <c r="Q374" s="6" t="s">
        <v>96</v>
      </c>
      <c r="R374" s="6" t="s">
        <v>96</v>
      </c>
      <c r="S374" s="6">
        <v>13166</v>
      </c>
      <c r="T374" s="6" t="s">
        <v>96</v>
      </c>
      <c r="U374" s="6">
        <v>10.59375</v>
      </c>
      <c r="V374" s="6">
        <v>31.475000000000001</v>
      </c>
      <c r="W374" s="6">
        <v>-15.918749999999999</v>
      </c>
      <c r="X374" s="16" t="s">
        <v>96</v>
      </c>
      <c r="Y374" s="16" t="s">
        <v>96</v>
      </c>
      <c r="Z374" s="78" t="s">
        <v>69</v>
      </c>
      <c r="AA374" s="6" t="s">
        <v>70</v>
      </c>
      <c r="AB374" s="6">
        <v>2008</v>
      </c>
      <c r="AC374" s="6">
        <v>2013</v>
      </c>
      <c r="AD374" s="6" t="s">
        <v>96</v>
      </c>
      <c r="AE374" s="6" t="s">
        <v>96</v>
      </c>
      <c r="AF374" s="6" t="s">
        <v>96</v>
      </c>
      <c r="AG374" s="6" t="s">
        <v>96</v>
      </c>
      <c r="AH374" s="6" t="s">
        <v>96</v>
      </c>
      <c r="AI374" s="6">
        <v>1</v>
      </c>
      <c r="AJ374" s="6" t="s">
        <v>96</v>
      </c>
      <c r="AK374" s="6" t="s">
        <v>96</v>
      </c>
      <c r="AL374" s="16" t="s">
        <v>73</v>
      </c>
      <c r="AM374" s="6" t="s">
        <v>96</v>
      </c>
      <c r="AN374" s="6" t="s">
        <v>96</v>
      </c>
      <c r="AO374" s="6" t="s">
        <v>96</v>
      </c>
      <c r="AP374" s="6" t="s">
        <v>96</v>
      </c>
      <c r="AQ374" s="6" t="s">
        <v>680</v>
      </c>
      <c r="AR374" s="6" t="s">
        <v>96</v>
      </c>
      <c r="AS374" s="6">
        <v>1</v>
      </c>
      <c r="AT374" s="6" t="s">
        <v>96</v>
      </c>
      <c r="AU374" s="6">
        <v>1</v>
      </c>
      <c r="AV374" s="6">
        <v>1</v>
      </c>
      <c r="AW374" s="6" t="s">
        <v>96</v>
      </c>
      <c r="AX374" s="6" t="s">
        <v>96</v>
      </c>
      <c r="AY374" s="6" t="s">
        <v>96</v>
      </c>
      <c r="AZ374" s="6" t="s">
        <v>96</v>
      </c>
      <c r="BA374" s="6">
        <v>1</v>
      </c>
      <c r="BB374" s="6">
        <v>1</v>
      </c>
      <c r="BC374" s="6" t="s">
        <v>96</v>
      </c>
      <c r="BD374" s="6" t="s">
        <v>96</v>
      </c>
      <c r="BE374" s="6" t="s">
        <v>96</v>
      </c>
      <c r="BF374" s="6" t="s">
        <v>96</v>
      </c>
      <c r="BG374" s="6" t="s">
        <v>96</v>
      </c>
      <c r="BH374" s="6" t="s">
        <v>96</v>
      </c>
      <c r="BI374" s="6" t="s">
        <v>96</v>
      </c>
      <c r="BJ374" s="6" t="s">
        <v>96</v>
      </c>
      <c r="BK374" s="6" t="s">
        <v>784</v>
      </c>
      <c r="BL374" s="6" t="s">
        <v>96</v>
      </c>
      <c r="BM374" s="6" t="s">
        <v>96</v>
      </c>
      <c r="BN374" s="6" t="s">
        <v>96</v>
      </c>
      <c r="BO374" s="6" t="s">
        <v>96</v>
      </c>
      <c r="BP374" s="6" t="s">
        <v>96</v>
      </c>
      <c r="BQ374" s="6" t="s">
        <v>96</v>
      </c>
      <c r="BR374" s="6" t="s">
        <v>96</v>
      </c>
      <c r="BS374" s="6" t="s">
        <v>96</v>
      </c>
      <c r="BT374" s="6" t="s">
        <v>96</v>
      </c>
      <c r="BU374" s="6" t="s">
        <v>96</v>
      </c>
      <c r="BV374" s="6" t="s">
        <v>96</v>
      </c>
      <c r="BW374" s="6" t="s">
        <v>96</v>
      </c>
      <c r="BX374" s="6" t="s">
        <v>96</v>
      </c>
    </row>
    <row r="375" spans="1:76" x14ac:dyDescent="0.25">
      <c r="A375" s="6" t="s">
        <v>776</v>
      </c>
      <c r="B375" s="6" t="s">
        <v>777</v>
      </c>
      <c r="C375" s="6" t="s">
        <v>775</v>
      </c>
      <c r="D375" s="6" t="s">
        <v>774</v>
      </c>
      <c r="E375" s="6">
        <v>2019</v>
      </c>
      <c r="F375" s="39">
        <v>1.77</v>
      </c>
      <c r="G375" t="s">
        <v>785</v>
      </c>
      <c r="H375" s="6" t="s">
        <v>786</v>
      </c>
      <c r="I375" t="s">
        <v>724</v>
      </c>
      <c r="J375" s="6" t="s">
        <v>96</v>
      </c>
      <c r="K375" s="6" t="s">
        <v>96</v>
      </c>
      <c r="L375" s="6">
        <v>0.94</v>
      </c>
      <c r="M375" s="6">
        <v>3.38</v>
      </c>
      <c r="N375" s="6" t="s">
        <v>96</v>
      </c>
      <c r="O375" s="6" t="s">
        <v>96</v>
      </c>
      <c r="P375" s="39" t="s">
        <v>96</v>
      </c>
      <c r="Q375" s="6" t="s">
        <v>96</v>
      </c>
      <c r="R375" s="6" t="s">
        <v>96</v>
      </c>
      <c r="S375" s="6">
        <v>26181</v>
      </c>
      <c r="T375" s="6" t="s">
        <v>96</v>
      </c>
      <c r="U375" s="6">
        <v>17.893333333333331</v>
      </c>
      <c r="V375" s="6">
        <v>32.300000000000004</v>
      </c>
      <c r="W375" s="6">
        <v>-0.90666666666666662</v>
      </c>
      <c r="X375" s="16" t="s">
        <v>96</v>
      </c>
      <c r="Y375" s="16" t="s">
        <v>96</v>
      </c>
      <c r="Z375" s="78" t="s">
        <v>69</v>
      </c>
      <c r="AA375" s="6" t="s">
        <v>70</v>
      </c>
      <c r="AB375" s="6">
        <v>2008</v>
      </c>
      <c r="AC375" s="6">
        <v>2013</v>
      </c>
      <c r="AD375" s="6" t="s">
        <v>96</v>
      </c>
      <c r="AE375" s="6" t="s">
        <v>96</v>
      </c>
      <c r="AF375" s="6" t="s">
        <v>96</v>
      </c>
      <c r="AG375" s="6" t="s">
        <v>96</v>
      </c>
      <c r="AH375" s="6" t="s">
        <v>96</v>
      </c>
      <c r="AI375" s="6">
        <v>1</v>
      </c>
      <c r="AJ375" s="6" t="s">
        <v>96</v>
      </c>
      <c r="AK375" s="6" t="s">
        <v>96</v>
      </c>
      <c r="AL375" s="16" t="s">
        <v>73</v>
      </c>
      <c r="AM375" s="6" t="s">
        <v>96</v>
      </c>
      <c r="AN375" s="6" t="s">
        <v>96</v>
      </c>
      <c r="AO375" s="6" t="s">
        <v>96</v>
      </c>
      <c r="AP375" s="6" t="s">
        <v>96</v>
      </c>
      <c r="AQ375" s="6" t="s">
        <v>680</v>
      </c>
      <c r="AR375" s="6" t="s">
        <v>96</v>
      </c>
      <c r="AS375" s="6">
        <v>1</v>
      </c>
      <c r="AT375" s="6" t="s">
        <v>96</v>
      </c>
      <c r="AU375" s="6">
        <v>1</v>
      </c>
      <c r="AV375" s="6">
        <v>1</v>
      </c>
      <c r="AW375" s="6" t="s">
        <v>96</v>
      </c>
      <c r="AX375" s="6" t="s">
        <v>96</v>
      </c>
      <c r="AY375" s="6" t="s">
        <v>96</v>
      </c>
      <c r="AZ375" s="6" t="s">
        <v>96</v>
      </c>
      <c r="BA375" s="6">
        <v>1</v>
      </c>
      <c r="BB375" s="6">
        <v>1</v>
      </c>
      <c r="BC375" s="6" t="s">
        <v>96</v>
      </c>
      <c r="BD375" s="6" t="s">
        <v>96</v>
      </c>
      <c r="BE375" s="6" t="s">
        <v>96</v>
      </c>
      <c r="BF375" s="6" t="s">
        <v>96</v>
      </c>
      <c r="BG375" s="6" t="s">
        <v>96</v>
      </c>
      <c r="BH375" s="6" t="s">
        <v>96</v>
      </c>
      <c r="BI375" s="6" t="s">
        <v>96</v>
      </c>
      <c r="BJ375" s="6" t="s">
        <v>96</v>
      </c>
      <c r="BK375" s="6" t="s">
        <v>783</v>
      </c>
      <c r="BL375" s="6" t="s">
        <v>96</v>
      </c>
      <c r="BM375" s="6" t="s">
        <v>96</v>
      </c>
      <c r="BN375" s="6" t="s">
        <v>96</v>
      </c>
      <c r="BO375" s="6" t="s">
        <v>96</v>
      </c>
      <c r="BP375" s="6" t="s">
        <v>96</v>
      </c>
      <c r="BQ375" s="6" t="s">
        <v>96</v>
      </c>
      <c r="BR375" s="6" t="s">
        <v>96</v>
      </c>
      <c r="BS375" s="6" t="s">
        <v>96</v>
      </c>
      <c r="BT375" s="6" t="s">
        <v>96</v>
      </c>
      <c r="BU375" s="6" t="s">
        <v>96</v>
      </c>
      <c r="BV375" s="6" t="s">
        <v>96</v>
      </c>
      <c r="BW375" s="6" t="s">
        <v>96</v>
      </c>
      <c r="BX375" s="6" t="s">
        <v>96</v>
      </c>
    </row>
    <row r="376" spans="1:76" x14ac:dyDescent="0.25">
      <c r="A376" s="6" t="s">
        <v>776</v>
      </c>
      <c r="B376" s="6" t="s">
        <v>777</v>
      </c>
      <c r="C376" s="6" t="s">
        <v>775</v>
      </c>
      <c r="D376" s="6" t="s">
        <v>774</v>
      </c>
      <c r="E376" s="6">
        <v>2019</v>
      </c>
      <c r="F376" s="39">
        <v>1.27</v>
      </c>
      <c r="G376" t="s">
        <v>785</v>
      </c>
      <c r="H376" s="6" t="s">
        <v>787</v>
      </c>
      <c r="I376" t="s">
        <v>724</v>
      </c>
      <c r="J376" s="6" t="s">
        <v>96</v>
      </c>
      <c r="K376" s="6" t="s">
        <v>96</v>
      </c>
      <c r="L376" s="6">
        <v>1.01</v>
      </c>
      <c r="M376" s="6">
        <v>1.59</v>
      </c>
      <c r="N376" s="6" t="s">
        <v>96</v>
      </c>
      <c r="O376" s="6" t="s">
        <v>96</v>
      </c>
      <c r="P376" s="39" t="s">
        <v>96</v>
      </c>
      <c r="Q376" s="6" t="s">
        <v>96</v>
      </c>
      <c r="R376" s="6" t="s">
        <v>96</v>
      </c>
      <c r="S376">
        <v>2011</v>
      </c>
      <c r="T376" s="6" t="s">
        <v>96</v>
      </c>
      <c r="U376">
        <v>13.1</v>
      </c>
      <c r="V376">
        <v>34.5</v>
      </c>
      <c r="W376">
        <v>-12.5</v>
      </c>
      <c r="X376" s="16" t="s">
        <v>96</v>
      </c>
      <c r="Y376" s="16" t="s">
        <v>96</v>
      </c>
      <c r="Z376" s="78" t="s">
        <v>69</v>
      </c>
      <c r="AA376" s="6" t="s">
        <v>70</v>
      </c>
      <c r="AB376" s="6">
        <v>2008</v>
      </c>
      <c r="AC376" s="6">
        <v>2013</v>
      </c>
      <c r="AD376" s="6" t="s">
        <v>96</v>
      </c>
      <c r="AE376" s="6" t="s">
        <v>96</v>
      </c>
      <c r="AF376" s="6" t="s">
        <v>96</v>
      </c>
      <c r="AG376" s="6" t="s">
        <v>96</v>
      </c>
      <c r="AH376" s="6" t="s">
        <v>96</v>
      </c>
      <c r="AI376" s="6">
        <v>1</v>
      </c>
      <c r="AJ376" s="6" t="s">
        <v>96</v>
      </c>
      <c r="AK376" s="6" t="s">
        <v>96</v>
      </c>
      <c r="AL376" s="16" t="s">
        <v>73</v>
      </c>
      <c r="AM376" s="6" t="s">
        <v>96</v>
      </c>
      <c r="AN376" s="6" t="s">
        <v>96</v>
      </c>
      <c r="AO376">
        <v>0.91826484018264942</v>
      </c>
      <c r="AP376" s="6" t="s">
        <v>96</v>
      </c>
      <c r="AQ376" s="6" t="s">
        <v>680</v>
      </c>
      <c r="AR376" s="6" t="s">
        <v>96</v>
      </c>
      <c r="AS376" s="6">
        <v>1</v>
      </c>
      <c r="AT376" s="6" t="s">
        <v>96</v>
      </c>
      <c r="AU376" s="6">
        <v>1</v>
      </c>
      <c r="AV376" s="6">
        <v>1</v>
      </c>
      <c r="AW376" s="6" t="s">
        <v>96</v>
      </c>
      <c r="AX376" s="6" t="s">
        <v>96</v>
      </c>
      <c r="AY376" s="6" t="s">
        <v>96</v>
      </c>
      <c r="AZ376" s="6" t="s">
        <v>96</v>
      </c>
      <c r="BA376" s="6">
        <v>1</v>
      </c>
      <c r="BB376" s="6">
        <v>1</v>
      </c>
      <c r="BC376" s="6" t="s">
        <v>96</v>
      </c>
      <c r="BD376" s="6" t="s">
        <v>96</v>
      </c>
      <c r="BE376" s="6" t="s">
        <v>96</v>
      </c>
      <c r="BF376" s="6" t="s">
        <v>96</v>
      </c>
      <c r="BG376" s="6" t="s">
        <v>96</v>
      </c>
      <c r="BH376" s="6" t="s">
        <v>96</v>
      </c>
      <c r="BI376" s="6" t="s">
        <v>96</v>
      </c>
      <c r="BJ376" s="6" t="s">
        <v>96</v>
      </c>
      <c r="BK376" s="6" t="s">
        <v>788</v>
      </c>
      <c r="BL376" s="6" t="s">
        <v>96</v>
      </c>
      <c r="BM376" s="6" t="s">
        <v>96</v>
      </c>
      <c r="BN376" s="6" t="s">
        <v>96</v>
      </c>
      <c r="BO376" s="6" t="s">
        <v>96</v>
      </c>
      <c r="BP376" s="6" t="s">
        <v>96</v>
      </c>
      <c r="BQ376" s="6" t="s">
        <v>96</v>
      </c>
      <c r="BR376" s="6" t="s">
        <v>96</v>
      </c>
      <c r="BS376" s="6" t="s">
        <v>96</v>
      </c>
      <c r="BT376" s="6" t="s">
        <v>96</v>
      </c>
      <c r="BU376" s="6" t="s">
        <v>96</v>
      </c>
      <c r="BV376" s="6" t="s">
        <v>96</v>
      </c>
      <c r="BW376" s="6" t="s">
        <v>96</v>
      </c>
      <c r="BX376" s="6" t="s">
        <v>96</v>
      </c>
    </row>
    <row r="377" spans="1:76" x14ac:dyDescent="0.25">
      <c r="A377" s="6" t="s">
        <v>776</v>
      </c>
      <c r="B377" s="6" t="s">
        <v>777</v>
      </c>
      <c r="C377" s="6" t="s">
        <v>775</v>
      </c>
      <c r="D377" s="6" t="s">
        <v>774</v>
      </c>
      <c r="E377" s="6">
        <v>2019</v>
      </c>
      <c r="F377" s="39">
        <v>1.33</v>
      </c>
      <c r="G377" t="s">
        <v>785</v>
      </c>
      <c r="H377" s="6" t="s">
        <v>787</v>
      </c>
      <c r="I377" t="s">
        <v>724</v>
      </c>
      <c r="J377" s="6" t="s">
        <v>96</v>
      </c>
      <c r="K377" s="6" t="s">
        <v>96</v>
      </c>
      <c r="L377" s="6">
        <v>0.99</v>
      </c>
      <c r="M377" s="6">
        <v>1.78</v>
      </c>
      <c r="N377" s="6" t="s">
        <v>96</v>
      </c>
      <c r="O377" s="6" t="s">
        <v>96</v>
      </c>
      <c r="P377" s="39" t="s">
        <v>96</v>
      </c>
      <c r="Q377" s="6" t="s">
        <v>96</v>
      </c>
      <c r="R377" s="6" t="s">
        <v>96</v>
      </c>
      <c r="S377">
        <v>1007</v>
      </c>
      <c r="T377" s="6" t="s">
        <v>96</v>
      </c>
      <c r="U377">
        <v>5.9</v>
      </c>
      <c r="V377">
        <v>30.4</v>
      </c>
      <c r="W377">
        <v>-27.6</v>
      </c>
      <c r="X377" s="16" t="s">
        <v>96</v>
      </c>
      <c r="Y377" s="16" t="s">
        <v>96</v>
      </c>
      <c r="Z377" s="78" t="s">
        <v>69</v>
      </c>
      <c r="AA377" s="6" t="s">
        <v>70</v>
      </c>
      <c r="AB377" s="6">
        <v>2008</v>
      </c>
      <c r="AC377" s="6">
        <v>2013</v>
      </c>
      <c r="AD377" s="6" t="s">
        <v>96</v>
      </c>
      <c r="AE377" s="6" t="s">
        <v>96</v>
      </c>
      <c r="AF377" s="6" t="s">
        <v>96</v>
      </c>
      <c r="AG377" s="6" t="s">
        <v>96</v>
      </c>
      <c r="AH377" s="6" t="s">
        <v>96</v>
      </c>
      <c r="AI377" s="6">
        <v>1</v>
      </c>
      <c r="AJ377" s="6" t="s">
        <v>96</v>
      </c>
      <c r="AK377" s="6" t="s">
        <v>96</v>
      </c>
      <c r="AL377" s="16" t="s">
        <v>73</v>
      </c>
      <c r="AM377" s="6" t="s">
        <v>96</v>
      </c>
      <c r="AN377" s="6" t="s">
        <v>96</v>
      </c>
      <c r="AO377">
        <v>0.45981735159817355</v>
      </c>
      <c r="AP377" s="6" t="s">
        <v>96</v>
      </c>
      <c r="AQ377" s="6" t="s">
        <v>680</v>
      </c>
      <c r="AR377" s="6" t="s">
        <v>96</v>
      </c>
      <c r="AS377" s="6">
        <v>1</v>
      </c>
      <c r="AT377" s="6" t="s">
        <v>96</v>
      </c>
      <c r="AU377" s="6">
        <v>1</v>
      </c>
      <c r="AV377" s="6">
        <v>1</v>
      </c>
      <c r="AW377" s="6" t="s">
        <v>96</v>
      </c>
      <c r="AX377" s="6" t="s">
        <v>96</v>
      </c>
      <c r="AY377" s="6" t="s">
        <v>96</v>
      </c>
      <c r="AZ377" s="6" t="s">
        <v>96</v>
      </c>
      <c r="BA377" s="6">
        <v>1</v>
      </c>
      <c r="BB377" s="6">
        <v>1</v>
      </c>
      <c r="BC377" s="6" t="s">
        <v>96</v>
      </c>
      <c r="BD377" s="6" t="s">
        <v>96</v>
      </c>
      <c r="BE377" s="6" t="s">
        <v>96</v>
      </c>
      <c r="BF377" s="6" t="s">
        <v>96</v>
      </c>
      <c r="BG377" s="6" t="s">
        <v>96</v>
      </c>
      <c r="BH377" s="6" t="s">
        <v>96</v>
      </c>
      <c r="BI377" s="6" t="s">
        <v>96</v>
      </c>
      <c r="BJ377" s="6" t="s">
        <v>96</v>
      </c>
      <c r="BK377" s="6" t="s">
        <v>789</v>
      </c>
      <c r="BL377" s="6" t="s">
        <v>96</v>
      </c>
      <c r="BM377" s="6" t="s">
        <v>96</v>
      </c>
      <c r="BN377" s="6" t="s">
        <v>96</v>
      </c>
      <c r="BO377" s="6" t="s">
        <v>96</v>
      </c>
      <c r="BP377" s="6" t="s">
        <v>96</v>
      </c>
      <c r="BQ377" s="6" t="s">
        <v>96</v>
      </c>
      <c r="BR377" s="6" t="s">
        <v>96</v>
      </c>
      <c r="BS377" s="6" t="s">
        <v>96</v>
      </c>
      <c r="BT377" s="6" t="s">
        <v>96</v>
      </c>
      <c r="BU377" s="6" t="s">
        <v>96</v>
      </c>
      <c r="BV377" s="6" t="s">
        <v>96</v>
      </c>
      <c r="BW377" s="6" t="s">
        <v>96</v>
      </c>
      <c r="BX377" s="6" t="s">
        <v>96</v>
      </c>
    </row>
    <row r="378" spans="1:76" x14ac:dyDescent="0.25">
      <c r="A378" s="6" t="s">
        <v>776</v>
      </c>
      <c r="B378" s="6" t="s">
        <v>777</v>
      </c>
      <c r="C378" s="6" t="s">
        <v>775</v>
      </c>
      <c r="D378" s="6" t="s">
        <v>774</v>
      </c>
      <c r="E378" s="6">
        <v>2019</v>
      </c>
      <c r="F378" s="39">
        <v>1.1200000000000001</v>
      </c>
      <c r="G378" t="s">
        <v>785</v>
      </c>
      <c r="H378" s="6" t="s">
        <v>787</v>
      </c>
      <c r="I378" t="s">
        <v>724</v>
      </c>
      <c r="J378" s="6" t="s">
        <v>96</v>
      </c>
      <c r="K378" s="6" t="s">
        <v>96</v>
      </c>
      <c r="L378" s="6">
        <v>0.85</v>
      </c>
      <c r="M378" s="6">
        <v>1.49</v>
      </c>
      <c r="N378" s="6" t="s">
        <v>96</v>
      </c>
      <c r="O378" s="6" t="s">
        <v>96</v>
      </c>
      <c r="P378" s="39" t="s">
        <v>96</v>
      </c>
      <c r="Q378" s="6" t="s">
        <v>96</v>
      </c>
      <c r="R378" s="6" t="s">
        <v>96</v>
      </c>
      <c r="S378">
        <v>1880</v>
      </c>
      <c r="T378" s="6" t="s">
        <v>96</v>
      </c>
      <c r="U378">
        <v>18.3</v>
      </c>
      <c r="V378">
        <v>35.799999999999997</v>
      </c>
      <c r="W378">
        <v>-3</v>
      </c>
      <c r="X378" s="16" t="s">
        <v>96</v>
      </c>
      <c r="Y378" s="16" t="s">
        <v>96</v>
      </c>
      <c r="Z378" s="78" t="s">
        <v>69</v>
      </c>
      <c r="AA378" s="6" t="s">
        <v>70</v>
      </c>
      <c r="AB378" s="6">
        <v>2008</v>
      </c>
      <c r="AC378" s="6">
        <v>2013</v>
      </c>
      <c r="AD378" s="6" t="s">
        <v>96</v>
      </c>
      <c r="AE378" s="6" t="s">
        <v>96</v>
      </c>
      <c r="AF378" s="6" t="s">
        <v>96</v>
      </c>
      <c r="AG378" s="6" t="s">
        <v>96</v>
      </c>
      <c r="AH378" s="6" t="s">
        <v>96</v>
      </c>
      <c r="AI378" s="6">
        <v>1</v>
      </c>
      <c r="AJ378" s="6" t="s">
        <v>96</v>
      </c>
      <c r="AK378" s="6" t="s">
        <v>96</v>
      </c>
      <c r="AL378" s="16" t="s">
        <v>73</v>
      </c>
      <c r="AM378" s="6" t="s">
        <v>96</v>
      </c>
      <c r="AN378" s="6" t="s">
        <v>96</v>
      </c>
      <c r="AO378">
        <v>0.85844748858447484</v>
      </c>
      <c r="AP378" s="6" t="s">
        <v>96</v>
      </c>
      <c r="AQ378" s="6" t="s">
        <v>680</v>
      </c>
      <c r="AR378" s="6" t="s">
        <v>96</v>
      </c>
      <c r="AS378" s="6">
        <v>1</v>
      </c>
      <c r="AT378" s="6" t="s">
        <v>96</v>
      </c>
      <c r="AU378" s="6">
        <v>1</v>
      </c>
      <c r="AV378" s="6">
        <v>1</v>
      </c>
      <c r="AW378" s="6" t="s">
        <v>96</v>
      </c>
      <c r="AX378" s="6" t="s">
        <v>96</v>
      </c>
      <c r="AY378" s="6" t="s">
        <v>96</v>
      </c>
      <c r="AZ378" s="6" t="s">
        <v>96</v>
      </c>
      <c r="BA378" s="6">
        <v>1</v>
      </c>
      <c r="BB378" s="6">
        <v>1</v>
      </c>
      <c r="BC378" s="6" t="s">
        <v>96</v>
      </c>
      <c r="BD378" s="6" t="s">
        <v>96</v>
      </c>
      <c r="BE378" s="6" t="s">
        <v>96</v>
      </c>
      <c r="BF378" s="6" t="s">
        <v>96</v>
      </c>
      <c r="BG378" s="6" t="s">
        <v>96</v>
      </c>
      <c r="BH378" s="6" t="s">
        <v>96</v>
      </c>
      <c r="BI378" s="6" t="s">
        <v>96</v>
      </c>
      <c r="BJ378" s="6" t="s">
        <v>96</v>
      </c>
      <c r="BK378" s="6" t="s">
        <v>790</v>
      </c>
      <c r="BL378" s="6" t="s">
        <v>96</v>
      </c>
      <c r="BM378" s="6" t="s">
        <v>96</v>
      </c>
      <c r="BN378" s="6" t="s">
        <v>96</v>
      </c>
      <c r="BO378" s="6" t="s">
        <v>96</v>
      </c>
      <c r="BP378" s="6" t="s">
        <v>96</v>
      </c>
      <c r="BQ378" s="6" t="s">
        <v>96</v>
      </c>
      <c r="BR378" s="6" t="s">
        <v>96</v>
      </c>
      <c r="BS378" s="6" t="s">
        <v>96</v>
      </c>
      <c r="BT378" s="6" t="s">
        <v>96</v>
      </c>
      <c r="BU378" s="6" t="s">
        <v>96</v>
      </c>
      <c r="BV378" s="6" t="s">
        <v>96</v>
      </c>
      <c r="BW378" s="6" t="s">
        <v>96</v>
      </c>
      <c r="BX378" s="6" t="s">
        <v>96</v>
      </c>
    </row>
    <row r="379" spans="1:76" x14ac:dyDescent="0.25">
      <c r="A379" s="6" t="s">
        <v>776</v>
      </c>
      <c r="B379" s="6" t="s">
        <v>777</v>
      </c>
      <c r="C379" s="6" t="s">
        <v>775</v>
      </c>
      <c r="D379" s="6" t="s">
        <v>774</v>
      </c>
      <c r="E379" s="6">
        <v>2019</v>
      </c>
      <c r="F379" s="39">
        <v>1.06</v>
      </c>
      <c r="G379" t="s">
        <v>785</v>
      </c>
      <c r="H379" s="6" t="s">
        <v>787</v>
      </c>
      <c r="I379" t="s">
        <v>724</v>
      </c>
      <c r="J379" s="6" t="s">
        <v>96</v>
      </c>
      <c r="K379" s="6" t="s">
        <v>96</v>
      </c>
      <c r="L379" s="6">
        <v>0.89</v>
      </c>
      <c r="M379" s="6">
        <v>1.26</v>
      </c>
      <c r="N379" s="6" t="s">
        <v>96</v>
      </c>
      <c r="O379" s="6" t="s">
        <v>96</v>
      </c>
      <c r="P379" s="39" t="s">
        <v>96</v>
      </c>
      <c r="Q379" s="6" t="s">
        <v>96</v>
      </c>
      <c r="R379" s="6" t="s">
        <v>96</v>
      </c>
      <c r="S379">
        <v>3623</v>
      </c>
      <c r="T379" s="6" t="s">
        <v>96</v>
      </c>
      <c r="U379">
        <v>16.3</v>
      </c>
      <c r="V379">
        <v>29.3</v>
      </c>
      <c r="W379">
        <v>-0.5</v>
      </c>
      <c r="X379" s="16" t="s">
        <v>96</v>
      </c>
      <c r="Y379" s="16" t="s">
        <v>96</v>
      </c>
      <c r="Z379" s="78" t="s">
        <v>69</v>
      </c>
      <c r="AA379" s="6" t="s">
        <v>70</v>
      </c>
      <c r="AB379" s="6">
        <v>2008</v>
      </c>
      <c r="AC379" s="6">
        <v>2013</v>
      </c>
      <c r="AD379" s="6" t="s">
        <v>96</v>
      </c>
      <c r="AE379" s="6" t="s">
        <v>96</v>
      </c>
      <c r="AF379" s="6" t="s">
        <v>96</v>
      </c>
      <c r="AG379" s="6" t="s">
        <v>96</v>
      </c>
      <c r="AH379" s="6" t="s">
        <v>96</v>
      </c>
      <c r="AI379" s="6">
        <v>1</v>
      </c>
      <c r="AJ379" s="6" t="s">
        <v>96</v>
      </c>
      <c r="AK379" s="6" t="s">
        <v>96</v>
      </c>
      <c r="AL379" s="16" t="s">
        <v>73</v>
      </c>
      <c r="AM379" s="6" t="s">
        <v>96</v>
      </c>
      <c r="AN379" s="6" t="s">
        <v>96</v>
      </c>
      <c r="AO379">
        <v>1.6543378995433791</v>
      </c>
      <c r="AP379" s="6" t="s">
        <v>96</v>
      </c>
      <c r="AQ379" s="6" t="s">
        <v>680</v>
      </c>
      <c r="AR379" s="6" t="s">
        <v>96</v>
      </c>
      <c r="AS379" s="6">
        <v>1</v>
      </c>
      <c r="AT379" s="6" t="s">
        <v>96</v>
      </c>
      <c r="AU379" s="6">
        <v>1</v>
      </c>
      <c r="AV379" s="6">
        <v>1</v>
      </c>
      <c r="AW379" s="6" t="s">
        <v>96</v>
      </c>
      <c r="AX379" s="6" t="s">
        <v>96</v>
      </c>
      <c r="AY379" s="6" t="s">
        <v>96</v>
      </c>
      <c r="AZ379" s="6" t="s">
        <v>96</v>
      </c>
      <c r="BA379" s="6">
        <v>1</v>
      </c>
      <c r="BB379" s="6">
        <v>1</v>
      </c>
      <c r="BC379" s="6" t="s">
        <v>96</v>
      </c>
      <c r="BD379" s="6" t="s">
        <v>96</v>
      </c>
      <c r="BE379" s="6" t="s">
        <v>96</v>
      </c>
      <c r="BF379" s="6" t="s">
        <v>96</v>
      </c>
      <c r="BG379" s="6" t="s">
        <v>96</v>
      </c>
      <c r="BH379" s="6" t="s">
        <v>96</v>
      </c>
      <c r="BI379" s="6" t="s">
        <v>96</v>
      </c>
      <c r="BJ379" s="6" t="s">
        <v>96</v>
      </c>
      <c r="BK379" s="6" t="s">
        <v>791</v>
      </c>
      <c r="BL379" s="6" t="s">
        <v>96</v>
      </c>
      <c r="BM379" s="6" t="s">
        <v>96</v>
      </c>
      <c r="BN379" s="6" t="s">
        <v>96</v>
      </c>
      <c r="BO379" s="6" t="s">
        <v>96</v>
      </c>
      <c r="BP379" s="6" t="s">
        <v>96</v>
      </c>
      <c r="BQ379" s="6" t="s">
        <v>96</v>
      </c>
      <c r="BR379" s="6" t="s">
        <v>96</v>
      </c>
      <c r="BS379" s="6" t="s">
        <v>96</v>
      </c>
      <c r="BT379" s="6" t="s">
        <v>96</v>
      </c>
      <c r="BU379" s="6" t="s">
        <v>96</v>
      </c>
      <c r="BV379" s="6" t="s">
        <v>96</v>
      </c>
      <c r="BW379" s="6" t="s">
        <v>96</v>
      </c>
      <c r="BX379" s="6" t="s">
        <v>96</v>
      </c>
    </row>
    <row r="380" spans="1:76" x14ac:dyDescent="0.25">
      <c r="A380" s="6" t="s">
        <v>776</v>
      </c>
      <c r="B380" s="6" t="s">
        <v>777</v>
      </c>
      <c r="C380" s="6" t="s">
        <v>775</v>
      </c>
      <c r="D380" s="6" t="s">
        <v>774</v>
      </c>
      <c r="E380" s="6">
        <v>2019</v>
      </c>
      <c r="F380" s="39">
        <v>1.1100000000000001</v>
      </c>
      <c r="G380" t="s">
        <v>785</v>
      </c>
      <c r="H380" s="6" t="s">
        <v>787</v>
      </c>
      <c r="I380" t="s">
        <v>724</v>
      </c>
      <c r="J380" s="6" t="s">
        <v>96</v>
      </c>
      <c r="K380" s="6" t="s">
        <v>96</v>
      </c>
      <c r="L380" s="6">
        <v>1.06</v>
      </c>
      <c r="M380" s="6">
        <v>1.34</v>
      </c>
      <c r="N380" s="6" t="s">
        <v>96</v>
      </c>
      <c r="O380" s="6" t="s">
        <v>96</v>
      </c>
      <c r="P380" s="39" t="s">
        <v>96</v>
      </c>
      <c r="Q380" s="6" t="s">
        <v>96</v>
      </c>
      <c r="R380" s="6" t="s">
        <v>96</v>
      </c>
      <c r="S380">
        <v>6389</v>
      </c>
      <c r="T380" s="6" t="s">
        <v>96</v>
      </c>
      <c r="U380">
        <v>18.7</v>
      </c>
      <c r="V380">
        <v>34.4</v>
      </c>
      <c r="W380">
        <v>1.2</v>
      </c>
      <c r="X380" s="16" t="s">
        <v>96</v>
      </c>
      <c r="Y380" s="16" t="s">
        <v>96</v>
      </c>
      <c r="Z380" s="78" t="s">
        <v>69</v>
      </c>
      <c r="AA380" s="6" t="s">
        <v>70</v>
      </c>
      <c r="AB380" s="6">
        <v>2008</v>
      </c>
      <c r="AC380" s="6">
        <v>2013</v>
      </c>
      <c r="AD380" s="6" t="s">
        <v>96</v>
      </c>
      <c r="AE380" s="6" t="s">
        <v>96</v>
      </c>
      <c r="AF380" s="6" t="s">
        <v>96</v>
      </c>
      <c r="AG380" s="6" t="s">
        <v>96</v>
      </c>
      <c r="AH380" s="6" t="s">
        <v>96</v>
      </c>
      <c r="AI380" s="6">
        <v>1</v>
      </c>
      <c r="AJ380" s="6" t="s">
        <v>96</v>
      </c>
      <c r="AK380" s="6" t="s">
        <v>96</v>
      </c>
      <c r="AL380" s="16" t="s">
        <v>73</v>
      </c>
      <c r="AM380" s="6" t="s">
        <v>96</v>
      </c>
      <c r="AN380" s="6" t="s">
        <v>96</v>
      </c>
      <c r="AO380">
        <v>2.9173515981735156</v>
      </c>
      <c r="AP380" s="6" t="s">
        <v>96</v>
      </c>
      <c r="AQ380" s="6" t="s">
        <v>680</v>
      </c>
      <c r="AR380" s="6" t="s">
        <v>96</v>
      </c>
      <c r="AS380" s="6">
        <v>1</v>
      </c>
      <c r="AT380" s="6" t="s">
        <v>96</v>
      </c>
      <c r="AU380" s="6">
        <v>1</v>
      </c>
      <c r="AV380" s="6">
        <v>1</v>
      </c>
      <c r="AW380" s="6" t="s">
        <v>96</v>
      </c>
      <c r="AX380" s="6" t="s">
        <v>96</v>
      </c>
      <c r="AY380" s="6" t="s">
        <v>96</v>
      </c>
      <c r="AZ380" s="6" t="s">
        <v>96</v>
      </c>
      <c r="BA380" s="6">
        <v>1</v>
      </c>
      <c r="BB380" s="6">
        <v>1</v>
      </c>
      <c r="BC380" s="6" t="s">
        <v>96</v>
      </c>
      <c r="BD380" s="6" t="s">
        <v>96</v>
      </c>
      <c r="BE380" s="6" t="s">
        <v>96</v>
      </c>
      <c r="BF380" s="6" t="s">
        <v>96</v>
      </c>
      <c r="BG380" s="6" t="s">
        <v>96</v>
      </c>
      <c r="BH380" s="6" t="s">
        <v>96</v>
      </c>
      <c r="BI380" s="6" t="s">
        <v>96</v>
      </c>
      <c r="BJ380" s="6" t="s">
        <v>96</v>
      </c>
      <c r="BK380" s="6" t="s">
        <v>792</v>
      </c>
      <c r="BL380" s="6" t="s">
        <v>96</v>
      </c>
      <c r="BM380" s="6" t="s">
        <v>96</v>
      </c>
      <c r="BN380" s="6" t="s">
        <v>96</v>
      </c>
      <c r="BO380" s="6" t="s">
        <v>96</v>
      </c>
      <c r="BP380" s="6" t="s">
        <v>96</v>
      </c>
      <c r="BQ380" s="6" t="s">
        <v>96</v>
      </c>
      <c r="BR380" s="6" t="s">
        <v>96</v>
      </c>
      <c r="BS380" s="6" t="s">
        <v>96</v>
      </c>
      <c r="BT380" s="6" t="s">
        <v>96</v>
      </c>
      <c r="BU380" s="6" t="s">
        <v>96</v>
      </c>
      <c r="BV380" s="6" t="s">
        <v>96</v>
      </c>
      <c r="BW380" s="6" t="s">
        <v>96</v>
      </c>
      <c r="BX380" s="6" t="s">
        <v>96</v>
      </c>
    </row>
    <row r="381" spans="1:76" x14ac:dyDescent="0.25">
      <c r="A381" s="6" t="s">
        <v>776</v>
      </c>
      <c r="B381" s="6" t="s">
        <v>777</v>
      </c>
      <c r="C381" s="6" t="s">
        <v>775</v>
      </c>
      <c r="D381" s="6" t="s">
        <v>774</v>
      </c>
      <c r="E381" s="6">
        <v>2019</v>
      </c>
      <c r="F381" s="39">
        <v>1.03</v>
      </c>
      <c r="G381" t="s">
        <v>785</v>
      </c>
      <c r="H381" s="6" t="s">
        <v>787</v>
      </c>
      <c r="I381" t="s">
        <v>724</v>
      </c>
      <c r="J381" s="6" t="s">
        <v>96</v>
      </c>
      <c r="K381" s="6" t="s">
        <v>96</v>
      </c>
      <c r="L381" s="6">
        <v>0.55000000000000004</v>
      </c>
      <c r="M381" s="6">
        <v>1.93</v>
      </c>
      <c r="N381" s="6" t="s">
        <v>96</v>
      </c>
      <c r="O381" s="6" t="s">
        <v>96</v>
      </c>
      <c r="P381" s="39" t="s">
        <v>96</v>
      </c>
      <c r="Q381" s="6" t="s">
        <v>96</v>
      </c>
      <c r="R381" s="6" t="s">
        <v>96</v>
      </c>
      <c r="S381">
        <v>302</v>
      </c>
      <c r="T381" s="6" t="s">
        <v>96</v>
      </c>
      <c r="U381">
        <v>20.399999999999999</v>
      </c>
      <c r="V381">
        <v>32.9</v>
      </c>
      <c r="W381">
        <v>4.4000000000000004</v>
      </c>
      <c r="X381" s="16" t="s">
        <v>96</v>
      </c>
      <c r="Y381" s="16" t="s">
        <v>96</v>
      </c>
      <c r="Z381" s="78" t="s">
        <v>69</v>
      </c>
      <c r="AA381" s="6" t="s">
        <v>70</v>
      </c>
      <c r="AB381" s="6">
        <v>2008</v>
      </c>
      <c r="AC381" s="6">
        <v>2013</v>
      </c>
      <c r="AD381" s="6" t="s">
        <v>96</v>
      </c>
      <c r="AE381" s="6" t="s">
        <v>96</v>
      </c>
      <c r="AF381" s="6" t="s">
        <v>96</v>
      </c>
      <c r="AG381" s="6" t="s">
        <v>96</v>
      </c>
      <c r="AH381" s="6" t="s">
        <v>96</v>
      </c>
      <c r="AI381" s="6">
        <v>1</v>
      </c>
      <c r="AJ381" s="6" t="s">
        <v>96</v>
      </c>
      <c r="AK381" s="6" t="s">
        <v>96</v>
      </c>
      <c r="AL381" s="16" t="s">
        <v>73</v>
      </c>
      <c r="AM381" s="6" t="s">
        <v>96</v>
      </c>
      <c r="AN381" s="6" t="s">
        <v>96</v>
      </c>
      <c r="AO381">
        <v>0.13789954337899543</v>
      </c>
      <c r="AP381" s="6" t="s">
        <v>96</v>
      </c>
      <c r="AQ381" s="6" t="s">
        <v>680</v>
      </c>
      <c r="AR381" s="6" t="s">
        <v>96</v>
      </c>
      <c r="AS381" s="6">
        <v>1</v>
      </c>
      <c r="AT381" s="6" t="s">
        <v>96</v>
      </c>
      <c r="AU381" s="6">
        <v>1</v>
      </c>
      <c r="AV381" s="6">
        <v>1</v>
      </c>
      <c r="AW381" s="6" t="s">
        <v>96</v>
      </c>
      <c r="AX381" s="6" t="s">
        <v>96</v>
      </c>
      <c r="AY381" s="6" t="s">
        <v>96</v>
      </c>
      <c r="AZ381" s="6" t="s">
        <v>96</v>
      </c>
      <c r="BA381" s="6">
        <v>1</v>
      </c>
      <c r="BB381" s="6">
        <v>1</v>
      </c>
      <c r="BC381" s="6" t="s">
        <v>96</v>
      </c>
      <c r="BD381" s="6" t="s">
        <v>96</v>
      </c>
      <c r="BE381" s="6" t="s">
        <v>96</v>
      </c>
      <c r="BF381" s="6" t="s">
        <v>96</v>
      </c>
      <c r="BG381" s="6" t="s">
        <v>96</v>
      </c>
      <c r="BH381" s="6" t="s">
        <v>96</v>
      </c>
      <c r="BI381" s="6" t="s">
        <v>96</v>
      </c>
      <c r="BJ381" s="6" t="s">
        <v>96</v>
      </c>
      <c r="BK381" s="6" t="s">
        <v>793</v>
      </c>
      <c r="BL381" s="6" t="s">
        <v>96</v>
      </c>
      <c r="BM381" s="6" t="s">
        <v>96</v>
      </c>
      <c r="BN381" s="6" t="s">
        <v>96</v>
      </c>
      <c r="BO381" s="6" t="s">
        <v>96</v>
      </c>
      <c r="BP381" s="6" t="s">
        <v>96</v>
      </c>
      <c r="BQ381" s="6" t="s">
        <v>96</v>
      </c>
      <c r="BR381" s="6" t="s">
        <v>96</v>
      </c>
      <c r="BS381" s="6" t="s">
        <v>96</v>
      </c>
      <c r="BT381" s="6" t="s">
        <v>96</v>
      </c>
      <c r="BU381" s="6" t="s">
        <v>96</v>
      </c>
      <c r="BV381" s="6" t="s">
        <v>96</v>
      </c>
      <c r="BW381" s="6" t="s">
        <v>96</v>
      </c>
      <c r="BX381" s="6" t="s">
        <v>96</v>
      </c>
    </row>
    <row r="382" spans="1:76" x14ac:dyDescent="0.25">
      <c r="A382" s="6" t="s">
        <v>776</v>
      </c>
      <c r="B382" s="6" t="s">
        <v>777</v>
      </c>
      <c r="C382" s="6" t="s">
        <v>775</v>
      </c>
      <c r="D382" s="6" t="s">
        <v>774</v>
      </c>
      <c r="E382" s="6">
        <v>2019</v>
      </c>
      <c r="F382" s="39">
        <v>1.18</v>
      </c>
      <c r="G382" t="s">
        <v>785</v>
      </c>
      <c r="H382" s="6" t="s">
        <v>787</v>
      </c>
      <c r="I382" t="s">
        <v>724</v>
      </c>
      <c r="J382" s="6" t="s">
        <v>96</v>
      </c>
      <c r="K382" s="6" t="s">
        <v>96</v>
      </c>
      <c r="L382" s="6">
        <v>1.02</v>
      </c>
      <c r="M382" s="6">
        <v>1.52</v>
      </c>
      <c r="N382" s="6" t="s">
        <v>96</v>
      </c>
      <c r="O382" s="6" t="s">
        <v>96</v>
      </c>
      <c r="P382" s="39" t="s">
        <v>96</v>
      </c>
      <c r="Q382" s="6" t="s">
        <v>96</v>
      </c>
      <c r="R382" s="6" t="s">
        <v>96</v>
      </c>
      <c r="S382">
        <v>1476</v>
      </c>
      <c r="T382" s="6" t="s">
        <v>96</v>
      </c>
      <c r="U382">
        <v>22.1</v>
      </c>
      <c r="V382">
        <v>33.5</v>
      </c>
      <c r="W382">
        <v>5.0999999999999996</v>
      </c>
      <c r="X382" s="16" t="s">
        <v>96</v>
      </c>
      <c r="Y382" s="16" t="s">
        <v>96</v>
      </c>
      <c r="Z382" s="78" t="s">
        <v>69</v>
      </c>
      <c r="AA382" s="6" t="s">
        <v>70</v>
      </c>
      <c r="AB382" s="6">
        <v>2008</v>
      </c>
      <c r="AC382" s="6">
        <v>2013</v>
      </c>
      <c r="AD382" s="6" t="s">
        <v>96</v>
      </c>
      <c r="AE382" s="6" t="s">
        <v>96</v>
      </c>
      <c r="AF382" s="6" t="s">
        <v>96</v>
      </c>
      <c r="AG382" s="6" t="s">
        <v>96</v>
      </c>
      <c r="AH382" s="6" t="s">
        <v>96</v>
      </c>
      <c r="AI382" s="6">
        <v>1</v>
      </c>
      <c r="AJ382" s="6" t="s">
        <v>96</v>
      </c>
      <c r="AK382" s="6" t="s">
        <v>96</v>
      </c>
      <c r="AL382" s="16" t="s">
        <v>73</v>
      </c>
      <c r="AM382" s="6" t="s">
        <v>96</v>
      </c>
      <c r="AN382" s="6" t="s">
        <v>96</v>
      </c>
      <c r="AO382">
        <v>0.67397260273972603</v>
      </c>
      <c r="AP382" s="6" t="s">
        <v>96</v>
      </c>
      <c r="AQ382" s="6" t="s">
        <v>680</v>
      </c>
      <c r="AR382" s="6" t="s">
        <v>96</v>
      </c>
      <c r="AS382" s="6">
        <v>1</v>
      </c>
      <c r="AT382" s="6" t="s">
        <v>96</v>
      </c>
      <c r="AU382" s="6">
        <v>1</v>
      </c>
      <c r="AV382" s="6">
        <v>1</v>
      </c>
      <c r="AW382" s="6" t="s">
        <v>96</v>
      </c>
      <c r="AX382" s="6" t="s">
        <v>96</v>
      </c>
      <c r="AY382" s="6" t="s">
        <v>96</v>
      </c>
      <c r="AZ382" s="6" t="s">
        <v>96</v>
      </c>
      <c r="BA382" s="6">
        <v>1</v>
      </c>
      <c r="BB382" s="6">
        <v>1</v>
      </c>
      <c r="BC382" s="6" t="s">
        <v>96</v>
      </c>
      <c r="BD382" s="6" t="s">
        <v>96</v>
      </c>
      <c r="BE382" s="6" t="s">
        <v>96</v>
      </c>
      <c r="BF382" s="6" t="s">
        <v>96</v>
      </c>
      <c r="BG382" s="6" t="s">
        <v>96</v>
      </c>
      <c r="BH382" s="6" t="s">
        <v>96</v>
      </c>
      <c r="BI382" s="6" t="s">
        <v>96</v>
      </c>
      <c r="BJ382" s="6" t="s">
        <v>96</v>
      </c>
      <c r="BK382" s="6" t="s">
        <v>794</v>
      </c>
      <c r="BL382" s="6" t="s">
        <v>96</v>
      </c>
      <c r="BM382" s="6" t="s">
        <v>96</v>
      </c>
      <c r="BN382" s="6" t="s">
        <v>96</v>
      </c>
      <c r="BO382" s="6" t="s">
        <v>96</v>
      </c>
      <c r="BP382" s="6" t="s">
        <v>96</v>
      </c>
      <c r="BQ382" s="6" t="s">
        <v>96</v>
      </c>
      <c r="BR382" s="6" t="s">
        <v>96</v>
      </c>
      <c r="BS382" s="6" t="s">
        <v>96</v>
      </c>
      <c r="BT382" s="6" t="s">
        <v>96</v>
      </c>
      <c r="BU382" s="6" t="s">
        <v>96</v>
      </c>
      <c r="BV382" s="6" t="s">
        <v>96</v>
      </c>
      <c r="BW382" s="6" t="s">
        <v>96</v>
      </c>
      <c r="BX382" s="6" t="s">
        <v>96</v>
      </c>
    </row>
    <row r="383" spans="1:76" x14ac:dyDescent="0.25">
      <c r="A383" s="6" t="s">
        <v>776</v>
      </c>
      <c r="B383" s="6" t="s">
        <v>777</v>
      </c>
      <c r="C383" s="6" t="s">
        <v>775</v>
      </c>
      <c r="D383" s="6" t="s">
        <v>774</v>
      </c>
      <c r="E383" s="6">
        <v>2019</v>
      </c>
      <c r="F383" s="39">
        <v>1.47</v>
      </c>
      <c r="G383" t="s">
        <v>785</v>
      </c>
      <c r="H383" s="6" t="s">
        <v>787</v>
      </c>
      <c r="I383" t="s">
        <v>724</v>
      </c>
      <c r="J383" s="6" t="s">
        <v>96</v>
      </c>
      <c r="K383" s="6" t="s">
        <v>96</v>
      </c>
      <c r="L383" s="6">
        <v>0.79</v>
      </c>
      <c r="M383" s="6">
        <v>2.72</v>
      </c>
      <c r="N383" s="6" t="s">
        <v>96</v>
      </c>
      <c r="O383" s="6" t="s">
        <v>96</v>
      </c>
      <c r="P383" s="39" t="s">
        <v>96</v>
      </c>
      <c r="Q383" s="6" t="s">
        <v>96</v>
      </c>
      <c r="R383" s="6" t="s">
        <v>96</v>
      </c>
      <c r="S383">
        <v>157</v>
      </c>
      <c r="T383" s="6" t="s">
        <v>96</v>
      </c>
      <c r="U383">
        <v>14.4</v>
      </c>
      <c r="V383">
        <v>26.9</v>
      </c>
      <c r="W383">
        <v>-5.3</v>
      </c>
      <c r="X383" s="16" t="s">
        <v>96</v>
      </c>
      <c r="Y383" s="16" t="s">
        <v>96</v>
      </c>
      <c r="Z383" s="78" t="s">
        <v>69</v>
      </c>
      <c r="AA383" s="6" t="s">
        <v>70</v>
      </c>
      <c r="AB383" s="6">
        <v>2008</v>
      </c>
      <c r="AC383" s="6">
        <v>2013</v>
      </c>
      <c r="AD383" s="6" t="s">
        <v>96</v>
      </c>
      <c r="AE383" s="6" t="s">
        <v>96</v>
      </c>
      <c r="AF383" s="6" t="s">
        <v>96</v>
      </c>
      <c r="AG383" s="6" t="s">
        <v>96</v>
      </c>
      <c r="AH383" s="6" t="s">
        <v>96</v>
      </c>
      <c r="AI383" s="6">
        <v>1</v>
      </c>
      <c r="AJ383" s="6" t="s">
        <v>96</v>
      </c>
      <c r="AK383" s="6" t="s">
        <v>96</v>
      </c>
      <c r="AL383" s="16" t="s">
        <v>73</v>
      </c>
      <c r="AM383" s="6" t="s">
        <v>96</v>
      </c>
      <c r="AN383" s="6" t="s">
        <v>96</v>
      </c>
      <c r="AO383">
        <v>7.1689497716894979E-2</v>
      </c>
      <c r="AP383" s="6" t="s">
        <v>96</v>
      </c>
      <c r="AQ383" s="6" t="s">
        <v>680</v>
      </c>
      <c r="AR383" s="6" t="s">
        <v>96</v>
      </c>
      <c r="AS383" s="6">
        <v>1</v>
      </c>
      <c r="AT383" s="6" t="s">
        <v>96</v>
      </c>
      <c r="AU383" s="6">
        <v>1</v>
      </c>
      <c r="AV383" s="6">
        <v>1</v>
      </c>
      <c r="AW383" s="6" t="s">
        <v>96</v>
      </c>
      <c r="AX383" s="6" t="s">
        <v>96</v>
      </c>
      <c r="AY383" s="6" t="s">
        <v>96</v>
      </c>
      <c r="AZ383" s="6" t="s">
        <v>96</v>
      </c>
      <c r="BA383" s="6">
        <v>1</v>
      </c>
      <c r="BB383" s="6">
        <v>1</v>
      </c>
      <c r="BC383" s="6" t="s">
        <v>96</v>
      </c>
      <c r="BD383" s="6" t="s">
        <v>96</v>
      </c>
      <c r="BE383" s="6" t="s">
        <v>96</v>
      </c>
      <c r="BF383" s="6" t="s">
        <v>96</v>
      </c>
      <c r="BG383" s="6" t="s">
        <v>96</v>
      </c>
      <c r="BH383" s="6" t="s">
        <v>96</v>
      </c>
      <c r="BI383" s="6" t="s">
        <v>96</v>
      </c>
      <c r="BJ383" s="6" t="s">
        <v>96</v>
      </c>
      <c r="BK383" s="6" t="s">
        <v>795</v>
      </c>
      <c r="BL383" s="6" t="s">
        <v>96</v>
      </c>
      <c r="BM383" s="6" t="s">
        <v>96</v>
      </c>
      <c r="BN383" s="6" t="s">
        <v>96</v>
      </c>
      <c r="BO383" s="6" t="s">
        <v>96</v>
      </c>
      <c r="BP383" s="6" t="s">
        <v>96</v>
      </c>
      <c r="BQ383" s="6" t="s">
        <v>96</v>
      </c>
      <c r="BR383" s="6" t="s">
        <v>96</v>
      </c>
      <c r="BS383" s="6" t="s">
        <v>96</v>
      </c>
      <c r="BT383" s="6" t="s">
        <v>96</v>
      </c>
      <c r="BU383" s="6" t="s">
        <v>96</v>
      </c>
      <c r="BV383" s="6" t="s">
        <v>96</v>
      </c>
      <c r="BW383" s="6" t="s">
        <v>96</v>
      </c>
      <c r="BX383" s="6" t="s">
        <v>96</v>
      </c>
    </row>
    <row r="384" spans="1:76" x14ac:dyDescent="0.25">
      <c r="A384" s="6" t="s">
        <v>776</v>
      </c>
      <c r="B384" s="6" t="s">
        <v>777</v>
      </c>
      <c r="C384" s="6" t="s">
        <v>775</v>
      </c>
      <c r="D384" s="6" t="s">
        <v>774</v>
      </c>
      <c r="E384" s="6">
        <v>2019</v>
      </c>
      <c r="F384" s="39">
        <v>1.2</v>
      </c>
      <c r="G384" t="s">
        <v>785</v>
      </c>
      <c r="H384" s="6" t="s">
        <v>787</v>
      </c>
      <c r="I384" t="s">
        <v>724</v>
      </c>
      <c r="J384" s="6" t="s">
        <v>96</v>
      </c>
      <c r="K384" s="6" t="s">
        <v>96</v>
      </c>
      <c r="L384" s="6">
        <v>0.61</v>
      </c>
      <c r="M384" s="6">
        <v>2.42</v>
      </c>
      <c r="N384" s="6" t="s">
        <v>96</v>
      </c>
      <c r="O384" s="6" t="s">
        <v>96</v>
      </c>
      <c r="P384" s="39" t="s">
        <v>96</v>
      </c>
      <c r="Q384" s="6" t="s">
        <v>96</v>
      </c>
      <c r="R384" s="6" t="s">
        <v>96</v>
      </c>
      <c r="S384">
        <v>3412</v>
      </c>
      <c r="T384" s="6" t="s">
        <v>96</v>
      </c>
      <c r="U384">
        <v>24.1</v>
      </c>
      <c r="V384">
        <v>31.6</v>
      </c>
      <c r="W384">
        <v>8.6999999999999993</v>
      </c>
      <c r="X384" s="16" t="s">
        <v>96</v>
      </c>
      <c r="Y384" s="16" t="s">
        <v>96</v>
      </c>
      <c r="Z384" s="78" t="s">
        <v>69</v>
      </c>
      <c r="AA384" s="6" t="s">
        <v>70</v>
      </c>
      <c r="AB384" s="6">
        <v>2008</v>
      </c>
      <c r="AC384" s="6">
        <v>2013</v>
      </c>
      <c r="AD384" s="6" t="s">
        <v>96</v>
      </c>
      <c r="AE384" s="6" t="s">
        <v>96</v>
      </c>
      <c r="AF384" s="6" t="s">
        <v>96</v>
      </c>
      <c r="AG384" s="6" t="s">
        <v>96</v>
      </c>
      <c r="AH384" s="6" t="s">
        <v>96</v>
      </c>
      <c r="AI384" s="6">
        <v>1</v>
      </c>
      <c r="AJ384" s="6" t="s">
        <v>96</v>
      </c>
      <c r="AK384" s="6" t="s">
        <v>96</v>
      </c>
      <c r="AL384" s="16" t="s">
        <v>73</v>
      </c>
      <c r="AM384" s="6" t="s">
        <v>96</v>
      </c>
      <c r="AN384" s="6" t="s">
        <v>96</v>
      </c>
      <c r="AO384">
        <v>1.5579908675799086</v>
      </c>
      <c r="AP384" s="6" t="s">
        <v>96</v>
      </c>
      <c r="AQ384" s="6" t="s">
        <v>680</v>
      </c>
      <c r="AR384" s="6" t="s">
        <v>96</v>
      </c>
      <c r="AS384" s="6">
        <v>1</v>
      </c>
      <c r="AT384" s="6" t="s">
        <v>96</v>
      </c>
      <c r="AU384" s="6">
        <v>1</v>
      </c>
      <c r="AV384" s="6">
        <v>1</v>
      </c>
      <c r="AW384" s="6" t="s">
        <v>96</v>
      </c>
      <c r="AX384" s="6" t="s">
        <v>96</v>
      </c>
      <c r="AY384" s="6" t="s">
        <v>96</v>
      </c>
      <c r="AZ384" s="6" t="s">
        <v>96</v>
      </c>
      <c r="BA384" s="6">
        <v>1</v>
      </c>
      <c r="BB384" s="6">
        <v>1</v>
      </c>
      <c r="BC384" s="6" t="s">
        <v>96</v>
      </c>
      <c r="BD384" s="6" t="s">
        <v>96</v>
      </c>
      <c r="BE384" s="6" t="s">
        <v>96</v>
      </c>
      <c r="BF384" s="6" t="s">
        <v>96</v>
      </c>
      <c r="BG384" s="6" t="s">
        <v>96</v>
      </c>
      <c r="BH384" s="6" t="s">
        <v>96</v>
      </c>
      <c r="BI384" s="6" t="s">
        <v>96</v>
      </c>
      <c r="BJ384" s="6" t="s">
        <v>96</v>
      </c>
      <c r="BK384" s="6" t="s">
        <v>796</v>
      </c>
      <c r="BL384" s="6" t="s">
        <v>96</v>
      </c>
      <c r="BM384" s="6" t="s">
        <v>96</v>
      </c>
      <c r="BN384" s="6" t="s">
        <v>96</v>
      </c>
      <c r="BO384" s="6" t="s">
        <v>96</v>
      </c>
      <c r="BP384" s="6" t="s">
        <v>96</v>
      </c>
      <c r="BQ384" s="6" t="s">
        <v>96</v>
      </c>
      <c r="BR384" s="6" t="s">
        <v>96</v>
      </c>
      <c r="BS384" s="6" t="s">
        <v>96</v>
      </c>
      <c r="BT384" s="6" t="s">
        <v>96</v>
      </c>
      <c r="BU384" s="6" t="s">
        <v>96</v>
      </c>
      <c r="BV384" s="6" t="s">
        <v>96</v>
      </c>
      <c r="BW384" s="6" t="s">
        <v>96</v>
      </c>
      <c r="BX384" s="6" t="s">
        <v>96</v>
      </c>
    </row>
    <row r="385" spans="1:76" x14ac:dyDescent="0.25">
      <c r="A385" s="6" t="s">
        <v>776</v>
      </c>
      <c r="B385" s="6" t="s">
        <v>777</v>
      </c>
      <c r="C385" s="6" t="s">
        <v>775</v>
      </c>
      <c r="D385" s="6" t="s">
        <v>774</v>
      </c>
      <c r="E385" s="6">
        <v>2019</v>
      </c>
      <c r="F385" s="39">
        <v>1.33</v>
      </c>
      <c r="G385" t="s">
        <v>785</v>
      </c>
      <c r="H385" s="6" t="s">
        <v>787</v>
      </c>
      <c r="I385" t="s">
        <v>724</v>
      </c>
      <c r="J385" s="6" t="s">
        <v>96</v>
      </c>
      <c r="K385" s="6" t="s">
        <v>96</v>
      </c>
      <c r="L385" s="6">
        <v>0.82</v>
      </c>
      <c r="M385" s="6">
        <v>2.19</v>
      </c>
      <c r="N385" s="6" t="s">
        <v>96</v>
      </c>
      <c r="O385" s="6" t="s">
        <v>96</v>
      </c>
      <c r="P385" s="39" t="s">
        <v>96</v>
      </c>
      <c r="Q385" s="6" t="s">
        <v>96</v>
      </c>
      <c r="R385" s="6" t="s">
        <v>96</v>
      </c>
      <c r="S385">
        <v>126</v>
      </c>
      <c r="T385" s="6" t="s">
        <v>96</v>
      </c>
      <c r="U385">
        <v>17.600000000000001</v>
      </c>
      <c r="V385">
        <v>35.700000000000003</v>
      </c>
      <c r="W385">
        <v>-2</v>
      </c>
      <c r="X385" s="16" t="s">
        <v>96</v>
      </c>
      <c r="Y385" s="16" t="s">
        <v>96</v>
      </c>
      <c r="Z385" s="78" t="s">
        <v>69</v>
      </c>
      <c r="AA385" s="6" t="s">
        <v>70</v>
      </c>
      <c r="AB385" s="6">
        <v>2008</v>
      </c>
      <c r="AC385" s="6">
        <v>2013</v>
      </c>
      <c r="AD385" s="6" t="s">
        <v>96</v>
      </c>
      <c r="AE385" s="6" t="s">
        <v>96</v>
      </c>
      <c r="AF385" s="6" t="s">
        <v>96</v>
      </c>
      <c r="AG385" s="6" t="s">
        <v>96</v>
      </c>
      <c r="AH385" s="6" t="s">
        <v>96</v>
      </c>
      <c r="AI385" s="6">
        <v>1</v>
      </c>
      <c r="AJ385" s="6" t="s">
        <v>96</v>
      </c>
      <c r="AK385" s="6" t="s">
        <v>96</v>
      </c>
      <c r="AL385" s="16" t="s">
        <v>73</v>
      </c>
      <c r="AM385" s="6" t="s">
        <v>96</v>
      </c>
      <c r="AN385" s="6" t="s">
        <v>96</v>
      </c>
      <c r="AO385">
        <v>5.7534246575342465E-2</v>
      </c>
      <c r="AP385" s="6" t="s">
        <v>96</v>
      </c>
      <c r="AQ385" s="6" t="s">
        <v>680</v>
      </c>
      <c r="AR385" s="6" t="s">
        <v>96</v>
      </c>
      <c r="AS385" s="6">
        <v>1</v>
      </c>
      <c r="AT385" s="6" t="s">
        <v>96</v>
      </c>
      <c r="AU385" s="6">
        <v>1</v>
      </c>
      <c r="AV385" s="6">
        <v>1</v>
      </c>
      <c r="AW385" s="6" t="s">
        <v>96</v>
      </c>
      <c r="AX385" s="6" t="s">
        <v>96</v>
      </c>
      <c r="AY385" s="6" t="s">
        <v>96</v>
      </c>
      <c r="AZ385" s="6" t="s">
        <v>96</v>
      </c>
      <c r="BA385" s="6">
        <v>1</v>
      </c>
      <c r="BB385" s="6">
        <v>1</v>
      </c>
      <c r="BC385" s="6" t="s">
        <v>96</v>
      </c>
      <c r="BD385" s="6" t="s">
        <v>96</v>
      </c>
      <c r="BE385" s="6" t="s">
        <v>96</v>
      </c>
      <c r="BF385" s="6" t="s">
        <v>96</v>
      </c>
      <c r="BG385" s="6" t="s">
        <v>96</v>
      </c>
      <c r="BH385" s="6" t="s">
        <v>96</v>
      </c>
      <c r="BI385" s="6" t="s">
        <v>96</v>
      </c>
      <c r="BJ385" s="6" t="s">
        <v>96</v>
      </c>
      <c r="BK385" s="6" t="s">
        <v>797</v>
      </c>
      <c r="BL385" s="6" t="s">
        <v>96</v>
      </c>
      <c r="BM385" s="6" t="s">
        <v>96</v>
      </c>
      <c r="BN385" s="6" t="s">
        <v>96</v>
      </c>
      <c r="BO385" s="6" t="s">
        <v>96</v>
      </c>
      <c r="BP385" s="6" t="s">
        <v>96</v>
      </c>
      <c r="BQ385" s="6" t="s">
        <v>96</v>
      </c>
      <c r="BR385" s="6" t="s">
        <v>96</v>
      </c>
      <c r="BS385" s="6" t="s">
        <v>96</v>
      </c>
      <c r="BT385" s="6" t="s">
        <v>96</v>
      </c>
      <c r="BU385" s="6" t="s">
        <v>96</v>
      </c>
      <c r="BV385" s="6" t="s">
        <v>96</v>
      </c>
      <c r="BW385" s="6" t="s">
        <v>96</v>
      </c>
      <c r="BX385" s="6" t="s">
        <v>96</v>
      </c>
    </row>
    <row r="386" spans="1:76" x14ac:dyDescent="0.25">
      <c r="A386" s="6" t="s">
        <v>776</v>
      </c>
      <c r="B386" s="6" t="s">
        <v>777</v>
      </c>
      <c r="C386" s="6" t="s">
        <v>775</v>
      </c>
      <c r="D386" s="6" t="s">
        <v>774</v>
      </c>
      <c r="E386" s="6">
        <v>2019</v>
      </c>
      <c r="F386" s="39">
        <v>1.1399999999999999</v>
      </c>
      <c r="G386" t="s">
        <v>785</v>
      </c>
      <c r="H386" s="6" t="s">
        <v>787</v>
      </c>
      <c r="I386" t="s">
        <v>724</v>
      </c>
      <c r="J386" s="6" t="s">
        <v>96</v>
      </c>
      <c r="K386" s="6" t="s">
        <v>96</v>
      </c>
      <c r="L386" s="6">
        <v>0.97</v>
      </c>
      <c r="M386" s="6">
        <v>1.33</v>
      </c>
      <c r="N386" s="6" t="s">
        <v>96</v>
      </c>
      <c r="O386" s="6" t="s">
        <v>96</v>
      </c>
      <c r="P386" s="39" t="s">
        <v>96</v>
      </c>
      <c r="Q386" s="6" t="s">
        <v>96</v>
      </c>
      <c r="R386" s="6" t="s">
        <v>96</v>
      </c>
      <c r="S386">
        <v>534</v>
      </c>
      <c r="T386" s="6" t="s">
        <v>96</v>
      </c>
      <c r="U386">
        <v>5.0999999999999996</v>
      </c>
      <c r="V386">
        <v>30.6</v>
      </c>
      <c r="W386">
        <v>-28</v>
      </c>
      <c r="X386" s="16" t="s">
        <v>96</v>
      </c>
      <c r="Y386" s="16" t="s">
        <v>96</v>
      </c>
      <c r="Z386" s="78" t="s">
        <v>69</v>
      </c>
      <c r="AA386" s="6" t="s">
        <v>70</v>
      </c>
      <c r="AB386" s="6">
        <v>2008</v>
      </c>
      <c r="AC386" s="6">
        <v>2013</v>
      </c>
      <c r="AD386" s="6" t="s">
        <v>96</v>
      </c>
      <c r="AE386" s="6" t="s">
        <v>96</v>
      </c>
      <c r="AF386" s="6" t="s">
        <v>96</v>
      </c>
      <c r="AG386" s="6" t="s">
        <v>96</v>
      </c>
      <c r="AH386" s="6" t="s">
        <v>96</v>
      </c>
      <c r="AI386" s="6">
        <v>1</v>
      </c>
      <c r="AJ386" s="6" t="s">
        <v>96</v>
      </c>
      <c r="AK386" s="6" t="s">
        <v>96</v>
      </c>
      <c r="AL386" s="16" t="s">
        <v>73</v>
      </c>
      <c r="AM386" s="6" t="s">
        <v>96</v>
      </c>
      <c r="AN386" s="6" t="s">
        <v>96</v>
      </c>
      <c r="AO386">
        <v>0.24383561643835616</v>
      </c>
      <c r="AP386" s="6" t="s">
        <v>96</v>
      </c>
      <c r="AQ386" s="6" t="s">
        <v>680</v>
      </c>
      <c r="AR386" s="6" t="s">
        <v>96</v>
      </c>
      <c r="AS386" s="6">
        <v>1</v>
      </c>
      <c r="AT386" s="6" t="s">
        <v>96</v>
      </c>
      <c r="AU386" s="6">
        <v>1</v>
      </c>
      <c r="AV386" s="6">
        <v>1</v>
      </c>
      <c r="AW386" s="6" t="s">
        <v>96</v>
      </c>
      <c r="AX386" s="6" t="s">
        <v>96</v>
      </c>
      <c r="AY386" s="6" t="s">
        <v>96</v>
      </c>
      <c r="AZ386" s="6" t="s">
        <v>96</v>
      </c>
      <c r="BA386" s="6">
        <v>1</v>
      </c>
      <c r="BB386" s="6">
        <v>1</v>
      </c>
      <c r="BC386" s="6" t="s">
        <v>96</v>
      </c>
      <c r="BD386" s="6" t="s">
        <v>96</v>
      </c>
      <c r="BE386" s="6" t="s">
        <v>96</v>
      </c>
      <c r="BF386" s="6" t="s">
        <v>96</v>
      </c>
      <c r="BG386" s="6" t="s">
        <v>96</v>
      </c>
      <c r="BH386" s="6" t="s">
        <v>96</v>
      </c>
      <c r="BI386" s="6" t="s">
        <v>96</v>
      </c>
      <c r="BJ386" s="6" t="s">
        <v>96</v>
      </c>
      <c r="BK386" s="6" t="s">
        <v>798</v>
      </c>
      <c r="BL386" s="6" t="s">
        <v>96</v>
      </c>
      <c r="BM386" s="6" t="s">
        <v>96</v>
      </c>
      <c r="BN386" s="6" t="s">
        <v>96</v>
      </c>
      <c r="BO386" s="6" t="s">
        <v>96</v>
      </c>
      <c r="BP386" s="6" t="s">
        <v>96</v>
      </c>
      <c r="BQ386" s="6" t="s">
        <v>96</v>
      </c>
      <c r="BR386" s="6" t="s">
        <v>96</v>
      </c>
      <c r="BS386" s="6" t="s">
        <v>96</v>
      </c>
      <c r="BT386" s="6" t="s">
        <v>96</v>
      </c>
      <c r="BU386" s="6" t="s">
        <v>96</v>
      </c>
      <c r="BV386" s="6" t="s">
        <v>96</v>
      </c>
      <c r="BW386" s="6" t="s">
        <v>96</v>
      </c>
      <c r="BX386" s="6" t="s">
        <v>96</v>
      </c>
    </row>
    <row r="387" spans="1:76" x14ac:dyDescent="0.25">
      <c r="A387" s="6" t="s">
        <v>776</v>
      </c>
      <c r="B387" s="6" t="s">
        <v>777</v>
      </c>
      <c r="C387" s="6" t="s">
        <v>775</v>
      </c>
      <c r="D387" s="6" t="s">
        <v>774</v>
      </c>
      <c r="E387" s="6">
        <v>2019</v>
      </c>
      <c r="F387" s="39">
        <v>1.06</v>
      </c>
      <c r="G387" t="s">
        <v>785</v>
      </c>
      <c r="H387" s="6" t="s">
        <v>787</v>
      </c>
      <c r="I387" t="s">
        <v>724</v>
      </c>
      <c r="J387" s="6" t="s">
        <v>96</v>
      </c>
      <c r="K387" s="6" t="s">
        <v>96</v>
      </c>
      <c r="L387" s="6">
        <v>0.78</v>
      </c>
      <c r="M387" s="6">
        <v>1.44</v>
      </c>
      <c r="N387" s="6" t="s">
        <v>96</v>
      </c>
      <c r="O387" s="6" t="s">
        <v>96</v>
      </c>
      <c r="P387" s="39" t="s">
        <v>96</v>
      </c>
      <c r="Q387" s="6" t="s">
        <v>96</v>
      </c>
      <c r="R387" s="6" t="s">
        <v>96</v>
      </c>
      <c r="S387">
        <v>1464</v>
      </c>
      <c r="T387" s="6" t="s">
        <v>96</v>
      </c>
      <c r="U387">
        <v>16.600000000000001</v>
      </c>
      <c r="V387">
        <v>34.4</v>
      </c>
      <c r="W387">
        <v>-5.0999999999999996</v>
      </c>
      <c r="X387" s="16" t="s">
        <v>96</v>
      </c>
      <c r="Y387" s="16" t="s">
        <v>96</v>
      </c>
      <c r="Z387" s="78" t="s">
        <v>69</v>
      </c>
      <c r="AA387" s="6" t="s">
        <v>70</v>
      </c>
      <c r="AB387" s="6">
        <v>2008</v>
      </c>
      <c r="AC387" s="6">
        <v>2013</v>
      </c>
      <c r="AD387" s="6" t="s">
        <v>96</v>
      </c>
      <c r="AE387" s="6" t="s">
        <v>96</v>
      </c>
      <c r="AF387" s="6" t="s">
        <v>96</v>
      </c>
      <c r="AG387" s="6" t="s">
        <v>96</v>
      </c>
      <c r="AH387" s="6" t="s">
        <v>96</v>
      </c>
      <c r="AI387" s="6">
        <v>1</v>
      </c>
      <c r="AJ387" s="6" t="s">
        <v>96</v>
      </c>
      <c r="AK387" s="6" t="s">
        <v>96</v>
      </c>
      <c r="AL387" s="16" t="s">
        <v>73</v>
      </c>
      <c r="AM387" s="6" t="s">
        <v>96</v>
      </c>
      <c r="AN387" s="6" t="s">
        <v>96</v>
      </c>
      <c r="AO387">
        <v>0.66849315068493154</v>
      </c>
      <c r="AP387" s="6" t="s">
        <v>96</v>
      </c>
      <c r="AQ387" s="6" t="s">
        <v>680</v>
      </c>
      <c r="AR387" s="6" t="s">
        <v>96</v>
      </c>
      <c r="AS387" s="6">
        <v>1</v>
      </c>
      <c r="AT387" s="6" t="s">
        <v>96</v>
      </c>
      <c r="AU387" s="6">
        <v>1</v>
      </c>
      <c r="AV387" s="6">
        <v>1</v>
      </c>
      <c r="AW387" s="6" t="s">
        <v>96</v>
      </c>
      <c r="AX387" s="6" t="s">
        <v>96</v>
      </c>
      <c r="AY387" s="6" t="s">
        <v>96</v>
      </c>
      <c r="AZ387" s="6" t="s">
        <v>96</v>
      </c>
      <c r="BA387" s="6">
        <v>1</v>
      </c>
      <c r="BB387" s="6">
        <v>1</v>
      </c>
      <c r="BC387" s="6" t="s">
        <v>96</v>
      </c>
      <c r="BD387" s="6" t="s">
        <v>96</v>
      </c>
      <c r="BE387" s="6" t="s">
        <v>96</v>
      </c>
      <c r="BF387" s="6" t="s">
        <v>96</v>
      </c>
      <c r="BG387" s="6" t="s">
        <v>96</v>
      </c>
      <c r="BH387" s="6" t="s">
        <v>96</v>
      </c>
      <c r="BI387" s="6" t="s">
        <v>96</v>
      </c>
      <c r="BJ387" s="6" t="s">
        <v>96</v>
      </c>
      <c r="BK387" s="6" t="s">
        <v>799</v>
      </c>
      <c r="BL387" s="6" t="s">
        <v>96</v>
      </c>
      <c r="BM387" s="6" t="s">
        <v>96</v>
      </c>
      <c r="BN387" s="6" t="s">
        <v>96</v>
      </c>
      <c r="BO387" s="6" t="s">
        <v>96</v>
      </c>
      <c r="BP387" s="6" t="s">
        <v>96</v>
      </c>
      <c r="BQ387" s="6" t="s">
        <v>96</v>
      </c>
      <c r="BR387" s="6" t="s">
        <v>96</v>
      </c>
      <c r="BS387" s="6" t="s">
        <v>96</v>
      </c>
      <c r="BT387" s="6" t="s">
        <v>96</v>
      </c>
      <c r="BU387" s="6" t="s">
        <v>96</v>
      </c>
      <c r="BV387" s="6" t="s">
        <v>96</v>
      </c>
      <c r="BW387" s="6" t="s">
        <v>96</v>
      </c>
      <c r="BX387" s="6" t="s">
        <v>96</v>
      </c>
    </row>
    <row r="388" spans="1:76" x14ac:dyDescent="0.25">
      <c r="A388" s="6" t="s">
        <v>776</v>
      </c>
      <c r="B388" s="6" t="s">
        <v>777</v>
      </c>
      <c r="C388" s="6" t="s">
        <v>775</v>
      </c>
      <c r="D388" s="6" t="s">
        <v>774</v>
      </c>
      <c r="E388" s="6">
        <v>2019</v>
      </c>
      <c r="F388" s="39">
        <v>1.05</v>
      </c>
      <c r="G388" t="s">
        <v>785</v>
      </c>
      <c r="H388" s="6" t="s">
        <v>787</v>
      </c>
      <c r="I388" t="s">
        <v>724</v>
      </c>
      <c r="J388" s="6" t="s">
        <v>96</v>
      </c>
      <c r="K388" s="6" t="s">
        <v>96</v>
      </c>
      <c r="L388" s="6">
        <v>0.56999999999999995</v>
      </c>
      <c r="M388" s="6">
        <v>1.95</v>
      </c>
      <c r="N388" s="6" t="s">
        <v>96</v>
      </c>
      <c r="O388" s="6" t="s">
        <v>96</v>
      </c>
      <c r="P388" s="39" t="s">
        <v>96</v>
      </c>
      <c r="Q388" s="6" t="s">
        <v>96</v>
      </c>
      <c r="R388" s="6" t="s">
        <v>96</v>
      </c>
      <c r="S388">
        <v>207</v>
      </c>
      <c r="T388" s="6" t="s">
        <v>96</v>
      </c>
      <c r="U388">
        <v>7.6</v>
      </c>
      <c r="V388">
        <v>32.5</v>
      </c>
      <c r="W388">
        <v>-22.5</v>
      </c>
      <c r="X388" s="16" t="s">
        <v>96</v>
      </c>
      <c r="Y388" s="16" t="s">
        <v>96</v>
      </c>
      <c r="Z388" s="78" t="s">
        <v>69</v>
      </c>
      <c r="AA388" s="6" t="s">
        <v>70</v>
      </c>
      <c r="AB388" s="6">
        <v>2008</v>
      </c>
      <c r="AC388" s="6">
        <v>2013</v>
      </c>
      <c r="AD388" s="6" t="s">
        <v>96</v>
      </c>
      <c r="AE388" s="6" t="s">
        <v>96</v>
      </c>
      <c r="AF388" s="6" t="s">
        <v>96</v>
      </c>
      <c r="AG388" s="6" t="s">
        <v>96</v>
      </c>
      <c r="AH388" s="6" t="s">
        <v>96</v>
      </c>
      <c r="AI388" s="6">
        <v>1</v>
      </c>
      <c r="AJ388" s="6" t="s">
        <v>96</v>
      </c>
      <c r="AK388" s="6" t="s">
        <v>96</v>
      </c>
      <c r="AL388" s="16" t="s">
        <v>73</v>
      </c>
      <c r="AM388" s="6" t="s">
        <v>96</v>
      </c>
      <c r="AN388" s="6" t="s">
        <v>96</v>
      </c>
      <c r="AO388">
        <v>9.452054794520548E-2</v>
      </c>
      <c r="AP388" s="6" t="s">
        <v>96</v>
      </c>
      <c r="AQ388" s="6" t="s">
        <v>680</v>
      </c>
      <c r="AR388" s="6" t="s">
        <v>96</v>
      </c>
      <c r="AS388" s="6">
        <v>1</v>
      </c>
      <c r="AT388" s="6" t="s">
        <v>96</v>
      </c>
      <c r="AU388" s="6">
        <v>1</v>
      </c>
      <c r="AV388" s="6">
        <v>1</v>
      </c>
      <c r="AW388" s="6" t="s">
        <v>96</v>
      </c>
      <c r="AX388" s="6" t="s">
        <v>96</v>
      </c>
      <c r="AY388" s="6" t="s">
        <v>96</v>
      </c>
      <c r="AZ388" s="6" t="s">
        <v>96</v>
      </c>
      <c r="BA388" s="6">
        <v>1</v>
      </c>
      <c r="BB388" s="6">
        <v>1</v>
      </c>
      <c r="BC388" s="6" t="s">
        <v>96</v>
      </c>
      <c r="BD388" s="6" t="s">
        <v>96</v>
      </c>
      <c r="BE388" s="6" t="s">
        <v>96</v>
      </c>
      <c r="BF388" s="6" t="s">
        <v>96</v>
      </c>
      <c r="BG388" s="6" t="s">
        <v>96</v>
      </c>
      <c r="BH388" s="6" t="s">
        <v>96</v>
      </c>
      <c r="BI388" s="6" t="s">
        <v>96</v>
      </c>
      <c r="BJ388" s="6" t="s">
        <v>96</v>
      </c>
      <c r="BK388" s="6" t="s">
        <v>800</v>
      </c>
      <c r="BL388" s="6" t="s">
        <v>96</v>
      </c>
      <c r="BM388" s="6" t="s">
        <v>96</v>
      </c>
      <c r="BN388" s="6" t="s">
        <v>96</v>
      </c>
      <c r="BO388" s="6" t="s">
        <v>96</v>
      </c>
      <c r="BP388" s="6" t="s">
        <v>96</v>
      </c>
      <c r="BQ388" s="6" t="s">
        <v>96</v>
      </c>
      <c r="BR388" s="6" t="s">
        <v>96</v>
      </c>
      <c r="BS388" s="6" t="s">
        <v>96</v>
      </c>
      <c r="BT388" s="6" t="s">
        <v>96</v>
      </c>
      <c r="BU388" s="6" t="s">
        <v>96</v>
      </c>
      <c r="BV388" s="6" t="s">
        <v>96</v>
      </c>
      <c r="BW388" s="6" t="s">
        <v>96</v>
      </c>
      <c r="BX388" s="6" t="s">
        <v>96</v>
      </c>
    </row>
    <row r="389" spans="1:76" x14ac:dyDescent="0.25">
      <c r="A389" s="6" t="s">
        <v>776</v>
      </c>
      <c r="B389" s="6" t="s">
        <v>777</v>
      </c>
      <c r="C389" s="6" t="s">
        <v>775</v>
      </c>
      <c r="D389" s="6" t="s">
        <v>774</v>
      </c>
      <c r="E389" s="6">
        <v>2019</v>
      </c>
      <c r="F389" s="39">
        <v>1.27</v>
      </c>
      <c r="G389" t="s">
        <v>785</v>
      </c>
      <c r="H389" s="6" t="s">
        <v>787</v>
      </c>
      <c r="I389" t="s">
        <v>724</v>
      </c>
      <c r="J389" s="6" t="s">
        <v>96</v>
      </c>
      <c r="K389" s="6" t="s">
        <v>96</v>
      </c>
      <c r="L389" s="6">
        <v>1.04</v>
      </c>
      <c r="M389" s="6">
        <v>1.55</v>
      </c>
      <c r="N389" s="6" t="s">
        <v>96</v>
      </c>
      <c r="O389" s="6" t="s">
        <v>96</v>
      </c>
      <c r="P389" s="39" t="s">
        <v>96</v>
      </c>
      <c r="Q389" s="6" t="s">
        <v>96</v>
      </c>
      <c r="R389" s="6" t="s">
        <v>96</v>
      </c>
      <c r="S389">
        <v>1948</v>
      </c>
      <c r="T389" s="6" t="s">
        <v>96</v>
      </c>
      <c r="U389">
        <v>14.5</v>
      </c>
      <c r="V389">
        <v>35</v>
      </c>
      <c r="W389">
        <v>-10</v>
      </c>
      <c r="X389" s="16" t="s">
        <v>96</v>
      </c>
      <c r="Y389" s="16" t="s">
        <v>96</v>
      </c>
      <c r="Z389" s="78" t="s">
        <v>69</v>
      </c>
      <c r="AA389" s="6" t="s">
        <v>70</v>
      </c>
      <c r="AB389" s="6">
        <v>2008</v>
      </c>
      <c r="AC389" s="6">
        <v>2013</v>
      </c>
      <c r="AD389" s="6" t="s">
        <v>96</v>
      </c>
      <c r="AE389" s="6" t="s">
        <v>96</v>
      </c>
      <c r="AF389" s="6" t="s">
        <v>96</v>
      </c>
      <c r="AG389" s="6" t="s">
        <v>96</v>
      </c>
      <c r="AH389" s="6" t="s">
        <v>96</v>
      </c>
      <c r="AI389" s="6">
        <v>1</v>
      </c>
      <c r="AJ389" s="6" t="s">
        <v>96</v>
      </c>
      <c r="AK389" s="6" t="s">
        <v>96</v>
      </c>
      <c r="AL389" s="16" t="s">
        <v>73</v>
      </c>
      <c r="AM389" s="6" t="s">
        <v>96</v>
      </c>
      <c r="AN389" s="6" t="s">
        <v>96</v>
      </c>
      <c r="AO389">
        <v>0.88949771689497725</v>
      </c>
      <c r="AP389" s="6" t="s">
        <v>96</v>
      </c>
      <c r="AQ389" s="6" t="s">
        <v>680</v>
      </c>
      <c r="AR389" s="6" t="s">
        <v>96</v>
      </c>
      <c r="AS389" s="6">
        <v>1</v>
      </c>
      <c r="AT389" s="6" t="s">
        <v>96</v>
      </c>
      <c r="AU389" s="6">
        <v>1</v>
      </c>
      <c r="AV389" s="6">
        <v>1</v>
      </c>
      <c r="AW389" s="6" t="s">
        <v>96</v>
      </c>
      <c r="AX389" s="6" t="s">
        <v>96</v>
      </c>
      <c r="AY389" s="6" t="s">
        <v>96</v>
      </c>
      <c r="AZ389" s="6" t="s">
        <v>96</v>
      </c>
      <c r="BA389" s="6">
        <v>1</v>
      </c>
      <c r="BB389" s="6">
        <v>1</v>
      </c>
      <c r="BC389" s="6" t="s">
        <v>96</v>
      </c>
      <c r="BD389" s="6" t="s">
        <v>96</v>
      </c>
      <c r="BE389" s="6" t="s">
        <v>96</v>
      </c>
      <c r="BF389" s="6" t="s">
        <v>96</v>
      </c>
      <c r="BG389" s="6" t="s">
        <v>96</v>
      </c>
      <c r="BH389" s="6" t="s">
        <v>96</v>
      </c>
      <c r="BI389" s="6" t="s">
        <v>96</v>
      </c>
      <c r="BJ389" s="6" t="s">
        <v>96</v>
      </c>
      <c r="BK389" s="6" t="s">
        <v>801</v>
      </c>
      <c r="BL389" s="6" t="s">
        <v>96</v>
      </c>
      <c r="BM389" s="6" t="s">
        <v>96</v>
      </c>
      <c r="BN389" s="6" t="s">
        <v>96</v>
      </c>
      <c r="BO389" s="6" t="s">
        <v>96</v>
      </c>
      <c r="BP389" s="6" t="s">
        <v>96</v>
      </c>
      <c r="BQ389" s="6" t="s">
        <v>96</v>
      </c>
      <c r="BR389" s="6" t="s">
        <v>96</v>
      </c>
      <c r="BS389" s="6" t="s">
        <v>96</v>
      </c>
      <c r="BT389" s="6" t="s">
        <v>96</v>
      </c>
      <c r="BU389" s="6" t="s">
        <v>96</v>
      </c>
      <c r="BV389" s="6" t="s">
        <v>96</v>
      </c>
      <c r="BW389" s="6" t="s">
        <v>96</v>
      </c>
      <c r="BX389" s="6" t="s">
        <v>96</v>
      </c>
    </row>
    <row r="390" spans="1:76" x14ac:dyDescent="0.25">
      <c r="A390" s="6" t="s">
        <v>776</v>
      </c>
      <c r="B390" s="6" t="s">
        <v>777</v>
      </c>
      <c r="C390" s="6" t="s">
        <v>775</v>
      </c>
      <c r="D390" s="6" t="s">
        <v>774</v>
      </c>
      <c r="E390" s="6">
        <v>2019</v>
      </c>
      <c r="F390" s="39">
        <v>1.02</v>
      </c>
      <c r="G390" t="s">
        <v>785</v>
      </c>
      <c r="H390" s="6" t="s">
        <v>787</v>
      </c>
      <c r="I390" t="s">
        <v>724</v>
      </c>
      <c r="J390" s="6" t="s">
        <v>96</v>
      </c>
      <c r="K390" s="6" t="s">
        <v>96</v>
      </c>
      <c r="L390" s="6">
        <v>0.88</v>
      </c>
      <c r="M390" s="6">
        <v>1.19</v>
      </c>
      <c r="N390" s="6" t="s">
        <v>96</v>
      </c>
      <c r="O390" s="6" t="s">
        <v>96</v>
      </c>
      <c r="P390" s="39" t="s">
        <v>96</v>
      </c>
      <c r="Q390" s="6" t="s">
        <v>96</v>
      </c>
      <c r="R390" s="6" t="s">
        <v>96</v>
      </c>
      <c r="S390">
        <v>3630</v>
      </c>
      <c r="T390" s="6" t="s">
        <v>96</v>
      </c>
      <c r="U390">
        <v>16.100000000000001</v>
      </c>
      <c r="V390">
        <v>24.6</v>
      </c>
      <c r="W390">
        <v>-0.9</v>
      </c>
      <c r="X390" s="16" t="s">
        <v>96</v>
      </c>
      <c r="Y390" s="16" t="s">
        <v>96</v>
      </c>
      <c r="Z390" s="78" t="s">
        <v>69</v>
      </c>
      <c r="AA390" s="6" t="s">
        <v>70</v>
      </c>
      <c r="AB390" s="6">
        <v>2008</v>
      </c>
      <c r="AC390" s="6">
        <v>2013</v>
      </c>
      <c r="AD390" s="6" t="s">
        <v>96</v>
      </c>
      <c r="AE390" s="6" t="s">
        <v>96</v>
      </c>
      <c r="AF390" s="6" t="s">
        <v>96</v>
      </c>
      <c r="AG390" s="6" t="s">
        <v>96</v>
      </c>
      <c r="AH390" s="6" t="s">
        <v>96</v>
      </c>
      <c r="AI390" s="6">
        <v>1</v>
      </c>
      <c r="AJ390" s="6" t="s">
        <v>96</v>
      </c>
      <c r="AK390" s="6" t="s">
        <v>96</v>
      </c>
      <c r="AL390" s="16" t="s">
        <v>73</v>
      </c>
      <c r="AM390" s="6" t="s">
        <v>96</v>
      </c>
      <c r="AN390" s="6" t="s">
        <v>96</v>
      </c>
      <c r="AO390">
        <v>1.6575342465753424</v>
      </c>
      <c r="AP390" s="6" t="s">
        <v>96</v>
      </c>
      <c r="AQ390" s="6" t="s">
        <v>680</v>
      </c>
      <c r="AR390" s="6" t="s">
        <v>96</v>
      </c>
      <c r="AS390" s="6">
        <v>1</v>
      </c>
      <c r="AT390" s="6" t="s">
        <v>96</v>
      </c>
      <c r="AU390" s="6">
        <v>1</v>
      </c>
      <c r="AV390" s="6">
        <v>1</v>
      </c>
      <c r="AW390" s="6" t="s">
        <v>96</v>
      </c>
      <c r="AX390" s="6" t="s">
        <v>96</v>
      </c>
      <c r="AY390" s="6" t="s">
        <v>96</v>
      </c>
      <c r="AZ390" s="6" t="s">
        <v>96</v>
      </c>
      <c r="BA390" s="6">
        <v>1</v>
      </c>
      <c r="BB390" s="6">
        <v>1</v>
      </c>
      <c r="BC390" s="6" t="s">
        <v>96</v>
      </c>
      <c r="BD390" s="6" t="s">
        <v>96</v>
      </c>
      <c r="BE390" s="6" t="s">
        <v>96</v>
      </c>
      <c r="BF390" s="6" t="s">
        <v>96</v>
      </c>
      <c r="BG390" s="6" t="s">
        <v>96</v>
      </c>
      <c r="BH390" s="6" t="s">
        <v>96</v>
      </c>
      <c r="BI390" s="6" t="s">
        <v>96</v>
      </c>
      <c r="BJ390" s="6" t="s">
        <v>96</v>
      </c>
      <c r="BK390" s="6" t="s">
        <v>802</v>
      </c>
      <c r="BL390" s="6" t="s">
        <v>96</v>
      </c>
      <c r="BM390" s="6" t="s">
        <v>96</v>
      </c>
      <c r="BN390" s="6" t="s">
        <v>96</v>
      </c>
      <c r="BO390" s="6" t="s">
        <v>96</v>
      </c>
      <c r="BP390" s="6" t="s">
        <v>96</v>
      </c>
      <c r="BQ390" s="6" t="s">
        <v>96</v>
      </c>
      <c r="BR390" s="6" t="s">
        <v>96</v>
      </c>
      <c r="BS390" s="6" t="s">
        <v>96</v>
      </c>
      <c r="BT390" s="6" t="s">
        <v>96</v>
      </c>
      <c r="BU390" s="6" t="s">
        <v>96</v>
      </c>
      <c r="BV390" s="6" t="s">
        <v>96</v>
      </c>
      <c r="BW390" s="6" t="s">
        <v>96</v>
      </c>
      <c r="BX390" s="6" t="s">
        <v>96</v>
      </c>
    </row>
    <row r="391" spans="1:76" x14ac:dyDescent="0.25">
      <c r="A391" s="6" t="s">
        <v>776</v>
      </c>
      <c r="B391" s="6" t="s">
        <v>777</v>
      </c>
      <c r="C391" s="6" t="s">
        <v>775</v>
      </c>
      <c r="D391" s="6" t="s">
        <v>774</v>
      </c>
      <c r="E391" s="6">
        <v>2019</v>
      </c>
      <c r="F391" s="39">
        <v>1.29</v>
      </c>
      <c r="G391" t="s">
        <v>785</v>
      </c>
      <c r="H391" s="6" t="s">
        <v>787</v>
      </c>
      <c r="I391" t="s">
        <v>724</v>
      </c>
      <c r="J391" s="6" t="s">
        <v>96</v>
      </c>
      <c r="K391" s="6" t="s">
        <v>96</v>
      </c>
      <c r="L391" s="6">
        <v>0.67</v>
      </c>
      <c r="M391" s="6">
        <v>2.48</v>
      </c>
      <c r="N391" s="6" t="s">
        <v>96</v>
      </c>
      <c r="O391" s="6" t="s">
        <v>96</v>
      </c>
      <c r="P391" s="39" t="s">
        <v>96</v>
      </c>
      <c r="Q391" s="6" t="s">
        <v>96</v>
      </c>
      <c r="R391" s="6" t="s">
        <v>96</v>
      </c>
      <c r="S391">
        <v>180</v>
      </c>
      <c r="T391" s="6" t="s">
        <v>96</v>
      </c>
      <c r="U391">
        <v>7.8</v>
      </c>
      <c r="V391">
        <v>28.8</v>
      </c>
      <c r="W391">
        <v>-20.399999999999999</v>
      </c>
      <c r="X391" s="16" t="s">
        <v>96</v>
      </c>
      <c r="Y391" s="16" t="s">
        <v>96</v>
      </c>
      <c r="Z391" s="78" t="s">
        <v>69</v>
      </c>
      <c r="AA391" s="6" t="s">
        <v>70</v>
      </c>
      <c r="AB391" s="6">
        <v>2008</v>
      </c>
      <c r="AC391" s="6">
        <v>2013</v>
      </c>
      <c r="AD391" s="6" t="s">
        <v>96</v>
      </c>
      <c r="AE391" s="6" t="s">
        <v>96</v>
      </c>
      <c r="AF391" s="6" t="s">
        <v>96</v>
      </c>
      <c r="AG391" s="6" t="s">
        <v>96</v>
      </c>
      <c r="AH391" s="6" t="s">
        <v>96</v>
      </c>
      <c r="AI391" s="6">
        <v>1</v>
      </c>
      <c r="AJ391" s="6" t="s">
        <v>96</v>
      </c>
      <c r="AK391" s="6" t="s">
        <v>96</v>
      </c>
      <c r="AL391" s="16" t="s">
        <v>73</v>
      </c>
      <c r="AM391" s="6" t="s">
        <v>96</v>
      </c>
      <c r="AN391" s="6" t="s">
        <v>96</v>
      </c>
      <c r="AO391">
        <v>8.2191780821917804E-2</v>
      </c>
      <c r="AP391" s="6" t="s">
        <v>96</v>
      </c>
      <c r="AQ391" s="6" t="s">
        <v>680</v>
      </c>
      <c r="AR391" s="6" t="s">
        <v>96</v>
      </c>
      <c r="AS391" s="6">
        <v>1</v>
      </c>
      <c r="AT391" s="6" t="s">
        <v>96</v>
      </c>
      <c r="AU391" s="6">
        <v>1</v>
      </c>
      <c r="AV391" s="6">
        <v>1</v>
      </c>
      <c r="AW391" s="6" t="s">
        <v>96</v>
      </c>
      <c r="AX391" s="6" t="s">
        <v>96</v>
      </c>
      <c r="AY391" s="6" t="s">
        <v>96</v>
      </c>
      <c r="AZ391" s="6" t="s">
        <v>96</v>
      </c>
      <c r="BA391" s="6">
        <v>1</v>
      </c>
      <c r="BB391" s="6">
        <v>1</v>
      </c>
      <c r="BC391" s="6" t="s">
        <v>96</v>
      </c>
      <c r="BD391" s="6" t="s">
        <v>96</v>
      </c>
      <c r="BE391" s="6" t="s">
        <v>96</v>
      </c>
      <c r="BF391" s="6" t="s">
        <v>96</v>
      </c>
      <c r="BG391" s="6" t="s">
        <v>96</v>
      </c>
      <c r="BH391" s="6" t="s">
        <v>96</v>
      </c>
      <c r="BI391" s="6" t="s">
        <v>96</v>
      </c>
      <c r="BJ391" s="6" t="s">
        <v>96</v>
      </c>
      <c r="BK391" s="6" t="s">
        <v>803</v>
      </c>
      <c r="BL391" s="6" t="s">
        <v>96</v>
      </c>
      <c r="BM391" s="6" t="s">
        <v>96</v>
      </c>
      <c r="BN391" s="6" t="s">
        <v>96</v>
      </c>
      <c r="BO391" s="6" t="s">
        <v>96</v>
      </c>
      <c r="BP391" s="6" t="s">
        <v>96</v>
      </c>
      <c r="BQ391" s="6" t="s">
        <v>96</v>
      </c>
      <c r="BR391" s="6" t="s">
        <v>96</v>
      </c>
      <c r="BS391" s="6" t="s">
        <v>96</v>
      </c>
      <c r="BT391" s="6" t="s">
        <v>96</v>
      </c>
      <c r="BU391" s="6" t="s">
        <v>96</v>
      </c>
      <c r="BV391" s="6" t="s">
        <v>96</v>
      </c>
      <c r="BW391" s="6" t="s">
        <v>96</v>
      </c>
      <c r="BX391" s="6" t="s">
        <v>96</v>
      </c>
    </row>
    <row r="392" spans="1:76" x14ac:dyDescent="0.25">
      <c r="A392" s="6" t="s">
        <v>776</v>
      </c>
      <c r="B392" s="6" t="s">
        <v>777</v>
      </c>
      <c r="C392" s="6" t="s">
        <v>775</v>
      </c>
      <c r="D392" s="6" t="s">
        <v>774</v>
      </c>
      <c r="E392" s="6">
        <v>2019</v>
      </c>
      <c r="F392" s="39">
        <v>1.03</v>
      </c>
      <c r="G392" t="s">
        <v>785</v>
      </c>
      <c r="H392" s="6" t="s">
        <v>787</v>
      </c>
      <c r="I392" t="s">
        <v>724</v>
      </c>
      <c r="J392" s="6" t="s">
        <v>96</v>
      </c>
      <c r="K392" s="6" t="s">
        <v>96</v>
      </c>
      <c r="L392" s="6">
        <v>0.73</v>
      </c>
      <c r="M392" s="6">
        <v>1.51</v>
      </c>
      <c r="N392" s="6" t="s">
        <v>96</v>
      </c>
      <c r="O392" s="6" t="s">
        <v>96</v>
      </c>
      <c r="P392" s="39" t="s">
        <v>96</v>
      </c>
      <c r="Q392" s="6" t="s">
        <v>96</v>
      </c>
      <c r="R392" s="6" t="s">
        <v>96</v>
      </c>
      <c r="S392">
        <v>21</v>
      </c>
      <c r="T392" s="6" t="s">
        <v>96</v>
      </c>
      <c r="U392">
        <v>9.5</v>
      </c>
      <c r="V392">
        <v>22.6</v>
      </c>
      <c r="W392">
        <v>-7.3</v>
      </c>
      <c r="X392" s="16" t="s">
        <v>96</v>
      </c>
      <c r="Y392" s="16" t="s">
        <v>96</v>
      </c>
      <c r="Z392" s="78" t="s">
        <v>69</v>
      </c>
      <c r="AA392" s="6" t="s">
        <v>70</v>
      </c>
      <c r="AB392" s="6">
        <v>2008</v>
      </c>
      <c r="AC392" s="6">
        <v>2013</v>
      </c>
      <c r="AD392" s="6" t="s">
        <v>96</v>
      </c>
      <c r="AE392" s="6" t="s">
        <v>96</v>
      </c>
      <c r="AF392" s="6" t="s">
        <v>96</v>
      </c>
      <c r="AG392" s="6" t="s">
        <v>96</v>
      </c>
      <c r="AH392" s="6" t="s">
        <v>96</v>
      </c>
      <c r="AI392" s="6">
        <v>1</v>
      </c>
      <c r="AJ392" s="6" t="s">
        <v>96</v>
      </c>
      <c r="AK392" s="6" t="s">
        <v>96</v>
      </c>
      <c r="AL392" s="16" t="s">
        <v>73</v>
      </c>
      <c r="AM392" s="6" t="s">
        <v>96</v>
      </c>
      <c r="AN392" s="6" t="s">
        <v>96</v>
      </c>
      <c r="AO392">
        <v>9.5890410958904115E-3</v>
      </c>
      <c r="AP392" s="6" t="s">
        <v>96</v>
      </c>
      <c r="AQ392" s="6" t="s">
        <v>680</v>
      </c>
      <c r="AR392" s="6" t="s">
        <v>96</v>
      </c>
      <c r="AS392" s="6">
        <v>1</v>
      </c>
      <c r="AT392" s="6" t="s">
        <v>96</v>
      </c>
      <c r="AU392" s="6">
        <v>1</v>
      </c>
      <c r="AV392" s="6">
        <v>1</v>
      </c>
      <c r="AW392" s="6" t="s">
        <v>96</v>
      </c>
      <c r="AX392" s="6" t="s">
        <v>96</v>
      </c>
      <c r="AY392" s="6" t="s">
        <v>96</v>
      </c>
      <c r="AZ392" s="6" t="s">
        <v>96</v>
      </c>
      <c r="BA392" s="6">
        <v>1</v>
      </c>
      <c r="BB392" s="6">
        <v>1</v>
      </c>
      <c r="BC392" s="6" t="s">
        <v>96</v>
      </c>
      <c r="BD392" s="6" t="s">
        <v>96</v>
      </c>
      <c r="BE392" s="6" t="s">
        <v>96</v>
      </c>
      <c r="BF392" s="6" t="s">
        <v>96</v>
      </c>
      <c r="BG392" s="6" t="s">
        <v>96</v>
      </c>
      <c r="BH392" s="6" t="s">
        <v>96</v>
      </c>
      <c r="BI392" s="6" t="s">
        <v>96</v>
      </c>
      <c r="BJ392" s="6" t="s">
        <v>96</v>
      </c>
      <c r="BK392" s="6" t="s">
        <v>804</v>
      </c>
      <c r="BL392" s="6" t="s">
        <v>96</v>
      </c>
      <c r="BM392" s="6" t="s">
        <v>96</v>
      </c>
      <c r="BN392" s="6" t="s">
        <v>96</v>
      </c>
      <c r="BO392" s="6" t="s">
        <v>96</v>
      </c>
      <c r="BP392" s="6" t="s">
        <v>96</v>
      </c>
      <c r="BQ392" s="6" t="s">
        <v>96</v>
      </c>
      <c r="BR392" s="6" t="s">
        <v>96</v>
      </c>
      <c r="BS392" s="6" t="s">
        <v>96</v>
      </c>
      <c r="BT392" s="6" t="s">
        <v>96</v>
      </c>
      <c r="BU392" s="6" t="s">
        <v>96</v>
      </c>
      <c r="BV392" s="6" t="s">
        <v>96</v>
      </c>
      <c r="BW392" s="6" t="s">
        <v>96</v>
      </c>
      <c r="BX392" s="6" t="s">
        <v>96</v>
      </c>
    </row>
    <row r="393" spans="1:76" x14ac:dyDescent="0.25">
      <c r="A393" s="6" t="s">
        <v>776</v>
      </c>
      <c r="B393" s="6" t="s">
        <v>777</v>
      </c>
      <c r="C393" s="6" t="s">
        <v>775</v>
      </c>
      <c r="D393" s="6" t="s">
        <v>774</v>
      </c>
      <c r="E393" s="6">
        <v>2019</v>
      </c>
      <c r="F393" s="39">
        <v>1.1299999999999999</v>
      </c>
      <c r="G393" t="s">
        <v>785</v>
      </c>
      <c r="H393" s="6" t="s">
        <v>787</v>
      </c>
      <c r="I393" t="s">
        <v>724</v>
      </c>
      <c r="J393" s="6" t="s">
        <v>96</v>
      </c>
      <c r="K393" s="6" t="s">
        <v>96</v>
      </c>
      <c r="L393" s="6">
        <v>0.83</v>
      </c>
      <c r="M393" s="6">
        <v>1.8</v>
      </c>
      <c r="N393" s="6" t="s">
        <v>96</v>
      </c>
      <c r="O393" s="6" t="s">
        <v>96</v>
      </c>
      <c r="P393" s="39" t="s">
        <v>96</v>
      </c>
      <c r="Q393" s="6" t="s">
        <v>96</v>
      </c>
      <c r="R393" s="6" t="s">
        <v>96</v>
      </c>
      <c r="S393">
        <v>285</v>
      </c>
      <c r="T393" s="6" t="s">
        <v>96</v>
      </c>
      <c r="U393">
        <v>18.600000000000001</v>
      </c>
      <c r="V393">
        <v>35.200000000000003</v>
      </c>
      <c r="W393">
        <v>-2.2999999999999998</v>
      </c>
      <c r="X393" s="16" t="s">
        <v>96</v>
      </c>
      <c r="Y393" s="16" t="s">
        <v>96</v>
      </c>
      <c r="Z393" s="78" t="s">
        <v>69</v>
      </c>
      <c r="AA393" s="6" t="s">
        <v>70</v>
      </c>
      <c r="AB393" s="6">
        <v>2008</v>
      </c>
      <c r="AC393" s="6">
        <v>2013</v>
      </c>
      <c r="AD393" s="6" t="s">
        <v>96</v>
      </c>
      <c r="AE393" s="6" t="s">
        <v>96</v>
      </c>
      <c r="AF393" s="6" t="s">
        <v>96</v>
      </c>
      <c r="AG393" s="6" t="s">
        <v>96</v>
      </c>
      <c r="AH393" s="6" t="s">
        <v>96</v>
      </c>
      <c r="AI393" s="6">
        <v>1</v>
      </c>
      <c r="AJ393" s="6" t="s">
        <v>96</v>
      </c>
      <c r="AK393" s="6" t="s">
        <v>96</v>
      </c>
      <c r="AL393" s="16" t="s">
        <v>73</v>
      </c>
      <c r="AM393" s="6" t="s">
        <v>96</v>
      </c>
      <c r="AN393" s="6" t="s">
        <v>96</v>
      </c>
      <c r="AO393">
        <v>0.13013698630136986</v>
      </c>
      <c r="AP393" s="6" t="s">
        <v>96</v>
      </c>
      <c r="AQ393" s="6" t="s">
        <v>680</v>
      </c>
      <c r="AR393" s="6" t="s">
        <v>96</v>
      </c>
      <c r="AS393" s="6">
        <v>1</v>
      </c>
      <c r="AT393" s="6" t="s">
        <v>96</v>
      </c>
      <c r="AU393" s="6">
        <v>1</v>
      </c>
      <c r="AV393" s="6">
        <v>1</v>
      </c>
      <c r="AW393" s="6" t="s">
        <v>96</v>
      </c>
      <c r="AX393" s="6" t="s">
        <v>96</v>
      </c>
      <c r="AY393" s="6" t="s">
        <v>96</v>
      </c>
      <c r="AZ393" s="6" t="s">
        <v>96</v>
      </c>
      <c r="BA393" s="6">
        <v>1</v>
      </c>
      <c r="BB393" s="6">
        <v>1</v>
      </c>
      <c r="BC393" s="6" t="s">
        <v>96</v>
      </c>
      <c r="BD393" s="6" t="s">
        <v>96</v>
      </c>
      <c r="BE393" s="6" t="s">
        <v>96</v>
      </c>
      <c r="BF393" s="6" t="s">
        <v>96</v>
      </c>
      <c r="BG393" s="6" t="s">
        <v>96</v>
      </c>
      <c r="BH393" s="6" t="s">
        <v>96</v>
      </c>
      <c r="BI393" s="6" t="s">
        <v>96</v>
      </c>
      <c r="BJ393" s="6" t="s">
        <v>96</v>
      </c>
      <c r="BK393" s="6" t="s">
        <v>805</v>
      </c>
      <c r="BL393" s="6" t="s">
        <v>96</v>
      </c>
      <c r="BM393" s="6" t="s">
        <v>96</v>
      </c>
      <c r="BN393" s="6" t="s">
        <v>96</v>
      </c>
      <c r="BO393" s="6" t="s">
        <v>96</v>
      </c>
      <c r="BP393" s="6" t="s">
        <v>96</v>
      </c>
      <c r="BQ393" s="6" t="s">
        <v>96</v>
      </c>
      <c r="BR393" s="6" t="s">
        <v>96</v>
      </c>
      <c r="BS393" s="6" t="s">
        <v>96</v>
      </c>
      <c r="BT393" s="6" t="s">
        <v>96</v>
      </c>
      <c r="BU393" s="6" t="s">
        <v>96</v>
      </c>
      <c r="BV393" s="6" t="s">
        <v>96</v>
      </c>
      <c r="BW393" s="6" t="s">
        <v>96</v>
      </c>
      <c r="BX393" s="6" t="s">
        <v>96</v>
      </c>
    </row>
    <row r="394" spans="1:76" x14ac:dyDescent="0.25">
      <c r="A394" s="6" t="s">
        <v>776</v>
      </c>
      <c r="B394" s="6" t="s">
        <v>777</v>
      </c>
      <c r="C394" s="6" t="s">
        <v>775</v>
      </c>
      <c r="D394" s="6" t="s">
        <v>774</v>
      </c>
      <c r="E394" s="6">
        <v>2019</v>
      </c>
      <c r="F394" s="39">
        <v>1.34</v>
      </c>
      <c r="G394" t="s">
        <v>785</v>
      </c>
      <c r="H394" s="6" t="s">
        <v>787</v>
      </c>
      <c r="I394" t="s">
        <v>724</v>
      </c>
      <c r="J394" s="6" t="s">
        <v>96</v>
      </c>
      <c r="K394" s="6" t="s">
        <v>96</v>
      </c>
      <c r="L394" s="6">
        <v>1</v>
      </c>
      <c r="M394" s="6">
        <v>1.79</v>
      </c>
      <c r="N394" s="6" t="s">
        <v>96</v>
      </c>
      <c r="O394" s="6" t="s">
        <v>96</v>
      </c>
      <c r="P394" s="39" t="s">
        <v>96</v>
      </c>
      <c r="Q394" s="6" t="s">
        <v>96</v>
      </c>
      <c r="R394" s="6" t="s">
        <v>96</v>
      </c>
      <c r="S394">
        <v>1489</v>
      </c>
      <c r="T394" s="6" t="s">
        <v>96</v>
      </c>
      <c r="U394">
        <v>16.3</v>
      </c>
      <c r="V394">
        <v>34.6</v>
      </c>
      <c r="W394">
        <v>-4.5</v>
      </c>
      <c r="X394" s="16" t="s">
        <v>96</v>
      </c>
      <c r="Y394" s="16" t="s">
        <v>96</v>
      </c>
      <c r="Z394" s="78" t="s">
        <v>69</v>
      </c>
      <c r="AA394" s="6" t="s">
        <v>70</v>
      </c>
      <c r="AB394" s="6">
        <v>2008</v>
      </c>
      <c r="AC394" s="6">
        <v>2013</v>
      </c>
      <c r="AD394" s="6" t="s">
        <v>96</v>
      </c>
      <c r="AE394" s="6" t="s">
        <v>96</v>
      </c>
      <c r="AF394" s="6" t="s">
        <v>96</v>
      </c>
      <c r="AG394" s="6" t="s">
        <v>96</v>
      </c>
      <c r="AH394" s="6" t="s">
        <v>96</v>
      </c>
      <c r="AI394" s="6">
        <v>1</v>
      </c>
      <c r="AJ394" s="6" t="s">
        <v>96</v>
      </c>
      <c r="AK394" s="6" t="s">
        <v>96</v>
      </c>
      <c r="AL394" s="16" t="s">
        <v>73</v>
      </c>
      <c r="AM394" s="6" t="s">
        <v>96</v>
      </c>
      <c r="AN394" s="6" t="s">
        <v>96</v>
      </c>
      <c r="AO394">
        <v>0.67990867579908676</v>
      </c>
      <c r="AP394" s="6" t="s">
        <v>96</v>
      </c>
      <c r="AQ394" s="6" t="s">
        <v>680</v>
      </c>
      <c r="AR394" s="6" t="s">
        <v>96</v>
      </c>
      <c r="AS394" s="6">
        <v>1</v>
      </c>
      <c r="AT394" s="6" t="s">
        <v>96</v>
      </c>
      <c r="AU394" s="6">
        <v>1</v>
      </c>
      <c r="AV394" s="6">
        <v>1</v>
      </c>
      <c r="AW394" s="6" t="s">
        <v>96</v>
      </c>
      <c r="AX394" s="6" t="s">
        <v>96</v>
      </c>
      <c r="AY394" s="6" t="s">
        <v>96</v>
      </c>
      <c r="AZ394" s="6" t="s">
        <v>96</v>
      </c>
      <c r="BA394" s="6">
        <v>1</v>
      </c>
      <c r="BB394" s="6">
        <v>1</v>
      </c>
      <c r="BC394" s="6" t="s">
        <v>96</v>
      </c>
      <c r="BD394" s="6" t="s">
        <v>96</v>
      </c>
      <c r="BE394" s="6" t="s">
        <v>96</v>
      </c>
      <c r="BF394" s="6" t="s">
        <v>96</v>
      </c>
      <c r="BG394" s="6" t="s">
        <v>96</v>
      </c>
      <c r="BH394" s="6" t="s">
        <v>96</v>
      </c>
      <c r="BI394" s="6" t="s">
        <v>96</v>
      </c>
      <c r="BJ394" s="6" t="s">
        <v>96</v>
      </c>
      <c r="BK394" s="6" t="s">
        <v>806</v>
      </c>
      <c r="BL394" s="6" t="s">
        <v>96</v>
      </c>
      <c r="BM394" s="6" t="s">
        <v>96</v>
      </c>
      <c r="BN394" s="6" t="s">
        <v>96</v>
      </c>
      <c r="BO394" s="6" t="s">
        <v>96</v>
      </c>
      <c r="BP394" s="6" t="s">
        <v>96</v>
      </c>
      <c r="BQ394" s="6" t="s">
        <v>96</v>
      </c>
      <c r="BR394" s="6" t="s">
        <v>96</v>
      </c>
      <c r="BS394" s="6" t="s">
        <v>96</v>
      </c>
      <c r="BT394" s="6" t="s">
        <v>96</v>
      </c>
      <c r="BU394" s="6" t="s">
        <v>96</v>
      </c>
      <c r="BV394" s="6" t="s">
        <v>96</v>
      </c>
      <c r="BW394" s="6" t="s">
        <v>96</v>
      </c>
      <c r="BX394" s="6" t="s">
        <v>96</v>
      </c>
    </row>
    <row r="395" spans="1:76" x14ac:dyDescent="0.25">
      <c r="A395" s="6" t="s">
        <v>776</v>
      </c>
      <c r="B395" s="6" t="s">
        <v>777</v>
      </c>
      <c r="C395" s="6" t="s">
        <v>775</v>
      </c>
      <c r="D395" s="6" t="s">
        <v>774</v>
      </c>
      <c r="E395" s="6">
        <v>2019</v>
      </c>
      <c r="F395" s="39">
        <v>1.1499999999999999</v>
      </c>
      <c r="G395" t="s">
        <v>785</v>
      </c>
      <c r="H395" s="6" t="s">
        <v>787</v>
      </c>
      <c r="I395" t="s">
        <v>724</v>
      </c>
      <c r="J395" s="6" t="s">
        <v>96</v>
      </c>
      <c r="K395" s="6" t="s">
        <v>96</v>
      </c>
      <c r="L395" s="6">
        <v>0.9</v>
      </c>
      <c r="M395" s="6">
        <v>1.49</v>
      </c>
      <c r="N395" s="6" t="s">
        <v>96</v>
      </c>
      <c r="O395" s="6" t="s">
        <v>96</v>
      </c>
      <c r="P395" s="39" t="s">
        <v>96</v>
      </c>
      <c r="Q395" s="6" t="s">
        <v>96</v>
      </c>
      <c r="R395" s="6" t="s">
        <v>96</v>
      </c>
      <c r="S395">
        <v>804</v>
      </c>
      <c r="T395" s="6" t="s">
        <v>96</v>
      </c>
      <c r="U395">
        <v>21.4</v>
      </c>
      <c r="V395">
        <v>31.3</v>
      </c>
      <c r="W395">
        <v>3.7</v>
      </c>
      <c r="X395" s="16" t="s">
        <v>96</v>
      </c>
      <c r="Y395" s="16" t="s">
        <v>96</v>
      </c>
      <c r="Z395" s="78" t="s">
        <v>69</v>
      </c>
      <c r="AA395" s="6" t="s">
        <v>70</v>
      </c>
      <c r="AB395" s="6">
        <v>2008</v>
      </c>
      <c r="AC395" s="6">
        <v>2013</v>
      </c>
      <c r="AD395" s="6" t="s">
        <v>96</v>
      </c>
      <c r="AE395" s="6" t="s">
        <v>96</v>
      </c>
      <c r="AF395" s="6" t="s">
        <v>96</v>
      </c>
      <c r="AG395" s="6" t="s">
        <v>96</v>
      </c>
      <c r="AH395" s="6" t="s">
        <v>96</v>
      </c>
      <c r="AI395" s="6">
        <v>1</v>
      </c>
      <c r="AJ395" s="6" t="s">
        <v>96</v>
      </c>
      <c r="AK395" s="6" t="s">
        <v>96</v>
      </c>
      <c r="AL395" s="16" t="s">
        <v>73</v>
      </c>
      <c r="AM395" s="6" t="s">
        <v>96</v>
      </c>
      <c r="AN395" s="6" t="s">
        <v>96</v>
      </c>
      <c r="AO395">
        <v>0.36712328767123287</v>
      </c>
      <c r="AP395" s="6" t="s">
        <v>96</v>
      </c>
      <c r="AQ395" s="6" t="s">
        <v>680</v>
      </c>
      <c r="AR395" s="6" t="s">
        <v>96</v>
      </c>
      <c r="AS395" s="6">
        <v>1</v>
      </c>
      <c r="AT395" s="6" t="s">
        <v>96</v>
      </c>
      <c r="AU395" s="6">
        <v>1</v>
      </c>
      <c r="AV395" s="6">
        <v>1</v>
      </c>
      <c r="AW395" s="6" t="s">
        <v>96</v>
      </c>
      <c r="AX395" s="6" t="s">
        <v>96</v>
      </c>
      <c r="AY395" s="6" t="s">
        <v>96</v>
      </c>
      <c r="AZ395" s="6" t="s">
        <v>96</v>
      </c>
      <c r="BA395" s="6">
        <v>1</v>
      </c>
      <c r="BB395" s="6">
        <v>1</v>
      </c>
      <c r="BC395" s="6" t="s">
        <v>96</v>
      </c>
      <c r="BD395" s="6" t="s">
        <v>96</v>
      </c>
      <c r="BE395" s="6" t="s">
        <v>96</v>
      </c>
      <c r="BF395" s="6" t="s">
        <v>96</v>
      </c>
      <c r="BG395" s="6" t="s">
        <v>96</v>
      </c>
      <c r="BH395" s="6" t="s">
        <v>96</v>
      </c>
      <c r="BI395" s="6" t="s">
        <v>96</v>
      </c>
      <c r="BJ395" s="6" t="s">
        <v>96</v>
      </c>
      <c r="BK395" s="6" t="s">
        <v>807</v>
      </c>
      <c r="BL395" s="6" t="s">
        <v>96</v>
      </c>
      <c r="BM395" s="6" t="s">
        <v>96</v>
      </c>
      <c r="BN395" s="6" t="s">
        <v>96</v>
      </c>
      <c r="BO395" s="6" t="s">
        <v>96</v>
      </c>
      <c r="BP395" s="6" t="s">
        <v>96</v>
      </c>
      <c r="BQ395" s="6" t="s">
        <v>96</v>
      </c>
      <c r="BR395" s="6" t="s">
        <v>96</v>
      </c>
      <c r="BS395" s="6" t="s">
        <v>96</v>
      </c>
      <c r="BT395" s="6" t="s">
        <v>96</v>
      </c>
      <c r="BU395" s="6" t="s">
        <v>96</v>
      </c>
      <c r="BV395" s="6" t="s">
        <v>96</v>
      </c>
      <c r="BW395" s="6" t="s">
        <v>96</v>
      </c>
      <c r="BX395" s="6" t="s">
        <v>96</v>
      </c>
    </row>
    <row r="396" spans="1:76" x14ac:dyDescent="0.25">
      <c r="A396" s="6" t="s">
        <v>776</v>
      </c>
      <c r="B396" s="6" t="s">
        <v>777</v>
      </c>
      <c r="C396" s="6" t="s">
        <v>775</v>
      </c>
      <c r="D396" s="6" t="s">
        <v>774</v>
      </c>
      <c r="E396" s="6">
        <v>2019</v>
      </c>
      <c r="F396" s="39">
        <v>1.18</v>
      </c>
      <c r="G396" t="s">
        <v>785</v>
      </c>
      <c r="H396" s="6" t="s">
        <v>787</v>
      </c>
      <c r="I396" t="s">
        <v>724</v>
      </c>
      <c r="J396" s="6" t="s">
        <v>96</v>
      </c>
      <c r="K396" s="6" t="s">
        <v>96</v>
      </c>
      <c r="L396" s="6">
        <v>0.77</v>
      </c>
      <c r="M396" s="6">
        <v>1.81</v>
      </c>
      <c r="N396" s="6" t="s">
        <v>96</v>
      </c>
      <c r="O396" s="6" t="s">
        <v>96</v>
      </c>
      <c r="P396" s="39" t="s">
        <v>96</v>
      </c>
      <c r="Q396" s="6" t="s">
        <v>96</v>
      </c>
      <c r="R396" s="6" t="s">
        <v>96</v>
      </c>
      <c r="S396">
        <v>1018</v>
      </c>
      <c r="T396" s="6" t="s">
        <v>96</v>
      </c>
      <c r="U396">
        <v>17.3</v>
      </c>
      <c r="V396">
        <v>35.700000000000003</v>
      </c>
      <c r="W396">
        <v>-3.4</v>
      </c>
      <c r="X396" s="16" t="s">
        <v>96</v>
      </c>
      <c r="Y396" s="16" t="s">
        <v>96</v>
      </c>
      <c r="Z396" s="78" t="s">
        <v>69</v>
      </c>
      <c r="AA396" s="6" t="s">
        <v>70</v>
      </c>
      <c r="AB396" s="6">
        <v>2008</v>
      </c>
      <c r="AC396" s="6">
        <v>2013</v>
      </c>
      <c r="AD396" s="6" t="s">
        <v>96</v>
      </c>
      <c r="AE396" s="6" t="s">
        <v>96</v>
      </c>
      <c r="AF396" s="6" t="s">
        <v>96</v>
      </c>
      <c r="AG396" s="6" t="s">
        <v>96</v>
      </c>
      <c r="AH396" s="6" t="s">
        <v>96</v>
      </c>
      <c r="AI396" s="6">
        <v>1</v>
      </c>
      <c r="AJ396" s="6" t="s">
        <v>96</v>
      </c>
      <c r="AK396" s="6" t="s">
        <v>96</v>
      </c>
      <c r="AL396" s="16" t="s">
        <v>73</v>
      </c>
      <c r="AM396" s="6" t="s">
        <v>96</v>
      </c>
      <c r="AN396" s="6" t="s">
        <v>96</v>
      </c>
      <c r="AO396">
        <v>0.46484018264840182</v>
      </c>
      <c r="AP396" s="6" t="s">
        <v>96</v>
      </c>
      <c r="AQ396" s="6" t="s">
        <v>680</v>
      </c>
      <c r="AR396" s="6" t="s">
        <v>96</v>
      </c>
      <c r="AS396" s="6">
        <v>1</v>
      </c>
      <c r="AT396" s="6" t="s">
        <v>96</v>
      </c>
      <c r="AU396" s="6">
        <v>1</v>
      </c>
      <c r="AV396" s="6">
        <v>1</v>
      </c>
      <c r="AW396" s="6" t="s">
        <v>96</v>
      </c>
      <c r="AX396" s="6" t="s">
        <v>96</v>
      </c>
      <c r="AY396" s="6" t="s">
        <v>96</v>
      </c>
      <c r="AZ396" s="6" t="s">
        <v>96</v>
      </c>
      <c r="BA396" s="6">
        <v>1</v>
      </c>
      <c r="BB396" s="6">
        <v>1</v>
      </c>
      <c r="BC396" s="6" t="s">
        <v>96</v>
      </c>
      <c r="BD396" s="6" t="s">
        <v>96</v>
      </c>
      <c r="BE396" s="6" t="s">
        <v>96</v>
      </c>
      <c r="BF396" s="6" t="s">
        <v>96</v>
      </c>
      <c r="BG396" s="6" t="s">
        <v>96</v>
      </c>
      <c r="BH396" s="6" t="s">
        <v>96</v>
      </c>
      <c r="BI396" s="6" t="s">
        <v>96</v>
      </c>
      <c r="BJ396" s="6" t="s">
        <v>96</v>
      </c>
      <c r="BK396" s="6" t="s">
        <v>808</v>
      </c>
      <c r="BL396" s="6" t="s">
        <v>96</v>
      </c>
      <c r="BM396" s="6" t="s">
        <v>96</v>
      </c>
      <c r="BN396" s="6" t="s">
        <v>96</v>
      </c>
      <c r="BO396" s="6" t="s">
        <v>96</v>
      </c>
      <c r="BP396" s="6" t="s">
        <v>96</v>
      </c>
      <c r="BQ396" s="6" t="s">
        <v>96</v>
      </c>
      <c r="BR396" s="6" t="s">
        <v>96</v>
      </c>
      <c r="BS396" s="6" t="s">
        <v>96</v>
      </c>
      <c r="BT396" s="6" t="s">
        <v>96</v>
      </c>
      <c r="BU396" s="6" t="s">
        <v>96</v>
      </c>
      <c r="BV396" s="6" t="s">
        <v>96</v>
      </c>
      <c r="BW396" s="6" t="s">
        <v>96</v>
      </c>
      <c r="BX396" s="6" t="s">
        <v>96</v>
      </c>
    </row>
    <row r="397" spans="1:76" x14ac:dyDescent="0.25">
      <c r="A397" s="6" t="s">
        <v>776</v>
      </c>
      <c r="B397" s="6" t="s">
        <v>777</v>
      </c>
      <c r="C397" s="6" t="s">
        <v>775</v>
      </c>
      <c r="D397" s="6" t="s">
        <v>774</v>
      </c>
      <c r="E397" s="6">
        <v>2019</v>
      </c>
      <c r="F397" s="39">
        <v>1.27</v>
      </c>
      <c r="G397" t="s">
        <v>785</v>
      </c>
      <c r="H397" s="6" t="s">
        <v>787</v>
      </c>
      <c r="I397" t="s">
        <v>724</v>
      </c>
      <c r="J397" s="6" t="s">
        <v>96</v>
      </c>
      <c r="K397" s="6" t="s">
        <v>96</v>
      </c>
      <c r="L397" s="6">
        <v>0.97</v>
      </c>
      <c r="M397" s="6">
        <v>1.67</v>
      </c>
      <c r="N397" s="6" t="s">
        <v>96</v>
      </c>
      <c r="O397" s="6" t="s">
        <v>96</v>
      </c>
      <c r="P397" s="39" t="s">
        <v>96</v>
      </c>
      <c r="Q397" s="6" t="s">
        <v>96</v>
      </c>
      <c r="R397" s="6" t="s">
        <v>96</v>
      </c>
      <c r="S397">
        <v>1210</v>
      </c>
      <c r="T397" s="6" t="s">
        <v>96</v>
      </c>
      <c r="U397">
        <v>7.8</v>
      </c>
      <c r="V397">
        <v>29</v>
      </c>
      <c r="W397">
        <v>-24</v>
      </c>
      <c r="X397" s="16" t="s">
        <v>96</v>
      </c>
      <c r="Y397" s="16" t="s">
        <v>96</v>
      </c>
      <c r="Z397" s="78" t="s">
        <v>69</v>
      </c>
      <c r="AA397" s="6" t="s">
        <v>70</v>
      </c>
      <c r="AB397" s="6">
        <v>2008</v>
      </c>
      <c r="AC397" s="6">
        <v>2013</v>
      </c>
      <c r="AD397" s="6" t="s">
        <v>96</v>
      </c>
      <c r="AE397" s="6" t="s">
        <v>96</v>
      </c>
      <c r="AF397" s="6" t="s">
        <v>96</v>
      </c>
      <c r="AG397" s="6" t="s">
        <v>96</v>
      </c>
      <c r="AH397" s="6" t="s">
        <v>96</v>
      </c>
      <c r="AI397" s="6">
        <v>1</v>
      </c>
      <c r="AJ397" s="6" t="s">
        <v>96</v>
      </c>
      <c r="AK397" s="6" t="s">
        <v>96</v>
      </c>
      <c r="AL397" s="16" t="s">
        <v>73</v>
      </c>
      <c r="AM397" s="6" t="s">
        <v>96</v>
      </c>
      <c r="AN397" s="6" t="s">
        <v>96</v>
      </c>
      <c r="AO397">
        <v>0.55251141552511418</v>
      </c>
      <c r="AP397" s="6" t="s">
        <v>96</v>
      </c>
      <c r="AQ397" s="6" t="s">
        <v>680</v>
      </c>
      <c r="AR397" s="6" t="s">
        <v>96</v>
      </c>
      <c r="AS397" s="6">
        <v>1</v>
      </c>
      <c r="AT397" s="6" t="s">
        <v>96</v>
      </c>
      <c r="AU397" s="6">
        <v>1</v>
      </c>
      <c r="AV397" s="6">
        <v>1</v>
      </c>
      <c r="AW397" s="6" t="s">
        <v>96</v>
      </c>
      <c r="AX397" s="6" t="s">
        <v>96</v>
      </c>
      <c r="AY397" s="6" t="s">
        <v>96</v>
      </c>
      <c r="AZ397" s="6" t="s">
        <v>96</v>
      </c>
      <c r="BA397" s="6">
        <v>1</v>
      </c>
      <c r="BB397" s="6">
        <v>1</v>
      </c>
      <c r="BC397" s="6" t="s">
        <v>96</v>
      </c>
      <c r="BD397" s="6" t="s">
        <v>96</v>
      </c>
      <c r="BE397" s="6" t="s">
        <v>96</v>
      </c>
      <c r="BF397" s="6" t="s">
        <v>96</v>
      </c>
      <c r="BG397" s="6" t="s">
        <v>96</v>
      </c>
      <c r="BH397" s="6" t="s">
        <v>96</v>
      </c>
      <c r="BI397" s="6" t="s">
        <v>96</v>
      </c>
      <c r="BJ397" s="6" t="s">
        <v>96</v>
      </c>
      <c r="BK397" s="6" t="s">
        <v>809</v>
      </c>
      <c r="BL397" s="6" t="s">
        <v>96</v>
      </c>
      <c r="BM397" s="6" t="s">
        <v>96</v>
      </c>
      <c r="BN397" s="6" t="s">
        <v>96</v>
      </c>
      <c r="BO397" s="6" t="s">
        <v>96</v>
      </c>
      <c r="BP397" s="6" t="s">
        <v>96</v>
      </c>
      <c r="BQ397" s="6" t="s">
        <v>96</v>
      </c>
      <c r="BR397" s="6" t="s">
        <v>96</v>
      </c>
      <c r="BS397" s="6" t="s">
        <v>96</v>
      </c>
      <c r="BT397" s="6" t="s">
        <v>96</v>
      </c>
      <c r="BU397" s="6" t="s">
        <v>96</v>
      </c>
      <c r="BV397" s="6" t="s">
        <v>96</v>
      </c>
      <c r="BW397" s="6" t="s">
        <v>96</v>
      </c>
      <c r="BX397" s="6" t="s">
        <v>96</v>
      </c>
    </row>
    <row r="398" spans="1:76" x14ac:dyDescent="0.25">
      <c r="A398" s="6" t="s">
        <v>776</v>
      </c>
      <c r="B398" s="6" t="s">
        <v>777</v>
      </c>
      <c r="C398" s="6" t="s">
        <v>775</v>
      </c>
      <c r="D398" s="6" t="s">
        <v>774</v>
      </c>
      <c r="E398" s="6">
        <v>2019</v>
      </c>
      <c r="F398" s="39">
        <v>1.04</v>
      </c>
      <c r="G398" t="s">
        <v>785</v>
      </c>
      <c r="H398" s="6" t="s">
        <v>787</v>
      </c>
      <c r="I398" t="s">
        <v>724</v>
      </c>
      <c r="J398" s="6" t="s">
        <v>96</v>
      </c>
      <c r="K398" s="6" t="s">
        <v>96</v>
      </c>
      <c r="L398" s="6">
        <v>0.72</v>
      </c>
      <c r="M398" s="6">
        <v>1.51</v>
      </c>
      <c r="N398" s="6" t="s">
        <v>96</v>
      </c>
      <c r="O398" s="6" t="s">
        <v>96</v>
      </c>
      <c r="P398" s="39" t="s">
        <v>96</v>
      </c>
      <c r="Q398" s="6" t="s">
        <v>96</v>
      </c>
      <c r="R398" s="6" t="s">
        <v>96</v>
      </c>
      <c r="S398">
        <v>804</v>
      </c>
      <c r="T398" s="6" t="s">
        <v>96</v>
      </c>
      <c r="U398">
        <v>14.2</v>
      </c>
      <c r="V398">
        <v>34.299999999999997</v>
      </c>
      <c r="W398">
        <v>-8.4</v>
      </c>
      <c r="X398" s="16" t="s">
        <v>96</v>
      </c>
      <c r="Y398" s="16" t="s">
        <v>96</v>
      </c>
      <c r="Z398" s="78" t="s">
        <v>69</v>
      </c>
      <c r="AA398" s="6" t="s">
        <v>70</v>
      </c>
      <c r="AB398" s="6">
        <v>2008</v>
      </c>
      <c r="AC398" s="6">
        <v>2013</v>
      </c>
      <c r="AD398" s="6" t="s">
        <v>96</v>
      </c>
      <c r="AE398" s="6" t="s">
        <v>96</v>
      </c>
      <c r="AF398" s="6" t="s">
        <v>96</v>
      </c>
      <c r="AG398" s="6" t="s">
        <v>96</v>
      </c>
      <c r="AH398" s="6" t="s">
        <v>96</v>
      </c>
      <c r="AI398" s="6">
        <v>1</v>
      </c>
      <c r="AJ398" s="6" t="s">
        <v>96</v>
      </c>
      <c r="AK398" s="6" t="s">
        <v>96</v>
      </c>
      <c r="AL398" s="16" t="s">
        <v>73</v>
      </c>
      <c r="AM398" s="6" t="s">
        <v>96</v>
      </c>
      <c r="AN398" s="6" t="s">
        <v>96</v>
      </c>
      <c r="AO398">
        <v>0.36712328767123287</v>
      </c>
      <c r="AP398" s="6" t="s">
        <v>96</v>
      </c>
      <c r="AQ398" s="6" t="s">
        <v>680</v>
      </c>
      <c r="AR398" s="6" t="s">
        <v>96</v>
      </c>
      <c r="AS398" s="6">
        <v>1</v>
      </c>
      <c r="AT398" s="6" t="s">
        <v>96</v>
      </c>
      <c r="AU398" s="6">
        <v>1</v>
      </c>
      <c r="AV398" s="6">
        <v>1</v>
      </c>
      <c r="AW398" s="6" t="s">
        <v>96</v>
      </c>
      <c r="AX398" s="6" t="s">
        <v>96</v>
      </c>
      <c r="AY398" s="6" t="s">
        <v>96</v>
      </c>
      <c r="AZ398" s="6" t="s">
        <v>96</v>
      </c>
      <c r="BA398" s="6">
        <v>1</v>
      </c>
      <c r="BB398" s="6">
        <v>1</v>
      </c>
      <c r="BC398" s="6" t="s">
        <v>96</v>
      </c>
      <c r="BD398" s="6" t="s">
        <v>96</v>
      </c>
      <c r="BE398" s="6" t="s">
        <v>96</v>
      </c>
      <c r="BF398" s="6" t="s">
        <v>96</v>
      </c>
      <c r="BG398" s="6" t="s">
        <v>96</v>
      </c>
      <c r="BH398" s="6" t="s">
        <v>96</v>
      </c>
      <c r="BI398" s="6" t="s">
        <v>96</v>
      </c>
      <c r="BJ398" s="6" t="s">
        <v>96</v>
      </c>
      <c r="BK398" s="6" t="s">
        <v>810</v>
      </c>
      <c r="BL398" s="6" t="s">
        <v>96</v>
      </c>
      <c r="BM398" s="6" t="s">
        <v>96</v>
      </c>
      <c r="BN398" s="6" t="s">
        <v>96</v>
      </c>
      <c r="BO398" s="6" t="s">
        <v>96</v>
      </c>
      <c r="BP398" s="6" t="s">
        <v>96</v>
      </c>
      <c r="BQ398" s="6" t="s">
        <v>96</v>
      </c>
      <c r="BR398" s="6" t="s">
        <v>96</v>
      </c>
      <c r="BS398" s="6" t="s">
        <v>96</v>
      </c>
      <c r="BT398" s="6" t="s">
        <v>96</v>
      </c>
      <c r="BU398" s="6" t="s">
        <v>96</v>
      </c>
      <c r="BV398" s="6" t="s">
        <v>96</v>
      </c>
      <c r="BW398" s="6" t="s">
        <v>96</v>
      </c>
      <c r="BX398" s="6" t="s">
        <v>96</v>
      </c>
    </row>
    <row r="399" spans="1:76" x14ac:dyDescent="0.25">
      <c r="A399" s="6" t="s">
        <v>776</v>
      </c>
      <c r="B399" s="6" t="s">
        <v>777</v>
      </c>
      <c r="C399" s="6" t="s">
        <v>775</v>
      </c>
      <c r="D399" s="6" t="s">
        <v>774</v>
      </c>
      <c r="E399" s="6">
        <v>2019</v>
      </c>
      <c r="F399" s="39">
        <v>1.08</v>
      </c>
      <c r="G399" t="s">
        <v>785</v>
      </c>
      <c r="H399" s="6" t="s">
        <v>787</v>
      </c>
      <c r="I399" t="s">
        <v>724</v>
      </c>
      <c r="J399" s="6" t="s">
        <v>96</v>
      </c>
      <c r="K399" s="6" t="s">
        <v>96</v>
      </c>
      <c r="L399" s="6">
        <v>0.61</v>
      </c>
      <c r="M399" s="6">
        <v>1.92</v>
      </c>
      <c r="N399" s="6" t="s">
        <v>96</v>
      </c>
      <c r="O399" s="6" t="s">
        <v>96</v>
      </c>
      <c r="P399" s="39" t="s">
        <v>96</v>
      </c>
      <c r="Q399" s="6" t="s">
        <v>96</v>
      </c>
      <c r="R399" s="6" t="s">
        <v>96</v>
      </c>
      <c r="S399">
        <v>338</v>
      </c>
      <c r="T399" s="6" t="s">
        <v>96</v>
      </c>
      <c r="U399">
        <v>11</v>
      </c>
      <c r="V399">
        <v>31.2</v>
      </c>
      <c r="W399">
        <v>-14.3</v>
      </c>
      <c r="X399" s="16" t="s">
        <v>96</v>
      </c>
      <c r="Y399" s="16" t="s">
        <v>96</v>
      </c>
      <c r="Z399" s="78" t="s">
        <v>69</v>
      </c>
      <c r="AA399" s="6" t="s">
        <v>70</v>
      </c>
      <c r="AB399" s="6">
        <v>2008</v>
      </c>
      <c r="AC399" s="6">
        <v>2013</v>
      </c>
      <c r="AD399" s="6" t="s">
        <v>96</v>
      </c>
      <c r="AE399" s="6" t="s">
        <v>96</v>
      </c>
      <c r="AF399" s="6" t="s">
        <v>96</v>
      </c>
      <c r="AG399" s="6" t="s">
        <v>96</v>
      </c>
      <c r="AH399" s="6" t="s">
        <v>96</v>
      </c>
      <c r="AI399" s="6">
        <v>1</v>
      </c>
      <c r="AJ399" s="6" t="s">
        <v>96</v>
      </c>
      <c r="AK399" s="6" t="s">
        <v>96</v>
      </c>
      <c r="AL399" s="16" t="s">
        <v>73</v>
      </c>
      <c r="AM399" s="6" t="s">
        <v>96</v>
      </c>
      <c r="AN399" s="6" t="s">
        <v>96</v>
      </c>
      <c r="AO399">
        <v>0.15433789954337901</v>
      </c>
      <c r="AP399" s="6" t="s">
        <v>96</v>
      </c>
      <c r="AQ399" s="6" t="s">
        <v>680</v>
      </c>
      <c r="AR399" s="6" t="s">
        <v>96</v>
      </c>
      <c r="AS399" s="6">
        <v>1</v>
      </c>
      <c r="AT399" s="6" t="s">
        <v>96</v>
      </c>
      <c r="AU399" s="6">
        <v>1</v>
      </c>
      <c r="AV399" s="6">
        <v>1</v>
      </c>
      <c r="AW399" s="6" t="s">
        <v>96</v>
      </c>
      <c r="AX399" s="6" t="s">
        <v>96</v>
      </c>
      <c r="AY399" s="6" t="s">
        <v>96</v>
      </c>
      <c r="AZ399" s="6" t="s">
        <v>96</v>
      </c>
      <c r="BA399" s="6">
        <v>1</v>
      </c>
      <c r="BB399" s="6">
        <v>1</v>
      </c>
      <c r="BC399" s="6" t="s">
        <v>96</v>
      </c>
      <c r="BD399" s="6" t="s">
        <v>96</v>
      </c>
      <c r="BE399" s="6" t="s">
        <v>96</v>
      </c>
      <c r="BF399" s="6" t="s">
        <v>96</v>
      </c>
      <c r="BG399" s="6" t="s">
        <v>96</v>
      </c>
      <c r="BH399" s="6" t="s">
        <v>96</v>
      </c>
      <c r="BI399" s="6" t="s">
        <v>96</v>
      </c>
      <c r="BJ399" s="6" t="s">
        <v>96</v>
      </c>
      <c r="BK399" s="6" t="s">
        <v>811</v>
      </c>
      <c r="BL399" s="6" t="s">
        <v>96</v>
      </c>
      <c r="BM399" s="6" t="s">
        <v>96</v>
      </c>
      <c r="BN399" s="6" t="s">
        <v>96</v>
      </c>
      <c r="BO399" s="6" t="s">
        <v>96</v>
      </c>
      <c r="BP399" s="6" t="s">
        <v>96</v>
      </c>
      <c r="BQ399" s="6" t="s">
        <v>96</v>
      </c>
      <c r="BR399" s="6" t="s">
        <v>96</v>
      </c>
      <c r="BS399" s="6" t="s">
        <v>96</v>
      </c>
      <c r="BT399" s="6" t="s">
        <v>96</v>
      </c>
      <c r="BU399" s="6" t="s">
        <v>96</v>
      </c>
      <c r="BV399" s="6" t="s">
        <v>96</v>
      </c>
      <c r="BW399" s="6" t="s">
        <v>96</v>
      </c>
      <c r="BX399" s="6" t="s">
        <v>96</v>
      </c>
    </row>
    <row r="400" spans="1:76" x14ac:dyDescent="0.25">
      <c r="A400" s="6" t="s">
        <v>776</v>
      </c>
      <c r="B400" s="6" t="s">
        <v>777</v>
      </c>
      <c r="C400" s="6" t="s">
        <v>775</v>
      </c>
      <c r="D400" s="6" t="s">
        <v>774</v>
      </c>
      <c r="E400" s="6">
        <v>2019</v>
      </c>
      <c r="F400" s="39">
        <v>1.39</v>
      </c>
      <c r="G400" t="s">
        <v>785</v>
      </c>
      <c r="H400" s="6" t="s">
        <v>787</v>
      </c>
      <c r="I400" t="s">
        <v>724</v>
      </c>
      <c r="J400" s="6" t="s">
        <v>96</v>
      </c>
      <c r="K400" s="6" t="s">
        <v>96</v>
      </c>
      <c r="L400" s="6">
        <v>1.1100000000000001</v>
      </c>
      <c r="M400" s="6">
        <v>1.75</v>
      </c>
      <c r="N400" s="6" t="s">
        <v>96</v>
      </c>
      <c r="O400" s="6" t="s">
        <v>96</v>
      </c>
      <c r="P400" s="39" t="s">
        <v>96</v>
      </c>
      <c r="Q400" s="6" t="s">
        <v>96</v>
      </c>
      <c r="R400" s="6" t="s">
        <v>96</v>
      </c>
      <c r="S400">
        <v>2178</v>
      </c>
      <c r="T400" s="6" t="s">
        <v>96</v>
      </c>
      <c r="U400">
        <v>12.8</v>
      </c>
      <c r="V400">
        <v>32.4</v>
      </c>
      <c r="W400">
        <v>-14.1</v>
      </c>
      <c r="X400" s="16" t="s">
        <v>96</v>
      </c>
      <c r="Y400" s="16" t="s">
        <v>96</v>
      </c>
      <c r="Z400" s="78" t="s">
        <v>69</v>
      </c>
      <c r="AA400" s="6" t="s">
        <v>70</v>
      </c>
      <c r="AB400" s="6">
        <v>2008</v>
      </c>
      <c r="AC400" s="6">
        <v>2013</v>
      </c>
      <c r="AD400" s="6" t="s">
        <v>96</v>
      </c>
      <c r="AE400" s="6" t="s">
        <v>96</v>
      </c>
      <c r="AF400" s="6" t="s">
        <v>96</v>
      </c>
      <c r="AG400" s="6" t="s">
        <v>96</v>
      </c>
      <c r="AH400" s="6" t="s">
        <v>96</v>
      </c>
      <c r="AI400" s="6">
        <v>1</v>
      </c>
      <c r="AJ400" s="6" t="s">
        <v>96</v>
      </c>
      <c r="AK400" s="6" t="s">
        <v>96</v>
      </c>
      <c r="AL400" s="16" t="s">
        <v>73</v>
      </c>
      <c r="AM400" s="6" t="s">
        <v>96</v>
      </c>
      <c r="AN400" s="6" t="s">
        <v>96</v>
      </c>
      <c r="AO400">
        <v>0.9945205479452055</v>
      </c>
      <c r="AP400" s="6" t="s">
        <v>96</v>
      </c>
      <c r="AQ400" s="6" t="s">
        <v>680</v>
      </c>
      <c r="AR400" s="6" t="s">
        <v>96</v>
      </c>
      <c r="AS400" s="6">
        <v>1</v>
      </c>
      <c r="AT400" s="6" t="s">
        <v>96</v>
      </c>
      <c r="AU400" s="6">
        <v>1</v>
      </c>
      <c r="AV400" s="6">
        <v>1</v>
      </c>
      <c r="AW400" s="6" t="s">
        <v>96</v>
      </c>
      <c r="AX400" s="6" t="s">
        <v>96</v>
      </c>
      <c r="AY400" s="6" t="s">
        <v>96</v>
      </c>
      <c r="AZ400" s="6" t="s">
        <v>96</v>
      </c>
      <c r="BA400" s="6">
        <v>1</v>
      </c>
      <c r="BB400" s="6">
        <v>1</v>
      </c>
      <c r="BC400" s="6" t="s">
        <v>96</v>
      </c>
      <c r="BD400" s="6" t="s">
        <v>96</v>
      </c>
      <c r="BE400" s="6" t="s">
        <v>96</v>
      </c>
      <c r="BF400" s="6" t="s">
        <v>96</v>
      </c>
      <c r="BG400" s="6" t="s">
        <v>96</v>
      </c>
      <c r="BH400" s="6" t="s">
        <v>96</v>
      </c>
      <c r="BI400" s="6" t="s">
        <v>96</v>
      </c>
      <c r="BJ400" s="6" t="s">
        <v>96</v>
      </c>
      <c r="BK400" s="6" t="s">
        <v>812</v>
      </c>
      <c r="BL400" s="6" t="s">
        <v>96</v>
      </c>
      <c r="BM400" s="6" t="s">
        <v>96</v>
      </c>
      <c r="BN400" s="6" t="s">
        <v>96</v>
      </c>
      <c r="BO400" s="6" t="s">
        <v>96</v>
      </c>
      <c r="BP400" s="6" t="s">
        <v>96</v>
      </c>
      <c r="BQ400" s="6" t="s">
        <v>96</v>
      </c>
      <c r="BR400" s="6" t="s">
        <v>96</v>
      </c>
      <c r="BS400" s="6" t="s">
        <v>96</v>
      </c>
      <c r="BT400" s="6" t="s">
        <v>96</v>
      </c>
      <c r="BU400" s="6" t="s">
        <v>96</v>
      </c>
      <c r="BV400" s="6" t="s">
        <v>96</v>
      </c>
      <c r="BW400" s="6" t="s">
        <v>96</v>
      </c>
      <c r="BX400" s="6" t="s">
        <v>96</v>
      </c>
    </row>
    <row r="401" spans="1:76" x14ac:dyDescent="0.25">
      <c r="A401" s="6" t="s">
        <v>776</v>
      </c>
      <c r="B401" s="6" t="s">
        <v>777</v>
      </c>
      <c r="C401" s="6" t="s">
        <v>775</v>
      </c>
      <c r="D401" s="6" t="s">
        <v>774</v>
      </c>
      <c r="E401" s="6">
        <v>2019</v>
      </c>
      <c r="F401" s="39">
        <v>1.03</v>
      </c>
      <c r="G401" t="s">
        <v>785</v>
      </c>
      <c r="H401" s="6" t="s">
        <v>787</v>
      </c>
      <c r="I401" t="s">
        <v>724</v>
      </c>
      <c r="J401" s="6" t="s">
        <v>96</v>
      </c>
      <c r="K401" s="6" t="s">
        <v>96</v>
      </c>
      <c r="L401" s="6">
        <v>0.68</v>
      </c>
      <c r="M401" s="6">
        <v>1.43</v>
      </c>
      <c r="N401" s="6" t="s">
        <v>96</v>
      </c>
      <c r="O401" s="6" t="s">
        <v>96</v>
      </c>
      <c r="P401" s="39" t="s">
        <v>96</v>
      </c>
      <c r="Q401" s="6" t="s">
        <v>96</v>
      </c>
      <c r="R401" s="6" t="s">
        <v>96</v>
      </c>
      <c r="S401">
        <v>438</v>
      </c>
      <c r="T401" s="6" t="s">
        <v>96</v>
      </c>
      <c r="U401">
        <v>8</v>
      </c>
      <c r="V401">
        <v>32.799999999999997</v>
      </c>
      <c r="W401">
        <v>-25.9</v>
      </c>
      <c r="X401" s="16" t="s">
        <v>96</v>
      </c>
      <c r="Y401" s="16" t="s">
        <v>96</v>
      </c>
      <c r="Z401" s="78" t="s">
        <v>69</v>
      </c>
      <c r="AA401" s="6" t="s">
        <v>70</v>
      </c>
      <c r="AB401" s="6">
        <v>2008</v>
      </c>
      <c r="AC401" s="6">
        <v>2013</v>
      </c>
      <c r="AD401" s="6" t="s">
        <v>96</v>
      </c>
      <c r="AE401" s="6" t="s">
        <v>96</v>
      </c>
      <c r="AF401" s="6" t="s">
        <v>96</v>
      </c>
      <c r="AG401" s="6" t="s">
        <v>96</v>
      </c>
      <c r="AH401" s="6" t="s">
        <v>96</v>
      </c>
      <c r="AI401" s="6">
        <v>1</v>
      </c>
      <c r="AJ401" s="6" t="s">
        <v>96</v>
      </c>
      <c r="AK401" s="6" t="s">
        <v>96</v>
      </c>
      <c r="AL401" s="16" t="s">
        <v>73</v>
      </c>
      <c r="AM401" s="6" t="s">
        <v>96</v>
      </c>
      <c r="AN401" s="6" t="s">
        <v>96</v>
      </c>
      <c r="AO401">
        <v>0.2</v>
      </c>
      <c r="AP401" s="6" t="s">
        <v>96</v>
      </c>
      <c r="AQ401" s="6" t="s">
        <v>680</v>
      </c>
      <c r="AR401" s="6" t="s">
        <v>96</v>
      </c>
      <c r="AS401" s="6">
        <v>1</v>
      </c>
      <c r="AT401" s="6" t="s">
        <v>96</v>
      </c>
      <c r="AU401" s="6">
        <v>1</v>
      </c>
      <c r="AV401" s="6">
        <v>1</v>
      </c>
      <c r="AW401" s="6" t="s">
        <v>96</v>
      </c>
      <c r="AX401" s="6" t="s">
        <v>96</v>
      </c>
      <c r="AY401" s="6" t="s">
        <v>96</v>
      </c>
      <c r="AZ401" s="6" t="s">
        <v>96</v>
      </c>
      <c r="BA401" s="6">
        <v>1</v>
      </c>
      <c r="BB401" s="6">
        <v>1</v>
      </c>
      <c r="BC401" s="6" t="s">
        <v>96</v>
      </c>
      <c r="BD401" s="6" t="s">
        <v>96</v>
      </c>
      <c r="BE401" s="6" t="s">
        <v>96</v>
      </c>
      <c r="BF401" s="6" t="s">
        <v>96</v>
      </c>
      <c r="BG401" s="6" t="s">
        <v>96</v>
      </c>
      <c r="BH401" s="6" t="s">
        <v>96</v>
      </c>
      <c r="BI401" s="6" t="s">
        <v>96</v>
      </c>
      <c r="BJ401" s="6" t="s">
        <v>96</v>
      </c>
      <c r="BK401" s="6" t="s">
        <v>813</v>
      </c>
      <c r="BL401" s="6" t="s">
        <v>96</v>
      </c>
      <c r="BM401" s="6" t="s">
        <v>96</v>
      </c>
      <c r="BN401" s="6" t="s">
        <v>96</v>
      </c>
      <c r="BO401" s="6" t="s">
        <v>96</v>
      </c>
      <c r="BP401" s="6" t="s">
        <v>96</v>
      </c>
      <c r="BQ401" s="6" t="s">
        <v>96</v>
      </c>
      <c r="BR401" s="6" t="s">
        <v>96</v>
      </c>
      <c r="BS401" s="6" t="s">
        <v>96</v>
      </c>
      <c r="BT401" s="6" t="s">
        <v>96</v>
      </c>
      <c r="BU401" s="6" t="s">
        <v>96</v>
      </c>
      <c r="BV401" s="6" t="s">
        <v>96</v>
      </c>
      <c r="BW401" s="6" t="s">
        <v>96</v>
      </c>
      <c r="BX401" s="6" t="s">
        <v>96</v>
      </c>
    </row>
    <row r="402" spans="1:76" x14ac:dyDescent="0.25">
      <c r="A402" s="6" t="s">
        <v>776</v>
      </c>
      <c r="B402" s="6" t="s">
        <v>777</v>
      </c>
      <c r="C402" s="6" t="s">
        <v>775</v>
      </c>
      <c r="D402" s="6" t="s">
        <v>774</v>
      </c>
      <c r="E402" s="6">
        <v>2019</v>
      </c>
      <c r="F402" s="39">
        <v>1.17</v>
      </c>
      <c r="G402" t="s">
        <v>785</v>
      </c>
      <c r="H402" s="6" t="s">
        <v>787</v>
      </c>
      <c r="I402" t="s">
        <v>724</v>
      </c>
      <c r="J402" s="6" t="s">
        <v>96</v>
      </c>
      <c r="K402" s="6" t="s">
        <v>96</v>
      </c>
      <c r="L402" s="6">
        <v>0.76</v>
      </c>
      <c r="M402" s="6">
        <v>1.74</v>
      </c>
      <c r="N402" s="6" t="s">
        <v>96</v>
      </c>
      <c r="O402" s="6" t="s">
        <v>96</v>
      </c>
      <c r="P402" s="39" t="s">
        <v>96</v>
      </c>
      <c r="Q402" s="6" t="s">
        <v>96</v>
      </c>
      <c r="R402" s="6" t="s">
        <v>96</v>
      </c>
      <c r="S402">
        <v>105</v>
      </c>
      <c r="T402" s="6" t="s">
        <v>96</v>
      </c>
      <c r="U402">
        <v>17</v>
      </c>
      <c r="V402">
        <v>35.299999999999997</v>
      </c>
      <c r="W402">
        <v>-2.9</v>
      </c>
      <c r="X402" s="16" t="s">
        <v>96</v>
      </c>
      <c r="Y402" s="16" t="s">
        <v>96</v>
      </c>
      <c r="Z402" s="78" t="s">
        <v>69</v>
      </c>
      <c r="AA402" s="6" t="s">
        <v>70</v>
      </c>
      <c r="AB402" s="6">
        <v>2008</v>
      </c>
      <c r="AC402" s="6">
        <v>2013</v>
      </c>
      <c r="AD402" s="6" t="s">
        <v>96</v>
      </c>
      <c r="AE402" s="6" t="s">
        <v>96</v>
      </c>
      <c r="AF402" s="6" t="s">
        <v>96</v>
      </c>
      <c r="AG402" s="6" t="s">
        <v>96</v>
      </c>
      <c r="AH402" s="6" t="s">
        <v>96</v>
      </c>
      <c r="AI402" s="6">
        <v>1</v>
      </c>
      <c r="AJ402" s="6" t="s">
        <v>96</v>
      </c>
      <c r="AK402" s="6" t="s">
        <v>96</v>
      </c>
      <c r="AL402" s="16" t="s">
        <v>73</v>
      </c>
      <c r="AM402" s="6" t="s">
        <v>96</v>
      </c>
      <c r="AN402" s="6" t="s">
        <v>96</v>
      </c>
      <c r="AO402">
        <v>4.7945205479452052E-2</v>
      </c>
      <c r="AP402" s="6" t="s">
        <v>96</v>
      </c>
      <c r="AQ402" s="6" t="s">
        <v>680</v>
      </c>
      <c r="AR402" s="6" t="s">
        <v>96</v>
      </c>
      <c r="AS402" s="6">
        <v>1</v>
      </c>
      <c r="AT402" s="6" t="s">
        <v>96</v>
      </c>
      <c r="AU402" s="6">
        <v>1</v>
      </c>
      <c r="AV402" s="6">
        <v>1</v>
      </c>
      <c r="AW402" s="6" t="s">
        <v>96</v>
      </c>
      <c r="AX402" s="6" t="s">
        <v>96</v>
      </c>
      <c r="AY402" s="6" t="s">
        <v>96</v>
      </c>
      <c r="AZ402" s="6" t="s">
        <v>96</v>
      </c>
      <c r="BA402" s="6">
        <v>1</v>
      </c>
      <c r="BB402" s="6">
        <v>1</v>
      </c>
      <c r="BC402" s="6" t="s">
        <v>96</v>
      </c>
      <c r="BD402" s="6" t="s">
        <v>96</v>
      </c>
      <c r="BE402" s="6" t="s">
        <v>96</v>
      </c>
      <c r="BF402" s="6" t="s">
        <v>96</v>
      </c>
      <c r="BG402" s="6" t="s">
        <v>96</v>
      </c>
      <c r="BH402" s="6" t="s">
        <v>96</v>
      </c>
      <c r="BI402" s="6" t="s">
        <v>96</v>
      </c>
      <c r="BJ402" s="6" t="s">
        <v>96</v>
      </c>
      <c r="BK402" s="6" t="s">
        <v>814</v>
      </c>
      <c r="BL402" s="6" t="s">
        <v>96</v>
      </c>
      <c r="BM402" s="6" t="s">
        <v>96</v>
      </c>
      <c r="BN402" s="6" t="s">
        <v>96</v>
      </c>
      <c r="BO402" s="6" t="s">
        <v>96</v>
      </c>
      <c r="BP402" s="6" t="s">
        <v>96</v>
      </c>
      <c r="BQ402" s="6" t="s">
        <v>96</v>
      </c>
      <c r="BR402" s="6" t="s">
        <v>96</v>
      </c>
      <c r="BS402" s="6" t="s">
        <v>96</v>
      </c>
      <c r="BT402" s="6" t="s">
        <v>96</v>
      </c>
      <c r="BU402" s="6" t="s">
        <v>96</v>
      </c>
      <c r="BV402" s="6" t="s">
        <v>96</v>
      </c>
      <c r="BW402" s="6" t="s">
        <v>96</v>
      </c>
      <c r="BX402" s="6" t="s">
        <v>96</v>
      </c>
    </row>
    <row r="403" spans="1:76" x14ac:dyDescent="0.25">
      <c r="A403" s="6" t="s">
        <v>776</v>
      </c>
      <c r="B403" s="6" t="s">
        <v>777</v>
      </c>
      <c r="C403" s="6" t="s">
        <v>775</v>
      </c>
      <c r="D403" s="6" t="s">
        <v>774</v>
      </c>
      <c r="E403" s="6">
        <v>2019</v>
      </c>
      <c r="F403" s="39">
        <v>1.02</v>
      </c>
      <c r="G403" t="s">
        <v>785</v>
      </c>
      <c r="H403" s="6" t="s">
        <v>787</v>
      </c>
      <c r="I403" t="s">
        <v>724</v>
      </c>
      <c r="J403" s="6" t="s">
        <v>96</v>
      </c>
      <c r="K403" s="6" t="s">
        <v>96</v>
      </c>
      <c r="L403" s="6">
        <v>0.68</v>
      </c>
      <c r="M403" s="6">
        <v>1.53</v>
      </c>
      <c r="N403" s="6" t="s">
        <v>96</v>
      </c>
      <c r="O403" s="6" t="s">
        <v>96</v>
      </c>
      <c r="P403" s="39" t="s">
        <v>96</v>
      </c>
      <c r="Q403" s="6" t="s">
        <v>96</v>
      </c>
      <c r="R403" s="6" t="s">
        <v>96</v>
      </c>
      <c r="S403">
        <v>784</v>
      </c>
      <c r="T403" s="6" t="s">
        <v>96</v>
      </c>
      <c r="U403">
        <v>13.6</v>
      </c>
      <c r="V403">
        <v>32.299999999999997</v>
      </c>
      <c r="W403">
        <v>-7.2</v>
      </c>
      <c r="X403" s="16" t="s">
        <v>96</v>
      </c>
      <c r="Y403" s="16" t="s">
        <v>96</v>
      </c>
      <c r="Z403" s="78" t="s">
        <v>69</v>
      </c>
      <c r="AA403" s="6" t="s">
        <v>70</v>
      </c>
      <c r="AB403" s="6">
        <v>2008</v>
      </c>
      <c r="AC403" s="6">
        <v>2013</v>
      </c>
      <c r="AD403" s="6" t="s">
        <v>96</v>
      </c>
      <c r="AE403" s="6" t="s">
        <v>96</v>
      </c>
      <c r="AF403" s="6" t="s">
        <v>96</v>
      </c>
      <c r="AG403" s="6" t="s">
        <v>96</v>
      </c>
      <c r="AH403" s="6" t="s">
        <v>96</v>
      </c>
      <c r="AI403" s="6">
        <v>1</v>
      </c>
      <c r="AJ403" s="6" t="s">
        <v>96</v>
      </c>
      <c r="AK403" s="6" t="s">
        <v>96</v>
      </c>
      <c r="AL403" s="16" t="s">
        <v>73</v>
      </c>
      <c r="AM403" s="6" t="s">
        <v>96</v>
      </c>
      <c r="AN403" s="6" t="s">
        <v>96</v>
      </c>
      <c r="AO403">
        <v>0.35799086757990867</v>
      </c>
      <c r="AP403" s="6" t="s">
        <v>96</v>
      </c>
      <c r="AQ403" s="6" t="s">
        <v>680</v>
      </c>
      <c r="AR403" s="6" t="s">
        <v>96</v>
      </c>
      <c r="AS403" s="6">
        <v>1</v>
      </c>
      <c r="AT403" s="6" t="s">
        <v>96</v>
      </c>
      <c r="AU403" s="6">
        <v>1</v>
      </c>
      <c r="AV403" s="6">
        <v>1</v>
      </c>
      <c r="AW403" s="6" t="s">
        <v>96</v>
      </c>
      <c r="AX403" s="6" t="s">
        <v>96</v>
      </c>
      <c r="AY403" s="6" t="s">
        <v>96</v>
      </c>
      <c r="AZ403" s="6" t="s">
        <v>96</v>
      </c>
      <c r="BA403" s="6">
        <v>1</v>
      </c>
      <c r="BB403" s="6">
        <v>1</v>
      </c>
      <c r="BC403" s="6" t="s">
        <v>96</v>
      </c>
      <c r="BD403" s="6" t="s">
        <v>96</v>
      </c>
      <c r="BE403" s="6" t="s">
        <v>96</v>
      </c>
      <c r="BF403" s="6" t="s">
        <v>96</v>
      </c>
      <c r="BG403" s="6" t="s">
        <v>96</v>
      </c>
      <c r="BH403" s="6" t="s">
        <v>96</v>
      </c>
      <c r="BI403" s="6" t="s">
        <v>96</v>
      </c>
      <c r="BJ403" s="6" t="s">
        <v>96</v>
      </c>
      <c r="BK403" s="6" t="s">
        <v>815</v>
      </c>
      <c r="BL403" s="6" t="s">
        <v>96</v>
      </c>
      <c r="BM403" s="6" t="s">
        <v>96</v>
      </c>
      <c r="BN403" s="6" t="s">
        <v>96</v>
      </c>
      <c r="BO403" s="6" t="s">
        <v>96</v>
      </c>
      <c r="BP403" s="6" t="s">
        <v>96</v>
      </c>
      <c r="BQ403" s="6" t="s">
        <v>96</v>
      </c>
      <c r="BR403" s="6" t="s">
        <v>96</v>
      </c>
      <c r="BS403" s="6" t="s">
        <v>96</v>
      </c>
      <c r="BT403" s="6" t="s">
        <v>96</v>
      </c>
      <c r="BU403" s="6" t="s">
        <v>96</v>
      </c>
      <c r="BV403" s="6" t="s">
        <v>96</v>
      </c>
      <c r="BW403" s="6" t="s">
        <v>96</v>
      </c>
      <c r="BX403" s="6" t="s">
        <v>96</v>
      </c>
    </row>
    <row r="404" spans="1:76" x14ac:dyDescent="0.25">
      <c r="A404" s="6" t="s">
        <v>776</v>
      </c>
      <c r="B404" s="6" t="s">
        <v>777</v>
      </c>
      <c r="C404" s="6" t="s">
        <v>775</v>
      </c>
      <c r="D404" s="6" t="s">
        <v>774</v>
      </c>
      <c r="E404" s="6">
        <v>2019</v>
      </c>
      <c r="F404" s="39">
        <v>1.1200000000000001</v>
      </c>
      <c r="G404" t="s">
        <v>785</v>
      </c>
      <c r="H404" s="6" t="s">
        <v>787</v>
      </c>
      <c r="I404" t="s">
        <v>724</v>
      </c>
      <c r="J404" s="6" t="s">
        <v>96</v>
      </c>
      <c r="K404" s="6" t="s">
        <v>96</v>
      </c>
      <c r="L404" s="6">
        <v>0.88</v>
      </c>
      <c r="M404" s="6">
        <v>1.46</v>
      </c>
      <c r="N404" s="6" t="s">
        <v>96</v>
      </c>
      <c r="O404" s="6" t="s">
        <v>96</v>
      </c>
      <c r="P404" s="39" t="s">
        <v>96</v>
      </c>
      <c r="Q404" s="6" t="s">
        <v>96</v>
      </c>
      <c r="R404" s="6" t="s">
        <v>96</v>
      </c>
      <c r="S404">
        <v>280</v>
      </c>
      <c r="T404" s="6" t="s">
        <v>96</v>
      </c>
      <c r="U404">
        <v>5.9</v>
      </c>
      <c r="V404">
        <v>25.7</v>
      </c>
      <c r="W404">
        <v>-16.5</v>
      </c>
      <c r="X404" s="16" t="s">
        <v>96</v>
      </c>
      <c r="Y404" s="16" t="s">
        <v>96</v>
      </c>
      <c r="Z404" s="78" t="s">
        <v>69</v>
      </c>
      <c r="AA404" s="6" t="s">
        <v>70</v>
      </c>
      <c r="AB404" s="6">
        <v>2008</v>
      </c>
      <c r="AC404" s="6">
        <v>2013</v>
      </c>
      <c r="AD404" s="6" t="s">
        <v>96</v>
      </c>
      <c r="AE404" s="6" t="s">
        <v>96</v>
      </c>
      <c r="AF404" s="6" t="s">
        <v>96</v>
      </c>
      <c r="AG404" s="6" t="s">
        <v>96</v>
      </c>
      <c r="AH404" s="6" t="s">
        <v>96</v>
      </c>
      <c r="AI404" s="6">
        <v>1</v>
      </c>
      <c r="AJ404" s="6" t="s">
        <v>96</v>
      </c>
      <c r="AK404" s="6" t="s">
        <v>96</v>
      </c>
      <c r="AL404" s="16" t="s">
        <v>73</v>
      </c>
      <c r="AM404" s="6" t="s">
        <v>96</v>
      </c>
      <c r="AN404" s="6" t="s">
        <v>96</v>
      </c>
      <c r="AO404">
        <v>0.12785388127853881</v>
      </c>
      <c r="AP404" s="6" t="s">
        <v>96</v>
      </c>
      <c r="AQ404" s="6" t="s">
        <v>680</v>
      </c>
      <c r="AR404" s="6" t="s">
        <v>96</v>
      </c>
      <c r="AS404" s="6">
        <v>1</v>
      </c>
      <c r="AT404" s="6" t="s">
        <v>96</v>
      </c>
      <c r="AU404" s="6">
        <v>1</v>
      </c>
      <c r="AV404" s="6">
        <v>1</v>
      </c>
      <c r="AW404" s="6" t="s">
        <v>96</v>
      </c>
      <c r="AX404" s="6" t="s">
        <v>96</v>
      </c>
      <c r="AY404" s="6" t="s">
        <v>96</v>
      </c>
      <c r="AZ404" s="6" t="s">
        <v>96</v>
      </c>
      <c r="BA404" s="6">
        <v>1</v>
      </c>
      <c r="BB404" s="6">
        <v>1</v>
      </c>
      <c r="BC404" s="6" t="s">
        <v>96</v>
      </c>
      <c r="BD404" s="6" t="s">
        <v>96</v>
      </c>
      <c r="BE404" s="6" t="s">
        <v>96</v>
      </c>
      <c r="BF404" s="6" t="s">
        <v>96</v>
      </c>
      <c r="BG404" s="6" t="s">
        <v>96</v>
      </c>
      <c r="BH404" s="6" t="s">
        <v>96</v>
      </c>
      <c r="BI404" s="6" t="s">
        <v>96</v>
      </c>
      <c r="BJ404" s="6" t="s">
        <v>96</v>
      </c>
      <c r="BK404" s="6" t="s">
        <v>816</v>
      </c>
      <c r="BL404" s="6" t="s">
        <v>96</v>
      </c>
      <c r="BM404" s="6" t="s">
        <v>96</v>
      </c>
      <c r="BN404" s="6" t="s">
        <v>96</v>
      </c>
      <c r="BO404" s="6" t="s">
        <v>96</v>
      </c>
      <c r="BP404" s="6" t="s">
        <v>96</v>
      </c>
      <c r="BQ404" s="6" t="s">
        <v>96</v>
      </c>
      <c r="BR404" s="6" t="s">
        <v>96</v>
      </c>
      <c r="BS404" s="6" t="s">
        <v>96</v>
      </c>
      <c r="BT404" s="6" t="s">
        <v>96</v>
      </c>
      <c r="BU404" s="6" t="s">
        <v>96</v>
      </c>
      <c r="BV404" s="6" t="s">
        <v>96</v>
      </c>
      <c r="BW404" s="6" t="s">
        <v>96</v>
      </c>
      <c r="BX404" s="6" t="s">
        <v>96</v>
      </c>
    </row>
    <row r="405" spans="1:76" x14ac:dyDescent="0.25">
      <c r="A405" s="6" t="s">
        <v>776</v>
      </c>
      <c r="B405" s="6" t="s">
        <v>777</v>
      </c>
      <c r="C405" s="6" t="s">
        <v>775</v>
      </c>
      <c r="D405" s="6" t="s">
        <v>774</v>
      </c>
      <c r="E405" s="6">
        <v>2019</v>
      </c>
      <c r="F405" s="39">
        <v>1.28</v>
      </c>
      <c r="G405" t="s">
        <v>785</v>
      </c>
      <c r="H405" s="6" t="s">
        <v>787</v>
      </c>
      <c r="I405" t="s">
        <v>724</v>
      </c>
      <c r="J405" s="6" t="s">
        <v>96</v>
      </c>
      <c r="K405" s="6" t="s">
        <v>96</v>
      </c>
      <c r="L405" s="6">
        <v>0.79</v>
      </c>
      <c r="M405" s="6">
        <v>2.04</v>
      </c>
      <c r="N405" s="6" t="s">
        <v>96</v>
      </c>
      <c r="O405" s="6" t="s">
        <v>96</v>
      </c>
      <c r="P405" s="39" t="s">
        <v>96</v>
      </c>
      <c r="Q405" s="6" t="s">
        <v>96</v>
      </c>
      <c r="R405" s="6" t="s">
        <v>96</v>
      </c>
      <c r="S405">
        <v>467</v>
      </c>
      <c r="T405" s="6" t="s">
        <v>96</v>
      </c>
      <c r="U405">
        <v>10.3</v>
      </c>
      <c r="V405">
        <v>30.6</v>
      </c>
      <c r="W405">
        <v>-17.7</v>
      </c>
      <c r="X405" s="16" t="s">
        <v>96</v>
      </c>
      <c r="Y405" s="16" t="s">
        <v>96</v>
      </c>
      <c r="Z405" s="78" t="s">
        <v>69</v>
      </c>
      <c r="AA405" s="6" t="s">
        <v>70</v>
      </c>
      <c r="AB405" s="6">
        <v>2008</v>
      </c>
      <c r="AC405" s="6">
        <v>2013</v>
      </c>
      <c r="AD405" s="6" t="s">
        <v>96</v>
      </c>
      <c r="AE405" s="6" t="s">
        <v>96</v>
      </c>
      <c r="AF405" s="6" t="s">
        <v>96</v>
      </c>
      <c r="AG405" s="6" t="s">
        <v>96</v>
      </c>
      <c r="AH405" s="6" t="s">
        <v>96</v>
      </c>
      <c r="AI405" s="6">
        <v>1</v>
      </c>
      <c r="AJ405" s="6" t="s">
        <v>96</v>
      </c>
      <c r="AK405" s="6" t="s">
        <v>96</v>
      </c>
      <c r="AL405" s="16" t="s">
        <v>73</v>
      </c>
      <c r="AM405" s="6" t="s">
        <v>96</v>
      </c>
      <c r="AN405" s="6" t="s">
        <v>96</v>
      </c>
      <c r="AO405">
        <v>0.21324200913242009</v>
      </c>
      <c r="AP405" s="6" t="s">
        <v>96</v>
      </c>
      <c r="AQ405" s="6" t="s">
        <v>680</v>
      </c>
      <c r="AR405" s="6" t="s">
        <v>96</v>
      </c>
      <c r="AS405" s="6">
        <v>1</v>
      </c>
      <c r="AT405" s="6" t="s">
        <v>96</v>
      </c>
      <c r="AU405" s="6">
        <v>1</v>
      </c>
      <c r="AV405" s="6">
        <v>1</v>
      </c>
      <c r="AW405" s="6" t="s">
        <v>96</v>
      </c>
      <c r="AX405" s="6" t="s">
        <v>96</v>
      </c>
      <c r="AY405" s="6" t="s">
        <v>96</v>
      </c>
      <c r="AZ405" s="6" t="s">
        <v>96</v>
      </c>
      <c r="BA405" s="6">
        <v>1</v>
      </c>
      <c r="BB405" s="6">
        <v>1</v>
      </c>
      <c r="BC405" s="6" t="s">
        <v>96</v>
      </c>
      <c r="BD405" s="6" t="s">
        <v>96</v>
      </c>
      <c r="BE405" s="6" t="s">
        <v>96</v>
      </c>
      <c r="BF405" s="6" t="s">
        <v>96</v>
      </c>
      <c r="BG405" s="6" t="s">
        <v>96</v>
      </c>
      <c r="BH405" s="6" t="s">
        <v>96</v>
      </c>
      <c r="BI405" s="6" t="s">
        <v>96</v>
      </c>
      <c r="BJ405" s="6" t="s">
        <v>96</v>
      </c>
      <c r="BK405" s="6" t="s">
        <v>817</v>
      </c>
      <c r="BL405" s="6" t="s">
        <v>96</v>
      </c>
      <c r="BM405" s="6" t="s">
        <v>96</v>
      </c>
      <c r="BN405" s="6" t="s">
        <v>96</v>
      </c>
      <c r="BO405" s="6" t="s">
        <v>96</v>
      </c>
      <c r="BP405" s="6" t="s">
        <v>96</v>
      </c>
      <c r="BQ405" s="6" t="s">
        <v>96</v>
      </c>
      <c r="BR405" s="6" t="s">
        <v>96</v>
      </c>
      <c r="BS405" s="6" t="s">
        <v>96</v>
      </c>
      <c r="BT405" s="6" t="s">
        <v>96</v>
      </c>
      <c r="BU405" s="6" t="s">
        <v>96</v>
      </c>
      <c r="BV405" s="6" t="s">
        <v>96</v>
      </c>
      <c r="BW405" s="6" t="s">
        <v>96</v>
      </c>
      <c r="BX405" s="6" t="s">
        <v>96</v>
      </c>
    </row>
    <row r="406" spans="1:76" x14ac:dyDescent="0.25">
      <c r="A406" s="6" t="s">
        <v>776</v>
      </c>
      <c r="B406" s="6" t="s">
        <v>777</v>
      </c>
      <c r="C406" s="6" t="s">
        <v>775</v>
      </c>
      <c r="D406" s="6" t="s">
        <v>774</v>
      </c>
      <c r="E406" s="6">
        <v>2019</v>
      </c>
      <c r="F406" s="39">
        <v>1.1499999999999999</v>
      </c>
      <c r="G406" t="s">
        <v>785</v>
      </c>
      <c r="H406" s="6" t="s">
        <v>787</v>
      </c>
      <c r="I406" t="s">
        <v>724</v>
      </c>
      <c r="J406" s="6" t="s">
        <v>96</v>
      </c>
      <c r="K406" s="6" t="s">
        <v>96</v>
      </c>
      <c r="L406" s="6">
        <v>0.79</v>
      </c>
      <c r="M406" s="6">
        <v>1.69</v>
      </c>
      <c r="N406" s="6" t="s">
        <v>96</v>
      </c>
      <c r="O406" s="6" t="s">
        <v>96</v>
      </c>
      <c r="P406" s="39" t="s">
        <v>96</v>
      </c>
      <c r="Q406" s="6" t="s">
        <v>96</v>
      </c>
      <c r="R406" s="6" t="s">
        <v>96</v>
      </c>
      <c r="S406">
        <v>780</v>
      </c>
      <c r="T406" s="6" t="s">
        <v>96</v>
      </c>
      <c r="U406">
        <v>15.6</v>
      </c>
      <c r="V406">
        <v>34.200000000000003</v>
      </c>
      <c r="W406">
        <v>-5.0999999999999996</v>
      </c>
      <c r="X406" s="16" t="s">
        <v>96</v>
      </c>
      <c r="Y406" s="16" t="s">
        <v>96</v>
      </c>
      <c r="Z406" s="78" t="s">
        <v>69</v>
      </c>
      <c r="AA406" s="6" t="s">
        <v>70</v>
      </c>
      <c r="AB406" s="6">
        <v>2008</v>
      </c>
      <c r="AC406" s="6">
        <v>2013</v>
      </c>
      <c r="AD406" s="6" t="s">
        <v>96</v>
      </c>
      <c r="AE406" s="6" t="s">
        <v>96</v>
      </c>
      <c r="AF406" s="6" t="s">
        <v>96</v>
      </c>
      <c r="AG406" s="6" t="s">
        <v>96</v>
      </c>
      <c r="AH406" s="6" t="s">
        <v>96</v>
      </c>
      <c r="AI406" s="6">
        <v>1</v>
      </c>
      <c r="AJ406" s="6" t="s">
        <v>96</v>
      </c>
      <c r="AK406" s="6" t="s">
        <v>96</v>
      </c>
      <c r="AL406" s="16" t="s">
        <v>73</v>
      </c>
      <c r="AM406" s="6" t="s">
        <v>96</v>
      </c>
      <c r="AN406" s="6" t="s">
        <v>96</v>
      </c>
      <c r="AO406">
        <v>0.35616438356164382</v>
      </c>
      <c r="AP406" s="6" t="s">
        <v>96</v>
      </c>
      <c r="AQ406" s="6" t="s">
        <v>680</v>
      </c>
      <c r="AR406" s="6" t="s">
        <v>96</v>
      </c>
      <c r="AS406" s="6">
        <v>1</v>
      </c>
      <c r="AT406" s="6" t="s">
        <v>96</v>
      </c>
      <c r="AU406" s="6">
        <v>1</v>
      </c>
      <c r="AV406" s="6">
        <v>1</v>
      </c>
      <c r="AW406" s="6" t="s">
        <v>96</v>
      </c>
      <c r="AX406" s="6" t="s">
        <v>96</v>
      </c>
      <c r="AY406" s="6" t="s">
        <v>96</v>
      </c>
      <c r="AZ406" s="6" t="s">
        <v>96</v>
      </c>
      <c r="BA406" s="6">
        <v>1</v>
      </c>
      <c r="BB406" s="6">
        <v>1</v>
      </c>
      <c r="BC406" s="6" t="s">
        <v>96</v>
      </c>
      <c r="BD406" s="6" t="s">
        <v>96</v>
      </c>
      <c r="BE406" s="6" t="s">
        <v>96</v>
      </c>
      <c r="BF406" s="6" t="s">
        <v>96</v>
      </c>
      <c r="BG406" s="6" t="s">
        <v>96</v>
      </c>
      <c r="BH406" s="6" t="s">
        <v>96</v>
      </c>
      <c r="BI406" s="6" t="s">
        <v>96</v>
      </c>
      <c r="BJ406" s="6" t="s">
        <v>96</v>
      </c>
      <c r="BK406" s="6" t="s">
        <v>818</v>
      </c>
      <c r="BL406" s="6" t="s">
        <v>96</v>
      </c>
      <c r="BM406" s="6" t="s">
        <v>96</v>
      </c>
      <c r="BN406" s="6" t="s">
        <v>96</v>
      </c>
      <c r="BO406" s="6" t="s">
        <v>96</v>
      </c>
      <c r="BP406" s="6" t="s">
        <v>96</v>
      </c>
      <c r="BQ406" s="6" t="s">
        <v>96</v>
      </c>
      <c r="BR406" s="6" t="s">
        <v>96</v>
      </c>
      <c r="BS406" s="6" t="s">
        <v>96</v>
      </c>
      <c r="BT406" s="6" t="s">
        <v>96</v>
      </c>
      <c r="BU406" s="6" t="s">
        <v>96</v>
      </c>
      <c r="BV406" s="6" t="s">
        <v>96</v>
      </c>
      <c r="BW406" s="6" t="s">
        <v>96</v>
      </c>
      <c r="BX406" s="6" t="s">
        <v>96</v>
      </c>
    </row>
    <row r="407" spans="1:76" x14ac:dyDescent="0.25">
      <c r="F407" s="39"/>
      <c r="G407" s="39"/>
      <c r="I407" s="39"/>
      <c r="P407" s="39"/>
      <c r="S407"/>
      <c r="U407"/>
      <c r="V407"/>
      <c r="W407"/>
      <c r="X407" s="16"/>
      <c r="Y407" s="16"/>
      <c r="Z407" s="78" t="s">
        <v>69</v>
      </c>
      <c r="AL407" s="16" t="s">
        <v>73</v>
      </c>
      <c r="AO407"/>
      <c r="BX407" s="6" t="s">
        <v>96</v>
      </c>
    </row>
    <row r="408" spans="1:76" x14ac:dyDescent="0.25">
      <c r="A408" s="6" t="s">
        <v>776</v>
      </c>
      <c r="B408" s="6" t="s">
        <v>777</v>
      </c>
      <c r="C408" s="6" t="s">
        <v>775</v>
      </c>
      <c r="D408" s="30" t="s">
        <v>774</v>
      </c>
      <c r="E408" s="6">
        <v>2019</v>
      </c>
      <c r="F408" s="39">
        <v>1.21</v>
      </c>
      <c r="G408" t="s">
        <v>785</v>
      </c>
      <c r="H408" s="6" t="s">
        <v>787</v>
      </c>
      <c r="I408" t="s">
        <v>724</v>
      </c>
      <c r="J408" s="6" t="s">
        <v>96</v>
      </c>
      <c r="K408" s="6" t="s">
        <v>96</v>
      </c>
      <c r="L408">
        <v>0.87</v>
      </c>
      <c r="M408">
        <v>1.69</v>
      </c>
      <c r="N408" s="6" t="s">
        <v>96</v>
      </c>
      <c r="O408" s="6" t="s">
        <v>96</v>
      </c>
      <c r="P408" s="39" t="s">
        <v>96</v>
      </c>
      <c r="Q408" s="6" t="s">
        <v>96</v>
      </c>
      <c r="R408" s="6" t="s">
        <v>96</v>
      </c>
      <c r="S408" s="30" t="s">
        <v>96</v>
      </c>
      <c r="T408" s="6" t="s">
        <v>96</v>
      </c>
      <c r="U408">
        <v>13.1</v>
      </c>
      <c r="V408">
        <v>34.5</v>
      </c>
      <c r="W408">
        <v>-12.5</v>
      </c>
      <c r="X408" s="16" t="s">
        <v>96</v>
      </c>
      <c r="Y408" s="16" t="s">
        <v>96</v>
      </c>
      <c r="Z408" s="78" t="s">
        <v>69</v>
      </c>
      <c r="AA408" s="6" t="s">
        <v>70</v>
      </c>
      <c r="AB408" s="6">
        <v>2008</v>
      </c>
      <c r="AC408" s="6">
        <v>2013</v>
      </c>
      <c r="AD408" s="6" t="s">
        <v>96</v>
      </c>
      <c r="AE408" s="6">
        <v>1</v>
      </c>
      <c r="AF408" s="6" t="s">
        <v>96</v>
      </c>
      <c r="AG408" s="6" t="s">
        <v>96</v>
      </c>
      <c r="AH408" s="6" t="s">
        <v>96</v>
      </c>
      <c r="AI408" s="6">
        <v>1</v>
      </c>
      <c r="AJ408" s="6" t="s">
        <v>96</v>
      </c>
      <c r="AK408" s="6" t="s">
        <v>96</v>
      </c>
      <c r="AL408" s="16" t="s">
        <v>73</v>
      </c>
      <c r="AM408" s="30" t="s">
        <v>96</v>
      </c>
      <c r="AN408" s="30" t="s">
        <v>96</v>
      </c>
      <c r="AO408" s="30" t="s">
        <v>96</v>
      </c>
      <c r="AP408" s="6" t="s">
        <v>96</v>
      </c>
      <c r="AQ408" s="6" t="s">
        <v>680</v>
      </c>
      <c r="AR408" s="6" t="s">
        <v>96</v>
      </c>
      <c r="AS408" s="6">
        <v>1</v>
      </c>
      <c r="AT408" s="6" t="s">
        <v>96</v>
      </c>
      <c r="AU408" s="6">
        <v>1</v>
      </c>
      <c r="AV408" s="6">
        <v>1</v>
      </c>
      <c r="AW408" s="6" t="s">
        <v>96</v>
      </c>
      <c r="AX408" s="6" t="s">
        <v>96</v>
      </c>
      <c r="AY408" s="6" t="s">
        <v>96</v>
      </c>
      <c r="AZ408" s="6" t="s">
        <v>96</v>
      </c>
      <c r="BA408" s="6">
        <v>1</v>
      </c>
      <c r="BB408" s="6">
        <v>1</v>
      </c>
      <c r="BC408" s="6" t="s">
        <v>96</v>
      </c>
      <c r="BD408" s="6" t="s">
        <v>96</v>
      </c>
      <c r="BE408" s="6" t="s">
        <v>96</v>
      </c>
      <c r="BF408" s="6" t="s">
        <v>96</v>
      </c>
      <c r="BG408" s="6" t="s">
        <v>96</v>
      </c>
      <c r="BH408" s="6" t="s">
        <v>96</v>
      </c>
      <c r="BI408" s="6" t="s">
        <v>96</v>
      </c>
      <c r="BJ408" s="6" t="s">
        <v>96</v>
      </c>
      <c r="BK408" s="6" t="s">
        <v>788</v>
      </c>
      <c r="BL408" s="6" t="s">
        <v>96</v>
      </c>
      <c r="BM408" s="6" t="s">
        <v>96</v>
      </c>
      <c r="BN408" s="6" t="s">
        <v>96</v>
      </c>
      <c r="BO408" s="6" t="s">
        <v>96</v>
      </c>
      <c r="BP408" s="6" t="s">
        <v>96</v>
      </c>
      <c r="BQ408" s="6" t="s">
        <v>96</v>
      </c>
      <c r="BR408" s="6" t="s">
        <v>96</v>
      </c>
      <c r="BS408" s="6" t="s">
        <v>96</v>
      </c>
      <c r="BT408" s="6" t="s">
        <v>96</v>
      </c>
      <c r="BU408" s="6" t="s">
        <v>96</v>
      </c>
      <c r="BV408" s="6" t="s">
        <v>96</v>
      </c>
      <c r="BW408" s="6" t="s">
        <v>96</v>
      </c>
      <c r="BX408" s="6" t="s">
        <v>96</v>
      </c>
    </row>
    <row r="409" spans="1:76" x14ac:dyDescent="0.25">
      <c r="A409" s="6" t="s">
        <v>776</v>
      </c>
      <c r="B409" s="6" t="s">
        <v>777</v>
      </c>
      <c r="C409" s="6" t="s">
        <v>775</v>
      </c>
      <c r="D409" s="6" t="s">
        <v>774</v>
      </c>
      <c r="E409" s="6">
        <v>2019</v>
      </c>
      <c r="F409" s="39">
        <v>1.44</v>
      </c>
      <c r="G409" t="s">
        <v>785</v>
      </c>
      <c r="H409" s="6" t="s">
        <v>787</v>
      </c>
      <c r="I409" t="s">
        <v>724</v>
      </c>
      <c r="J409" s="6" t="s">
        <v>96</v>
      </c>
      <c r="K409" s="6" t="s">
        <v>96</v>
      </c>
      <c r="L409">
        <v>1.03</v>
      </c>
      <c r="M409">
        <v>2</v>
      </c>
      <c r="N409" s="6" t="s">
        <v>96</v>
      </c>
      <c r="O409" s="6" t="s">
        <v>96</v>
      </c>
      <c r="P409" s="39" t="s">
        <v>96</v>
      </c>
      <c r="Q409" s="6" t="s">
        <v>96</v>
      </c>
      <c r="R409" s="6" t="s">
        <v>96</v>
      </c>
      <c r="S409" s="30" t="s">
        <v>96</v>
      </c>
      <c r="T409" s="6" t="s">
        <v>96</v>
      </c>
      <c r="U409">
        <v>13.1</v>
      </c>
      <c r="V409">
        <v>34.5</v>
      </c>
      <c r="W409">
        <v>-12.5</v>
      </c>
      <c r="X409" s="16" t="s">
        <v>96</v>
      </c>
      <c r="Y409" s="16" t="s">
        <v>96</v>
      </c>
      <c r="Z409" s="78" t="s">
        <v>69</v>
      </c>
      <c r="AA409" s="6" t="s">
        <v>70</v>
      </c>
      <c r="AB409" s="6">
        <v>2008</v>
      </c>
      <c r="AC409" s="6">
        <v>2013</v>
      </c>
      <c r="AD409" s="6" t="s">
        <v>96</v>
      </c>
      <c r="AE409" s="6" t="s">
        <v>96</v>
      </c>
      <c r="AF409" s="6">
        <v>1</v>
      </c>
      <c r="AG409" s="6" t="s">
        <v>96</v>
      </c>
      <c r="AH409" s="6" t="s">
        <v>96</v>
      </c>
      <c r="AI409" s="6">
        <v>1</v>
      </c>
      <c r="AJ409" s="6" t="s">
        <v>96</v>
      </c>
      <c r="AK409" s="6" t="s">
        <v>96</v>
      </c>
      <c r="AL409" s="16" t="s">
        <v>73</v>
      </c>
      <c r="AM409" s="30" t="s">
        <v>96</v>
      </c>
      <c r="AN409" s="30" t="s">
        <v>96</v>
      </c>
      <c r="AO409" s="30" t="s">
        <v>96</v>
      </c>
      <c r="AP409" s="6" t="s">
        <v>96</v>
      </c>
      <c r="AQ409" s="6" t="s">
        <v>680</v>
      </c>
      <c r="AR409" s="6" t="s">
        <v>96</v>
      </c>
      <c r="AS409" s="6">
        <v>1</v>
      </c>
      <c r="AT409" s="6" t="s">
        <v>96</v>
      </c>
      <c r="AU409" s="6">
        <v>1</v>
      </c>
      <c r="AV409" s="6">
        <v>1</v>
      </c>
      <c r="AW409" s="6" t="s">
        <v>96</v>
      </c>
      <c r="AX409" s="6" t="s">
        <v>96</v>
      </c>
      <c r="AY409" s="6" t="s">
        <v>96</v>
      </c>
      <c r="AZ409" s="6" t="s">
        <v>96</v>
      </c>
      <c r="BA409" s="6">
        <v>1</v>
      </c>
      <c r="BB409" s="6">
        <v>1</v>
      </c>
      <c r="BC409" s="6" t="s">
        <v>96</v>
      </c>
      <c r="BD409" s="6" t="s">
        <v>96</v>
      </c>
      <c r="BE409" s="6" t="s">
        <v>96</v>
      </c>
      <c r="BF409" s="6" t="s">
        <v>96</v>
      </c>
      <c r="BG409" s="6" t="s">
        <v>96</v>
      </c>
      <c r="BH409" s="6" t="s">
        <v>96</v>
      </c>
      <c r="BI409" s="6" t="s">
        <v>96</v>
      </c>
      <c r="BJ409" s="6" t="s">
        <v>96</v>
      </c>
      <c r="BK409" s="6" t="s">
        <v>788</v>
      </c>
      <c r="BL409" s="6" t="s">
        <v>96</v>
      </c>
      <c r="BM409" s="6" t="s">
        <v>96</v>
      </c>
      <c r="BN409" s="6" t="s">
        <v>96</v>
      </c>
      <c r="BO409" s="6" t="s">
        <v>96</v>
      </c>
      <c r="BP409" s="6" t="s">
        <v>96</v>
      </c>
      <c r="BQ409" s="6" t="s">
        <v>96</v>
      </c>
      <c r="BR409" s="6" t="s">
        <v>96</v>
      </c>
      <c r="BS409" s="6" t="s">
        <v>96</v>
      </c>
      <c r="BT409" s="6" t="s">
        <v>96</v>
      </c>
      <c r="BU409" s="6" t="s">
        <v>96</v>
      </c>
      <c r="BV409" s="6" t="s">
        <v>96</v>
      </c>
      <c r="BW409" s="6" t="s">
        <v>96</v>
      </c>
      <c r="BX409" s="6" t="s">
        <v>96</v>
      </c>
    </row>
    <row r="410" spans="1:76" x14ac:dyDescent="0.25">
      <c r="A410" s="6" t="s">
        <v>776</v>
      </c>
      <c r="B410" s="6" t="s">
        <v>777</v>
      </c>
      <c r="C410" s="6" t="s">
        <v>775</v>
      </c>
      <c r="D410" s="6" t="s">
        <v>774</v>
      </c>
      <c r="E410" s="6">
        <v>2019</v>
      </c>
      <c r="F410" s="39">
        <v>1.48</v>
      </c>
      <c r="G410" t="s">
        <v>785</v>
      </c>
      <c r="H410" s="6" t="s">
        <v>787</v>
      </c>
      <c r="I410" t="s">
        <v>724</v>
      </c>
      <c r="J410" s="6" t="s">
        <v>96</v>
      </c>
      <c r="K410" s="6" t="s">
        <v>96</v>
      </c>
      <c r="L410">
        <v>0.98</v>
      </c>
      <c r="M410">
        <v>2.25</v>
      </c>
      <c r="N410" s="6" t="s">
        <v>96</v>
      </c>
      <c r="O410" s="6" t="s">
        <v>96</v>
      </c>
      <c r="P410" s="39" t="s">
        <v>96</v>
      </c>
      <c r="Q410" s="6" t="s">
        <v>96</v>
      </c>
      <c r="R410" s="6" t="s">
        <v>96</v>
      </c>
      <c r="S410" s="30" t="s">
        <v>96</v>
      </c>
      <c r="T410" s="6" t="s">
        <v>96</v>
      </c>
      <c r="U410">
        <v>5.9</v>
      </c>
      <c r="V410">
        <v>30.4</v>
      </c>
      <c r="W410">
        <v>-27.6</v>
      </c>
      <c r="X410" s="16" t="s">
        <v>96</v>
      </c>
      <c r="Y410" s="16" t="s">
        <v>96</v>
      </c>
      <c r="Z410" s="78" t="s">
        <v>69</v>
      </c>
      <c r="AA410" s="6" t="s">
        <v>70</v>
      </c>
      <c r="AB410" s="6">
        <v>2008</v>
      </c>
      <c r="AC410" s="6">
        <v>2013</v>
      </c>
      <c r="AD410" s="6" t="s">
        <v>96</v>
      </c>
      <c r="AE410" s="6">
        <v>1</v>
      </c>
      <c r="AF410" s="6" t="s">
        <v>96</v>
      </c>
      <c r="AG410" s="6" t="s">
        <v>96</v>
      </c>
      <c r="AH410" s="6" t="s">
        <v>96</v>
      </c>
      <c r="AI410" s="6">
        <v>1</v>
      </c>
      <c r="AJ410" s="6" t="s">
        <v>96</v>
      </c>
      <c r="AK410" s="6" t="s">
        <v>96</v>
      </c>
      <c r="AL410" s="16" t="s">
        <v>73</v>
      </c>
      <c r="AM410" s="30" t="s">
        <v>96</v>
      </c>
      <c r="AN410" s="30" t="s">
        <v>96</v>
      </c>
      <c r="AO410" s="30" t="s">
        <v>96</v>
      </c>
      <c r="AP410" s="6" t="s">
        <v>96</v>
      </c>
      <c r="AQ410" s="6" t="s">
        <v>680</v>
      </c>
      <c r="AR410" s="6" t="s">
        <v>96</v>
      </c>
      <c r="AS410" s="6">
        <v>1</v>
      </c>
      <c r="AT410" s="6" t="s">
        <v>96</v>
      </c>
      <c r="AU410" s="6">
        <v>1</v>
      </c>
      <c r="AV410" s="6">
        <v>1</v>
      </c>
      <c r="AW410" s="6" t="s">
        <v>96</v>
      </c>
      <c r="AX410" s="6" t="s">
        <v>96</v>
      </c>
      <c r="AY410" s="6" t="s">
        <v>96</v>
      </c>
      <c r="AZ410" s="6" t="s">
        <v>96</v>
      </c>
      <c r="BA410" s="6">
        <v>1</v>
      </c>
      <c r="BB410" s="6">
        <v>1</v>
      </c>
      <c r="BC410" s="6" t="s">
        <v>96</v>
      </c>
      <c r="BD410" s="6" t="s">
        <v>96</v>
      </c>
      <c r="BE410" s="6" t="s">
        <v>96</v>
      </c>
      <c r="BF410" s="6" t="s">
        <v>96</v>
      </c>
      <c r="BG410" s="6" t="s">
        <v>96</v>
      </c>
      <c r="BH410" s="6" t="s">
        <v>96</v>
      </c>
      <c r="BI410" s="6" t="s">
        <v>96</v>
      </c>
      <c r="BJ410" s="6" t="s">
        <v>96</v>
      </c>
      <c r="BK410" s="6" t="s">
        <v>789</v>
      </c>
      <c r="BL410" s="6" t="s">
        <v>96</v>
      </c>
      <c r="BM410" s="6" t="s">
        <v>96</v>
      </c>
      <c r="BN410" s="6" t="s">
        <v>96</v>
      </c>
      <c r="BO410" s="6" t="s">
        <v>96</v>
      </c>
      <c r="BP410" s="6" t="s">
        <v>96</v>
      </c>
      <c r="BQ410" s="6" t="s">
        <v>96</v>
      </c>
      <c r="BR410" s="6" t="s">
        <v>96</v>
      </c>
      <c r="BS410" s="6" t="s">
        <v>96</v>
      </c>
      <c r="BT410" s="6" t="s">
        <v>96</v>
      </c>
      <c r="BU410" s="6" t="s">
        <v>96</v>
      </c>
      <c r="BV410" s="6" t="s">
        <v>96</v>
      </c>
      <c r="BW410" s="6" t="s">
        <v>96</v>
      </c>
      <c r="BX410" s="6" t="s">
        <v>96</v>
      </c>
    </row>
    <row r="411" spans="1:76" x14ac:dyDescent="0.25">
      <c r="A411" s="6" t="s">
        <v>776</v>
      </c>
      <c r="B411" s="6" t="s">
        <v>777</v>
      </c>
      <c r="C411" s="6" t="s">
        <v>775</v>
      </c>
      <c r="D411" s="6" t="s">
        <v>774</v>
      </c>
      <c r="E411" s="6">
        <v>2019</v>
      </c>
      <c r="F411" s="39">
        <v>1.23</v>
      </c>
      <c r="G411" t="s">
        <v>785</v>
      </c>
      <c r="H411" s="6" t="s">
        <v>787</v>
      </c>
      <c r="I411" t="s">
        <v>724</v>
      </c>
      <c r="J411" s="6" t="s">
        <v>96</v>
      </c>
      <c r="K411" s="6" t="s">
        <v>96</v>
      </c>
      <c r="L411">
        <v>0.82</v>
      </c>
      <c r="M411">
        <v>1.84</v>
      </c>
      <c r="N411" s="6" t="s">
        <v>96</v>
      </c>
      <c r="O411" s="6" t="s">
        <v>96</v>
      </c>
      <c r="P411" s="39" t="s">
        <v>96</v>
      </c>
      <c r="Q411" s="6" t="s">
        <v>96</v>
      </c>
      <c r="R411" s="6" t="s">
        <v>96</v>
      </c>
      <c r="S411" s="30" t="s">
        <v>96</v>
      </c>
      <c r="T411" s="6" t="s">
        <v>96</v>
      </c>
      <c r="U411">
        <v>5.9</v>
      </c>
      <c r="V411">
        <v>30.4</v>
      </c>
      <c r="W411">
        <v>-27.6</v>
      </c>
      <c r="X411" s="16" t="s">
        <v>96</v>
      </c>
      <c r="Y411" s="16" t="s">
        <v>96</v>
      </c>
      <c r="Z411" s="78" t="s">
        <v>69</v>
      </c>
      <c r="AA411" s="6" t="s">
        <v>70</v>
      </c>
      <c r="AB411" s="6">
        <v>2008</v>
      </c>
      <c r="AC411" s="6">
        <v>2013</v>
      </c>
      <c r="AD411" s="6" t="s">
        <v>96</v>
      </c>
      <c r="AE411" s="6" t="s">
        <v>96</v>
      </c>
      <c r="AF411" s="6">
        <v>1</v>
      </c>
      <c r="AG411" s="6" t="s">
        <v>96</v>
      </c>
      <c r="AH411" s="6" t="s">
        <v>96</v>
      </c>
      <c r="AI411" s="6">
        <v>1</v>
      </c>
      <c r="AJ411" s="6" t="s">
        <v>96</v>
      </c>
      <c r="AK411" s="6" t="s">
        <v>96</v>
      </c>
      <c r="AL411" s="16" t="s">
        <v>73</v>
      </c>
      <c r="AM411" s="30" t="s">
        <v>96</v>
      </c>
      <c r="AN411" s="30" t="s">
        <v>96</v>
      </c>
      <c r="AO411" s="30" t="s">
        <v>96</v>
      </c>
      <c r="AP411" s="6" t="s">
        <v>96</v>
      </c>
      <c r="AQ411" s="6" t="s">
        <v>680</v>
      </c>
      <c r="AR411" s="6" t="s">
        <v>96</v>
      </c>
      <c r="AS411" s="6">
        <v>1</v>
      </c>
      <c r="AT411" s="6" t="s">
        <v>96</v>
      </c>
      <c r="AU411" s="6">
        <v>1</v>
      </c>
      <c r="AV411" s="6">
        <v>1</v>
      </c>
      <c r="AW411" s="6" t="s">
        <v>96</v>
      </c>
      <c r="AX411" s="6" t="s">
        <v>96</v>
      </c>
      <c r="AY411" s="6" t="s">
        <v>96</v>
      </c>
      <c r="AZ411" s="6" t="s">
        <v>96</v>
      </c>
      <c r="BA411" s="6">
        <v>1</v>
      </c>
      <c r="BB411" s="6">
        <v>1</v>
      </c>
      <c r="BC411" s="6" t="s">
        <v>96</v>
      </c>
      <c r="BD411" s="6" t="s">
        <v>96</v>
      </c>
      <c r="BE411" s="6" t="s">
        <v>96</v>
      </c>
      <c r="BF411" s="6" t="s">
        <v>96</v>
      </c>
      <c r="BG411" s="6" t="s">
        <v>96</v>
      </c>
      <c r="BH411" s="6" t="s">
        <v>96</v>
      </c>
      <c r="BI411" s="6" t="s">
        <v>96</v>
      </c>
      <c r="BJ411" s="6" t="s">
        <v>96</v>
      </c>
      <c r="BK411" s="6" t="s">
        <v>789</v>
      </c>
      <c r="BL411" s="6" t="s">
        <v>96</v>
      </c>
      <c r="BM411" s="6" t="s">
        <v>96</v>
      </c>
      <c r="BN411" s="6" t="s">
        <v>96</v>
      </c>
      <c r="BO411" s="6" t="s">
        <v>96</v>
      </c>
      <c r="BP411" s="6" t="s">
        <v>96</v>
      </c>
      <c r="BQ411" s="6" t="s">
        <v>96</v>
      </c>
      <c r="BR411" s="6" t="s">
        <v>96</v>
      </c>
      <c r="BS411" s="6" t="s">
        <v>96</v>
      </c>
      <c r="BT411" s="6" t="s">
        <v>96</v>
      </c>
      <c r="BU411" s="6" t="s">
        <v>96</v>
      </c>
      <c r="BV411" s="6" t="s">
        <v>96</v>
      </c>
      <c r="BW411" s="6" t="s">
        <v>96</v>
      </c>
      <c r="BX411" s="6" t="s">
        <v>96</v>
      </c>
    </row>
    <row r="412" spans="1:76" x14ac:dyDescent="0.25">
      <c r="A412" s="6" t="s">
        <v>776</v>
      </c>
      <c r="B412" s="6" t="s">
        <v>777</v>
      </c>
      <c r="C412" s="6" t="s">
        <v>775</v>
      </c>
      <c r="D412" s="6" t="s">
        <v>774</v>
      </c>
      <c r="E412" s="6">
        <v>2019</v>
      </c>
      <c r="F412" s="39">
        <v>1.35</v>
      </c>
      <c r="G412" t="s">
        <v>785</v>
      </c>
      <c r="H412" s="6" t="s">
        <v>787</v>
      </c>
      <c r="I412" t="s">
        <v>724</v>
      </c>
      <c r="J412" s="6" t="s">
        <v>96</v>
      </c>
      <c r="K412" s="6" t="s">
        <v>96</v>
      </c>
      <c r="L412">
        <v>0.95</v>
      </c>
      <c r="M412">
        <v>1.94</v>
      </c>
      <c r="N412" s="6" t="s">
        <v>96</v>
      </c>
      <c r="O412" s="6" t="s">
        <v>96</v>
      </c>
      <c r="P412" s="39" t="s">
        <v>96</v>
      </c>
      <c r="Q412" s="6" t="s">
        <v>96</v>
      </c>
      <c r="R412" s="6" t="s">
        <v>96</v>
      </c>
      <c r="S412" s="30" t="s">
        <v>96</v>
      </c>
      <c r="T412" s="6" t="s">
        <v>96</v>
      </c>
      <c r="U412">
        <v>18.3</v>
      </c>
      <c r="V412">
        <v>35.799999999999997</v>
      </c>
      <c r="W412">
        <v>-3</v>
      </c>
      <c r="X412" s="16" t="s">
        <v>96</v>
      </c>
      <c r="Y412" s="16" t="s">
        <v>96</v>
      </c>
      <c r="Z412" s="78" t="s">
        <v>69</v>
      </c>
      <c r="AA412" s="6" t="s">
        <v>70</v>
      </c>
      <c r="AB412" s="6">
        <v>2008</v>
      </c>
      <c r="AC412" s="6">
        <v>2013</v>
      </c>
      <c r="AD412" s="6" t="s">
        <v>96</v>
      </c>
      <c r="AE412" s="6">
        <v>1</v>
      </c>
      <c r="AF412" s="6" t="s">
        <v>96</v>
      </c>
      <c r="AG412" s="6" t="s">
        <v>96</v>
      </c>
      <c r="AH412" s="6" t="s">
        <v>96</v>
      </c>
      <c r="AI412" s="6">
        <v>1</v>
      </c>
      <c r="AJ412" s="6" t="s">
        <v>96</v>
      </c>
      <c r="AK412" s="6" t="s">
        <v>96</v>
      </c>
      <c r="AL412" s="16" t="s">
        <v>73</v>
      </c>
      <c r="AM412" s="30" t="s">
        <v>96</v>
      </c>
      <c r="AN412" s="30" t="s">
        <v>96</v>
      </c>
      <c r="AO412" s="30" t="s">
        <v>96</v>
      </c>
      <c r="AP412" s="6" t="s">
        <v>96</v>
      </c>
      <c r="AQ412" s="6" t="s">
        <v>680</v>
      </c>
      <c r="AR412" s="6" t="s">
        <v>96</v>
      </c>
      <c r="AS412" s="6">
        <v>1</v>
      </c>
      <c r="AT412" s="6" t="s">
        <v>96</v>
      </c>
      <c r="AU412" s="6">
        <v>1</v>
      </c>
      <c r="AV412" s="6">
        <v>1</v>
      </c>
      <c r="AW412" s="6" t="s">
        <v>96</v>
      </c>
      <c r="AX412" s="6" t="s">
        <v>96</v>
      </c>
      <c r="AY412" s="6" t="s">
        <v>96</v>
      </c>
      <c r="AZ412" s="6" t="s">
        <v>96</v>
      </c>
      <c r="BA412" s="6">
        <v>1</v>
      </c>
      <c r="BB412" s="6">
        <v>1</v>
      </c>
      <c r="BC412" s="6" t="s">
        <v>96</v>
      </c>
      <c r="BD412" s="6" t="s">
        <v>96</v>
      </c>
      <c r="BE412" s="6" t="s">
        <v>96</v>
      </c>
      <c r="BF412" s="6" t="s">
        <v>96</v>
      </c>
      <c r="BG412" s="6" t="s">
        <v>96</v>
      </c>
      <c r="BH412" s="6" t="s">
        <v>96</v>
      </c>
      <c r="BI412" s="6" t="s">
        <v>96</v>
      </c>
      <c r="BJ412" s="6" t="s">
        <v>96</v>
      </c>
      <c r="BK412" s="6" t="s">
        <v>790</v>
      </c>
      <c r="BL412" s="6" t="s">
        <v>96</v>
      </c>
      <c r="BM412" s="6" t="s">
        <v>96</v>
      </c>
      <c r="BN412" s="6" t="s">
        <v>96</v>
      </c>
      <c r="BO412" s="6" t="s">
        <v>96</v>
      </c>
      <c r="BP412" s="6" t="s">
        <v>96</v>
      </c>
      <c r="BQ412" s="6" t="s">
        <v>96</v>
      </c>
      <c r="BR412" s="6" t="s">
        <v>96</v>
      </c>
      <c r="BS412" s="6" t="s">
        <v>96</v>
      </c>
      <c r="BT412" s="6" t="s">
        <v>96</v>
      </c>
      <c r="BU412" s="6" t="s">
        <v>96</v>
      </c>
      <c r="BV412" s="6" t="s">
        <v>96</v>
      </c>
      <c r="BW412" s="6" t="s">
        <v>96</v>
      </c>
      <c r="BX412" s="6" t="s">
        <v>96</v>
      </c>
    </row>
    <row r="413" spans="1:76" x14ac:dyDescent="0.25">
      <c r="A413" s="6" t="s">
        <v>776</v>
      </c>
      <c r="B413" s="6" t="s">
        <v>777</v>
      </c>
      <c r="C413" s="6" t="s">
        <v>775</v>
      </c>
      <c r="D413" s="6" t="s">
        <v>774</v>
      </c>
      <c r="E413" s="6">
        <v>2019</v>
      </c>
      <c r="F413" s="39">
        <v>1.04</v>
      </c>
      <c r="G413" t="s">
        <v>785</v>
      </c>
      <c r="H413" s="6" t="s">
        <v>787</v>
      </c>
      <c r="I413" t="s">
        <v>724</v>
      </c>
      <c r="J413" s="6" t="s">
        <v>96</v>
      </c>
      <c r="K413" s="6" t="s">
        <v>96</v>
      </c>
      <c r="L413">
        <v>0.89</v>
      </c>
      <c r="M413">
        <v>1.24</v>
      </c>
      <c r="N413" s="6" t="s">
        <v>96</v>
      </c>
      <c r="O413" s="6" t="s">
        <v>96</v>
      </c>
      <c r="P413" s="39" t="s">
        <v>96</v>
      </c>
      <c r="Q413" s="6" t="s">
        <v>96</v>
      </c>
      <c r="R413" s="6" t="s">
        <v>96</v>
      </c>
      <c r="S413" s="30" t="s">
        <v>96</v>
      </c>
      <c r="T413" s="6" t="s">
        <v>96</v>
      </c>
      <c r="U413">
        <v>18.3</v>
      </c>
      <c r="V413">
        <v>35.799999999999997</v>
      </c>
      <c r="W413">
        <v>-3</v>
      </c>
      <c r="X413" s="16" t="s">
        <v>96</v>
      </c>
      <c r="Y413" s="16" t="s">
        <v>96</v>
      </c>
      <c r="Z413" s="78" t="s">
        <v>69</v>
      </c>
      <c r="AA413" s="6" t="s">
        <v>70</v>
      </c>
      <c r="AB413" s="6">
        <v>2008</v>
      </c>
      <c r="AC413" s="6">
        <v>2013</v>
      </c>
      <c r="AD413" s="6" t="s">
        <v>96</v>
      </c>
      <c r="AE413" s="6" t="s">
        <v>96</v>
      </c>
      <c r="AF413" s="6">
        <v>1</v>
      </c>
      <c r="AG413" s="6" t="s">
        <v>96</v>
      </c>
      <c r="AH413" s="6" t="s">
        <v>96</v>
      </c>
      <c r="AI413" s="6">
        <v>1</v>
      </c>
      <c r="AJ413" s="6" t="s">
        <v>96</v>
      </c>
      <c r="AK413" s="6" t="s">
        <v>96</v>
      </c>
      <c r="AL413" s="16" t="s">
        <v>73</v>
      </c>
      <c r="AM413" s="30" t="s">
        <v>96</v>
      </c>
      <c r="AN413" s="30" t="s">
        <v>96</v>
      </c>
      <c r="AO413" s="30" t="s">
        <v>96</v>
      </c>
      <c r="AP413" s="6" t="s">
        <v>96</v>
      </c>
      <c r="AQ413" s="6" t="s">
        <v>680</v>
      </c>
      <c r="AR413" s="6" t="s">
        <v>96</v>
      </c>
      <c r="AS413" s="6">
        <v>1</v>
      </c>
      <c r="AT413" s="6" t="s">
        <v>96</v>
      </c>
      <c r="AU413" s="6">
        <v>1</v>
      </c>
      <c r="AV413" s="6">
        <v>1</v>
      </c>
      <c r="AW413" s="6" t="s">
        <v>96</v>
      </c>
      <c r="AX413" s="6" t="s">
        <v>96</v>
      </c>
      <c r="AY413" s="6" t="s">
        <v>96</v>
      </c>
      <c r="AZ413" s="6" t="s">
        <v>96</v>
      </c>
      <c r="BA413" s="6">
        <v>1</v>
      </c>
      <c r="BB413" s="6">
        <v>1</v>
      </c>
      <c r="BC413" s="6" t="s">
        <v>96</v>
      </c>
      <c r="BD413" s="6" t="s">
        <v>96</v>
      </c>
      <c r="BE413" s="6" t="s">
        <v>96</v>
      </c>
      <c r="BF413" s="6" t="s">
        <v>96</v>
      </c>
      <c r="BG413" s="6" t="s">
        <v>96</v>
      </c>
      <c r="BH413" s="6" t="s">
        <v>96</v>
      </c>
      <c r="BI413" s="6" t="s">
        <v>96</v>
      </c>
      <c r="BJ413" s="6" t="s">
        <v>96</v>
      </c>
      <c r="BK413" s="6" t="s">
        <v>790</v>
      </c>
      <c r="BL413" s="6" t="s">
        <v>96</v>
      </c>
      <c r="BM413" s="6" t="s">
        <v>96</v>
      </c>
      <c r="BN413" s="6" t="s">
        <v>96</v>
      </c>
      <c r="BO413" s="6" t="s">
        <v>96</v>
      </c>
      <c r="BP413" s="6" t="s">
        <v>96</v>
      </c>
      <c r="BQ413" s="6" t="s">
        <v>96</v>
      </c>
      <c r="BR413" s="6" t="s">
        <v>96</v>
      </c>
      <c r="BS413" s="6" t="s">
        <v>96</v>
      </c>
      <c r="BT413" s="6" t="s">
        <v>96</v>
      </c>
      <c r="BU413" s="6" t="s">
        <v>96</v>
      </c>
      <c r="BV413" s="6" t="s">
        <v>96</v>
      </c>
      <c r="BW413" s="6" t="s">
        <v>96</v>
      </c>
      <c r="BX413" s="6" t="s">
        <v>96</v>
      </c>
    </row>
    <row r="414" spans="1:76" x14ac:dyDescent="0.25">
      <c r="A414" s="6" t="s">
        <v>776</v>
      </c>
      <c r="B414" s="6" t="s">
        <v>777</v>
      </c>
      <c r="C414" s="6" t="s">
        <v>775</v>
      </c>
      <c r="D414" s="6" t="s">
        <v>774</v>
      </c>
      <c r="E414" s="6">
        <v>2019</v>
      </c>
      <c r="F414" s="39">
        <v>1.05</v>
      </c>
      <c r="G414" t="s">
        <v>785</v>
      </c>
      <c r="H414" s="6" t="s">
        <v>787</v>
      </c>
      <c r="I414" t="s">
        <v>724</v>
      </c>
      <c r="J414" s="6" t="s">
        <v>96</v>
      </c>
      <c r="K414" s="6" t="s">
        <v>96</v>
      </c>
      <c r="L414">
        <v>0.72</v>
      </c>
      <c r="M414">
        <v>1.43</v>
      </c>
      <c r="N414" s="6" t="s">
        <v>96</v>
      </c>
      <c r="O414" s="6" t="s">
        <v>96</v>
      </c>
      <c r="P414" s="39" t="s">
        <v>96</v>
      </c>
      <c r="Q414" s="6" t="s">
        <v>96</v>
      </c>
      <c r="R414" s="6" t="s">
        <v>96</v>
      </c>
      <c r="S414" s="30" t="s">
        <v>96</v>
      </c>
      <c r="T414" s="6" t="s">
        <v>96</v>
      </c>
      <c r="U414">
        <v>16.3</v>
      </c>
      <c r="V414">
        <v>29.3</v>
      </c>
      <c r="W414">
        <v>-0.5</v>
      </c>
      <c r="X414" s="16" t="s">
        <v>96</v>
      </c>
      <c r="Y414" s="16" t="s">
        <v>96</v>
      </c>
      <c r="Z414" s="78" t="s">
        <v>69</v>
      </c>
      <c r="AA414" s="6" t="s">
        <v>70</v>
      </c>
      <c r="AB414" s="6">
        <v>2008</v>
      </c>
      <c r="AC414" s="6">
        <v>2013</v>
      </c>
      <c r="AD414" s="6" t="s">
        <v>96</v>
      </c>
      <c r="AE414" s="6">
        <v>1</v>
      </c>
      <c r="AF414" s="6" t="s">
        <v>96</v>
      </c>
      <c r="AG414" s="6" t="s">
        <v>96</v>
      </c>
      <c r="AH414" s="6" t="s">
        <v>96</v>
      </c>
      <c r="AI414" s="6">
        <v>1</v>
      </c>
      <c r="AJ414" s="6" t="s">
        <v>96</v>
      </c>
      <c r="AK414" s="6" t="s">
        <v>96</v>
      </c>
      <c r="AL414" s="16" t="s">
        <v>73</v>
      </c>
      <c r="AM414" s="30" t="s">
        <v>96</v>
      </c>
      <c r="AN414" s="30" t="s">
        <v>96</v>
      </c>
      <c r="AO414" s="30" t="s">
        <v>96</v>
      </c>
      <c r="AP414" s="6" t="s">
        <v>96</v>
      </c>
      <c r="AQ414" s="6" t="s">
        <v>680</v>
      </c>
      <c r="AR414" s="6" t="s">
        <v>96</v>
      </c>
      <c r="AS414" s="6">
        <v>1</v>
      </c>
      <c r="AT414" s="6" t="s">
        <v>96</v>
      </c>
      <c r="AU414" s="6">
        <v>1</v>
      </c>
      <c r="AV414" s="6">
        <v>1</v>
      </c>
      <c r="AW414" s="6" t="s">
        <v>96</v>
      </c>
      <c r="AX414" s="6" t="s">
        <v>96</v>
      </c>
      <c r="AY414" s="6" t="s">
        <v>96</v>
      </c>
      <c r="AZ414" s="6" t="s">
        <v>96</v>
      </c>
      <c r="BA414" s="6">
        <v>1</v>
      </c>
      <c r="BB414" s="6">
        <v>1</v>
      </c>
      <c r="BC414" s="6" t="s">
        <v>96</v>
      </c>
      <c r="BD414" s="6" t="s">
        <v>96</v>
      </c>
      <c r="BE414" s="6" t="s">
        <v>96</v>
      </c>
      <c r="BF414" s="6" t="s">
        <v>96</v>
      </c>
      <c r="BG414" s="6" t="s">
        <v>96</v>
      </c>
      <c r="BH414" s="6" t="s">
        <v>96</v>
      </c>
      <c r="BI414" s="6" t="s">
        <v>96</v>
      </c>
      <c r="BJ414" s="6" t="s">
        <v>96</v>
      </c>
      <c r="BK414" s="6" t="s">
        <v>791</v>
      </c>
      <c r="BL414" s="6" t="s">
        <v>96</v>
      </c>
      <c r="BM414" s="6" t="s">
        <v>96</v>
      </c>
      <c r="BN414" s="6" t="s">
        <v>96</v>
      </c>
      <c r="BO414" s="6" t="s">
        <v>96</v>
      </c>
      <c r="BP414" s="6" t="s">
        <v>96</v>
      </c>
      <c r="BQ414" s="6" t="s">
        <v>96</v>
      </c>
      <c r="BR414" s="6" t="s">
        <v>96</v>
      </c>
      <c r="BS414" s="6" t="s">
        <v>96</v>
      </c>
      <c r="BT414" s="6" t="s">
        <v>96</v>
      </c>
      <c r="BU414" s="6" t="s">
        <v>96</v>
      </c>
      <c r="BV414" s="6" t="s">
        <v>96</v>
      </c>
      <c r="BW414" s="6" t="s">
        <v>96</v>
      </c>
      <c r="BX414" s="6" t="s">
        <v>96</v>
      </c>
    </row>
    <row r="415" spans="1:76" x14ac:dyDescent="0.25">
      <c r="A415" s="6" t="s">
        <v>776</v>
      </c>
      <c r="B415" s="6" t="s">
        <v>777</v>
      </c>
      <c r="C415" s="6" t="s">
        <v>775</v>
      </c>
      <c r="D415" s="6" t="s">
        <v>774</v>
      </c>
      <c r="E415" s="6">
        <v>2019</v>
      </c>
      <c r="F415" s="39">
        <v>1.28</v>
      </c>
      <c r="G415" t="s">
        <v>785</v>
      </c>
      <c r="H415" s="6" t="s">
        <v>787</v>
      </c>
      <c r="I415" t="s">
        <v>724</v>
      </c>
      <c r="J415" s="6" t="s">
        <v>96</v>
      </c>
      <c r="K415" s="6" t="s">
        <v>96</v>
      </c>
      <c r="L415">
        <v>0.98</v>
      </c>
      <c r="M415">
        <v>1.67</v>
      </c>
      <c r="N415" s="6" t="s">
        <v>96</v>
      </c>
      <c r="O415" s="6" t="s">
        <v>96</v>
      </c>
      <c r="P415" s="39" t="s">
        <v>96</v>
      </c>
      <c r="Q415" s="6" t="s">
        <v>96</v>
      </c>
      <c r="R415" s="6" t="s">
        <v>96</v>
      </c>
      <c r="S415" s="30" t="s">
        <v>96</v>
      </c>
      <c r="T415" s="6" t="s">
        <v>96</v>
      </c>
      <c r="U415">
        <v>16.3</v>
      </c>
      <c r="V415">
        <v>29.3</v>
      </c>
      <c r="W415">
        <v>-0.5</v>
      </c>
      <c r="X415" s="16" t="s">
        <v>96</v>
      </c>
      <c r="Y415" s="16" t="s">
        <v>96</v>
      </c>
      <c r="Z415" s="78" t="s">
        <v>69</v>
      </c>
      <c r="AA415" s="6" t="s">
        <v>70</v>
      </c>
      <c r="AB415" s="6">
        <v>2008</v>
      </c>
      <c r="AC415" s="6">
        <v>2013</v>
      </c>
      <c r="AD415" s="6" t="s">
        <v>96</v>
      </c>
      <c r="AE415" s="6" t="s">
        <v>96</v>
      </c>
      <c r="AF415" s="6">
        <v>1</v>
      </c>
      <c r="AG415" s="6" t="s">
        <v>96</v>
      </c>
      <c r="AH415" s="6" t="s">
        <v>96</v>
      </c>
      <c r="AI415" s="6">
        <v>1</v>
      </c>
      <c r="AJ415" s="6" t="s">
        <v>96</v>
      </c>
      <c r="AK415" s="6" t="s">
        <v>96</v>
      </c>
      <c r="AL415" s="16" t="s">
        <v>73</v>
      </c>
      <c r="AM415" s="30" t="s">
        <v>96</v>
      </c>
      <c r="AN415" s="30" t="s">
        <v>96</v>
      </c>
      <c r="AO415" s="30" t="s">
        <v>96</v>
      </c>
      <c r="AP415" s="6" t="s">
        <v>96</v>
      </c>
      <c r="AQ415" s="6" t="s">
        <v>680</v>
      </c>
      <c r="AR415" s="6" t="s">
        <v>96</v>
      </c>
      <c r="AS415" s="6">
        <v>1</v>
      </c>
      <c r="AT415" s="6" t="s">
        <v>96</v>
      </c>
      <c r="AU415" s="6">
        <v>1</v>
      </c>
      <c r="AV415" s="6">
        <v>1</v>
      </c>
      <c r="AW415" s="6" t="s">
        <v>96</v>
      </c>
      <c r="AX415" s="6" t="s">
        <v>96</v>
      </c>
      <c r="AY415" s="6" t="s">
        <v>96</v>
      </c>
      <c r="AZ415" s="6" t="s">
        <v>96</v>
      </c>
      <c r="BA415" s="6">
        <v>1</v>
      </c>
      <c r="BB415" s="6">
        <v>1</v>
      </c>
      <c r="BC415" s="6" t="s">
        <v>96</v>
      </c>
      <c r="BD415" s="6" t="s">
        <v>96</v>
      </c>
      <c r="BE415" s="6" t="s">
        <v>96</v>
      </c>
      <c r="BF415" s="6" t="s">
        <v>96</v>
      </c>
      <c r="BG415" s="6" t="s">
        <v>96</v>
      </c>
      <c r="BH415" s="6" t="s">
        <v>96</v>
      </c>
      <c r="BI415" s="6" t="s">
        <v>96</v>
      </c>
      <c r="BJ415" s="6" t="s">
        <v>96</v>
      </c>
      <c r="BK415" s="6" t="s">
        <v>791</v>
      </c>
      <c r="BL415" s="6" t="s">
        <v>96</v>
      </c>
      <c r="BM415" s="6" t="s">
        <v>96</v>
      </c>
      <c r="BN415" s="6" t="s">
        <v>96</v>
      </c>
      <c r="BO415" s="6" t="s">
        <v>96</v>
      </c>
      <c r="BP415" s="6" t="s">
        <v>96</v>
      </c>
      <c r="BQ415" s="6" t="s">
        <v>96</v>
      </c>
      <c r="BR415" s="6" t="s">
        <v>96</v>
      </c>
      <c r="BS415" s="6" t="s">
        <v>96</v>
      </c>
      <c r="BT415" s="6" t="s">
        <v>96</v>
      </c>
      <c r="BU415" s="6" t="s">
        <v>96</v>
      </c>
      <c r="BV415" s="6" t="s">
        <v>96</v>
      </c>
      <c r="BW415" s="6" t="s">
        <v>96</v>
      </c>
      <c r="BX415" s="6" t="s">
        <v>96</v>
      </c>
    </row>
    <row r="416" spans="1:76" x14ac:dyDescent="0.25">
      <c r="A416" s="6" t="s">
        <v>776</v>
      </c>
      <c r="B416" s="6" t="s">
        <v>777</v>
      </c>
      <c r="C416" s="6" t="s">
        <v>775</v>
      </c>
      <c r="D416" s="6" t="s">
        <v>774</v>
      </c>
      <c r="E416" s="6">
        <v>2019</v>
      </c>
      <c r="F416" s="39">
        <v>1.1100000000000001</v>
      </c>
      <c r="G416" t="s">
        <v>785</v>
      </c>
      <c r="H416" s="6" t="s">
        <v>787</v>
      </c>
      <c r="I416" t="s">
        <v>724</v>
      </c>
      <c r="J416" s="6" t="s">
        <v>96</v>
      </c>
      <c r="K416" s="6" t="s">
        <v>96</v>
      </c>
      <c r="L416">
        <v>0.88</v>
      </c>
      <c r="M416">
        <v>1.38</v>
      </c>
      <c r="N416" s="6" t="s">
        <v>96</v>
      </c>
      <c r="O416" s="6" t="s">
        <v>96</v>
      </c>
      <c r="P416" s="39" t="s">
        <v>96</v>
      </c>
      <c r="Q416" s="6" t="s">
        <v>96</v>
      </c>
      <c r="R416" s="6" t="s">
        <v>96</v>
      </c>
      <c r="S416" s="30" t="s">
        <v>96</v>
      </c>
      <c r="T416" s="6" t="s">
        <v>96</v>
      </c>
      <c r="U416">
        <v>18.7</v>
      </c>
      <c r="V416">
        <v>34.4</v>
      </c>
      <c r="W416">
        <v>1.2</v>
      </c>
      <c r="X416" s="16" t="s">
        <v>96</v>
      </c>
      <c r="Y416" s="16" t="s">
        <v>96</v>
      </c>
      <c r="Z416" s="78" t="s">
        <v>69</v>
      </c>
      <c r="AA416" s="6" t="s">
        <v>70</v>
      </c>
      <c r="AB416" s="6">
        <v>2008</v>
      </c>
      <c r="AC416" s="6">
        <v>2013</v>
      </c>
      <c r="AD416" s="6" t="s">
        <v>96</v>
      </c>
      <c r="AE416" s="6">
        <v>1</v>
      </c>
      <c r="AF416" s="6" t="s">
        <v>96</v>
      </c>
      <c r="AG416" s="6" t="s">
        <v>96</v>
      </c>
      <c r="AH416" s="6" t="s">
        <v>96</v>
      </c>
      <c r="AI416" s="6">
        <v>1</v>
      </c>
      <c r="AJ416" s="6" t="s">
        <v>96</v>
      </c>
      <c r="AK416" s="6" t="s">
        <v>96</v>
      </c>
      <c r="AL416" s="16" t="s">
        <v>73</v>
      </c>
      <c r="AM416" s="30" t="s">
        <v>96</v>
      </c>
      <c r="AN416" s="30" t="s">
        <v>96</v>
      </c>
      <c r="AO416" s="30" t="s">
        <v>96</v>
      </c>
      <c r="AP416" s="6" t="s">
        <v>96</v>
      </c>
      <c r="AQ416" s="6" t="s">
        <v>680</v>
      </c>
      <c r="AR416" s="6" t="s">
        <v>96</v>
      </c>
      <c r="AS416" s="6">
        <v>1</v>
      </c>
      <c r="AT416" s="6" t="s">
        <v>96</v>
      </c>
      <c r="AU416" s="6">
        <v>1</v>
      </c>
      <c r="AV416" s="6">
        <v>1</v>
      </c>
      <c r="AW416" s="6" t="s">
        <v>96</v>
      </c>
      <c r="AX416" s="6" t="s">
        <v>96</v>
      </c>
      <c r="AY416" s="6" t="s">
        <v>96</v>
      </c>
      <c r="AZ416" s="6" t="s">
        <v>96</v>
      </c>
      <c r="BA416" s="6">
        <v>1</v>
      </c>
      <c r="BB416" s="6">
        <v>1</v>
      </c>
      <c r="BC416" s="6" t="s">
        <v>96</v>
      </c>
      <c r="BD416" s="6" t="s">
        <v>96</v>
      </c>
      <c r="BE416" s="6" t="s">
        <v>96</v>
      </c>
      <c r="BF416" s="6" t="s">
        <v>96</v>
      </c>
      <c r="BG416" s="6" t="s">
        <v>96</v>
      </c>
      <c r="BH416" s="6" t="s">
        <v>96</v>
      </c>
      <c r="BI416" s="6" t="s">
        <v>96</v>
      </c>
      <c r="BJ416" s="6" t="s">
        <v>96</v>
      </c>
      <c r="BK416" s="6" t="s">
        <v>792</v>
      </c>
      <c r="BL416" s="6" t="s">
        <v>96</v>
      </c>
      <c r="BM416" s="6" t="s">
        <v>96</v>
      </c>
      <c r="BN416" s="6" t="s">
        <v>96</v>
      </c>
      <c r="BO416" s="6" t="s">
        <v>96</v>
      </c>
      <c r="BP416" s="6" t="s">
        <v>96</v>
      </c>
      <c r="BQ416" s="6" t="s">
        <v>96</v>
      </c>
      <c r="BR416" s="6" t="s">
        <v>96</v>
      </c>
      <c r="BS416" s="6" t="s">
        <v>96</v>
      </c>
      <c r="BT416" s="6" t="s">
        <v>96</v>
      </c>
      <c r="BU416" s="6" t="s">
        <v>96</v>
      </c>
      <c r="BV416" s="6" t="s">
        <v>96</v>
      </c>
      <c r="BW416" s="6" t="s">
        <v>96</v>
      </c>
      <c r="BX416" s="6" t="s">
        <v>96</v>
      </c>
    </row>
    <row r="417" spans="1:76" x14ac:dyDescent="0.25">
      <c r="A417" s="6" t="s">
        <v>776</v>
      </c>
      <c r="B417" s="6" t="s">
        <v>777</v>
      </c>
      <c r="C417" s="6" t="s">
        <v>775</v>
      </c>
      <c r="D417" s="6" t="s">
        <v>774</v>
      </c>
      <c r="E417" s="6">
        <v>2019</v>
      </c>
      <c r="F417" s="39">
        <v>1.1399999999999999</v>
      </c>
      <c r="G417" t="s">
        <v>785</v>
      </c>
      <c r="H417" s="6" t="s">
        <v>787</v>
      </c>
      <c r="I417" t="s">
        <v>724</v>
      </c>
      <c r="J417" s="6" t="s">
        <v>96</v>
      </c>
      <c r="K417" s="6" t="s">
        <v>96</v>
      </c>
      <c r="L417">
        <v>0.67</v>
      </c>
      <c r="M417">
        <v>1.67</v>
      </c>
      <c r="N417" s="6" t="s">
        <v>96</v>
      </c>
      <c r="O417" s="6" t="s">
        <v>96</v>
      </c>
      <c r="P417" s="39" t="s">
        <v>96</v>
      </c>
      <c r="Q417" s="6" t="s">
        <v>96</v>
      </c>
      <c r="R417" s="6" t="s">
        <v>96</v>
      </c>
      <c r="S417" s="30" t="s">
        <v>96</v>
      </c>
      <c r="T417" s="6" t="s">
        <v>96</v>
      </c>
      <c r="U417">
        <v>18.7</v>
      </c>
      <c r="V417">
        <v>34.4</v>
      </c>
      <c r="W417">
        <v>1.2</v>
      </c>
      <c r="X417" s="16" t="s">
        <v>96</v>
      </c>
      <c r="Y417" s="16" t="s">
        <v>96</v>
      </c>
      <c r="Z417" s="78" t="s">
        <v>69</v>
      </c>
      <c r="AA417" s="6" t="s">
        <v>70</v>
      </c>
      <c r="AB417" s="6">
        <v>2008</v>
      </c>
      <c r="AC417" s="6">
        <v>2013</v>
      </c>
      <c r="AD417" s="6" t="s">
        <v>96</v>
      </c>
      <c r="AE417" s="6" t="s">
        <v>96</v>
      </c>
      <c r="AF417" s="6">
        <v>1</v>
      </c>
      <c r="AG417" s="6" t="s">
        <v>96</v>
      </c>
      <c r="AH417" s="6" t="s">
        <v>96</v>
      </c>
      <c r="AI417" s="6">
        <v>1</v>
      </c>
      <c r="AJ417" s="6" t="s">
        <v>96</v>
      </c>
      <c r="AK417" s="6" t="s">
        <v>96</v>
      </c>
      <c r="AL417" s="16" t="s">
        <v>73</v>
      </c>
      <c r="AM417" s="30" t="s">
        <v>96</v>
      </c>
      <c r="AN417" s="30" t="s">
        <v>96</v>
      </c>
      <c r="AO417" s="30" t="s">
        <v>96</v>
      </c>
      <c r="AP417" s="6" t="s">
        <v>96</v>
      </c>
      <c r="AQ417" s="6" t="s">
        <v>680</v>
      </c>
      <c r="AR417" s="6" t="s">
        <v>96</v>
      </c>
      <c r="AS417" s="6">
        <v>1</v>
      </c>
      <c r="AT417" s="6" t="s">
        <v>96</v>
      </c>
      <c r="AU417" s="6">
        <v>1</v>
      </c>
      <c r="AV417" s="6">
        <v>1</v>
      </c>
      <c r="AW417" s="6" t="s">
        <v>96</v>
      </c>
      <c r="AX417" s="6" t="s">
        <v>96</v>
      </c>
      <c r="AY417" s="6" t="s">
        <v>96</v>
      </c>
      <c r="AZ417" s="6" t="s">
        <v>96</v>
      </c>
      <c r="BA417" s="6">
        <v>1</v>
      </c>
      <c r="BB417" s="6">
        <v>1</v>
      </c>
      <c r="BC417" s="6" t="s">
        <v>96</v>
      </c>
      <c r="BD417" s="6" t="s">
        <v>96</v>
      </c>
      <c r="BE417" s="6" t="s">
        <v>96</v>
      </c>
      <c r="BF417" s="6" t="s">
        <v>96</v>
      </c>
      <c r="BG417" s="6" t="s">
        <v>96</v>
      </c>
      <c r="BH417" s="6" t="s">
        <v>96</v>
      </c>
      <c r="BI417" s="6" t="s">
        <v>96</v>
      </c>
      <c r="BJ417" s="6" t="s">
        <v>96</v>
      </c>
      <c r="BK417" s="6" t="s">
        <v>792</v>
      </c>
      <c r="BL417" s="6" t="s">
        <v>96</v>
      </c>
      <c r="BM417" s="6" t="s">
        <v>96</v>
      </c>
      <c r="BN417" s="6" t="s">
        <v>96</v>
      </c>
      <c r="BO417" s="6" t="s">
        <v>96</v>
      </c>
      <c r="BP417" s="6" t="s">
        <v>96</v>
      </c>
      <c r="BQ417" s="6" t="s">
        <v>96</v>
      </c>
      <c r="BR417" s="6" t="s">
        <v>96</v>
      </c>
      <c r="BS417" s="6" t="s">
        <v>96</v>
      </c>
      <c r="BT417" s="6" t="s">
        <v>96</v>
      </c>
      <c r="BU417" s="6" t="s">
        <v>96</v>
      </c>
      <c r="BV417" s="6" t="s">
        <v>96</v>
      </c>
      <c r="BW417" s="6" t="s">
        <v>96</v>
      </c>
      <c r="BX417" s="6" t="s">
        <v>96</v>
      </c>
    </row>
    <row r="418" spans="1:76" x14ac:dyDescent="0.25">
      <c r="A418" s="6" t="s">
        <v>776</v>
      </c>
      <c r="B418" s="6" t="s">
        <v>777</v>
      </c>
      <c r="C418" s="6" t="s">
        <v>775</v>
      </c>
      <c r="D418" s="6" t="s">
        <v>774</v>
      </c>
      <c r="E418" s="6">
        <v>2019</v>
      </c>
      <c r="F418" s="39">
        <v>1.07</v>
      </c>
      <c r="G418" t="s">
        <v>785</v>
      </c>
      <c r="H418" s="6" t="s">
        <v>787</v>
      </c>
      <c r="I418" t="s">
        <v>724</v>
      </c>
      <c r="J418" s="6" t="s">
        <v>96</v>
      </c>
      <c r="K418" s="6" t="s">
        <v>96</v>
      </c>
      <c r="L418">
        <v>0.45</v>
      </c>
      <c r="M418">
        <v>2.5299999999999998</v>
      </c>
      <c r="N418" s="6" t="s">
        <v>96</v>
      </c>
      <c r="O418" s="6" t="s">
        <v>96</v>
      </c>
      <c r="P418" s="39" t="s">
        <v>96</v>
      </c>
      <c r="Q418" s="6" t="s">
        <v>96</v>
      </c>
      <c r="R418" s="6" t="s">
        <v>96</v>
      </c>
      <c r="S418" s="30" t="s">
        <v>96</v>
      </c>
      <c r="T418" s="6" t="s">
        <v>96</v>
      </c>
      <c r="U418">
        <v>20.399999999999999</v>
      </c>
      <c r="V418">
        <v>32.9</v>
      </c>
      <c r="W418">
        <v>4.4000000000000004</v>
      </c>
      <c r="X418" s="16" t="s">
        <v>96</v>
      </c>
      <c r="Y418" s="16" t="s">
        <v>96</v>
      </c>
      <c r="Z418" s="78" t="s">
        <v>69</v>
      </c>
      <c r="AA418" s="6" t="s">
        <v>70</v>
      </c>
      <c r="AB418" s="6">
        <v>2008</v>
      </c>
      <c r="AC418" s="6">
        <v>2013</v>
      </c>
      <c r="AD418" s="6" t="s">
        <v>96</v>
      </c>
      <c r="AE418" s="6">
        <v>1</v>
      </c>
      <c r="AF418" s="6" t="s">
        <v>96</v>
      </c>
      <c r="AG418" s="6" t="s">
        <v>96</v>
      </c>
      <c r="AH418" s="6" t="s">
        <v>96</v>
      </c>
      <c r="AI418" s="6">
        <v>1</v>
      </c>
      <c r="AJ418" s="6" t="s">
        <v>96</v>
      </c>
      <c r="AK418" s="6" t="s">
        <v>96</v>
      </c>
      <c r="AL418" s="16" t="s">
        <v>73</v>
      </c>
      <c r="AM418" s="30" t="s">
        <v>96</v>
      </c>
      <c r="AN418" s="30" t="s">
        <v>96</v>
      </c>
      <c r="AO418" s="30" t="s">
        <v>96</v>
      </c>
      <c r="AP418" s="6" t="s">
        <v>96</v>
      </c>
      <c r="AQ418" s="6" t="s">
        <v>680</v>
      </c>
      <c r="AR418" s="6" t="s">
        <v>96</v>
      </c>
      <c r="AS418" s="6">
        <v>1</v>
      </c>
      <c r="AT418" s="6" t="s">
        <v>96</v>
      </c>
      <c r="AU418" s="6">
        <v>1</v>
      </c>
      <c r="AV418" s="6">
        <v>1</v>
      </c>
      <c r="AW418" s="6" t="s">
        <v>96</v>
      </c>
      <c r="AX418" s="6" t="s">
        <v>96</v>
      </c>
      <c r="AY418" s="6" t="s">
        <v>96</v>
      </c>
      <c r="AZ418" s="6" t="s">
        <v>96</v>
      </c>
      <c r="BA418" s="6">
        <v>1</v>
      </c>
      <c r="BB418" s="6">
        <v>1</v>
      </c>
      <c r="BC418" s="6" t="s">
        <v>96</v>
      </c>
      <c r="BD418" s="6" t="s">
        <v>96</v>
      </c>
      <c r="BE418" s="6" t="s">
        <v>96</v>
      </c>
      <c r="BF418" s="6" t="s">
        <v>96</v>
      </c>
      <c r="BG418" s="6" t="s">
        <v>96</v>
      </c>
      <c r="BH418" s="6" t="s">
        <v>96</v>
      </c>
      <c r="BI418" s="6" t="s">
        <v>96</v>
      </c>
      <c r="BJ418" s="6" t="s">
        <v>96</v>
      </c>
      <c r="BK418" s="6" t="s">
        <v>793</v>
      </c>
      <c r="BL418" s="6" t="s">
        <v>96</v>
      </c>
      <c r="BM418" s="6" t="s">
        <v>96</v>
      </c>
      <c r="BN418" s="6" t="s">
        <v>96</v>
      </c>
      <c r="BO418" s="6" t="s">
        <v>96</v>
      </c>
      <c r="BP418" s="6" t="s">
        <v>96</v>
      </c>
      <c r="BQ418" s="6" t="s">
        <v>96</v>
      </c>
      <c r="BR418" s="6" t="s">
        <v>96</v>
      </c>
      <c r="BS418" s="6" t="s">
        <v>96</v>
      </c>
      <c r="BT418" s="6" t="s">
        <v>96</v>
      </c>
      <c r="BU418" s="6" t="s">
        <v>96</v>
      </c>
      <c r="BV418" s="6" t="s">
        <v>96</v>
      </c>
      <c r="BW418" s="6" t="s">
        <v>96</v>
      </c>
      <c r="BX418" s="6" t="s">
        <v>96</v>
      </c>
    </row>
    <row r="419" spans="1:76" x14ac:dyDescent="0.25">
      <c r="A419" s="6" t="s">
        <v>776</v>
      </c>
      <c r="B419" s="6" t="s">
        <v>777</v>
      </c>
      <c r="C419" s="6" t="s">
        <v>775</v>
      </c>
      <c r="D419" s="6" t="s">
        <v>774</v>
      </c>
      <c r="E419" s="6">
        <v>2019</v>
      </c>
      <c r="F419" s="39">
        <v>1.01</v>
      </c>
      <c r="G419" t="s">
        <v>785</v>
      </c>
      <c r="H419" s="6" t="s">
        <v>787</v>
      </c>
      <c r="I419" t="s">
        <v>724</v>
      </c>
      <c r="J419" s="6" t="s">
        <v>96</v>
      </c>
      <c r="K419" s="6" t="s">
        <v>96</v>
      </c>
      <c r="L419">
        <v>0.37</v>
      </c>
      <c r="M419">
        <v>2.75</v>
      </c>
      <c r="N419" s="6" t="s">
        <v>96</v>
      </c>
      <c r="O419" s="6" t="s">
        <v>96</v>
      </c>
      <c r="P419" s="39" t="s">
        <v>96</v>
      </c>
      <c r="Q419" s="6" t="s">
        <v>96</v>
      </c>
      <c r="R419" s="6" t="s">
        <v>96</v>
      </c>
      <c r="S419" s="30" t="s">
        <v>96</v>
      </c>
      <c r="T419" s="6" t="s">
        <v>96</v>
      </c>
      <c r="U419">
        <v>20.399999999999999</v>
      </c>
      <c r="V419">
        <v>32.9</v>
      </c>
      <c r="W419">
        <v>4.4000000000000004</v>
      </c>
      <c r="X419" s="16" t="s">
        <v>96</v>
      </c>
      <c r="Y419" s="16" t="s">
        <v>96</v>
      </c>
      <c r="Z419" s="78" t="s">
        <v>69</v>
      </c>
      <c r="AA419" s="6" t="s">
        <v>70</v>
      </c>
      <c r="AB419" s="6">
        <v>2008</v>
      </c>
      <c r="AC419" s="6">
        <v>2013</v>
      </c>
      <c r="AD419" s="6" t="s">
        <v>96</v>
      </c>
      <c r="AE419" s="6" t="s">
        <v>96</v>
      </c>
      <c r="AF419" s="6">
        <v>1</v>
      </c>
      <c r="AG419" s="6" t="s">
        <v>96</v>
      </c>
      <c r="AH419" s="6" t="s">
        <v>96</v>
      </c>
      <c r="AI419" s="6">
        <v>1</v>
      </c>
      <c r="AJ419" s="6" t="s">
        <v>96</v>
      </c>
      <c r="AK419" s="6" t="s">
        <v>96</v>
      </c>
      <c r="AL419" s="16" t="s">
        <v>73</v>
      </c>
      <c r="AM419" s="30" t="s">
        <v>96</v>
      </c>
      <c r="AN419" s="30" t="s">
        <v>96</v>
      </c>
      <c r="AO419" s="30" t="s">
        <v>96</v>
      </c>
      <c r="AP419" s="6" t="s">
        <v>96</v>
      </c>
      <c r="AQ419" s="6" t="s">
        <v>680</v>
      </c>
      <c r="AR419" s="6" t="s">
        <v>96</v>
      </c>
      <c r="AS419" s="6">
        <v>1</v>
      </c>
      <c r="AT419" s="6" t="s">
        <v>96</v>
      </c>
      <c r="AU419" s="6">
        <v>1</v>
      </c>
      <c r="AV419" s="6">
        <v>1</v>
      </c>
      <c r="AW419" s="6" t="s">
        <v>96</v>
      </c>
      <c r="AX419" s="6" t="s">
        <v>96</v>
      </c>
      <c r="AY419" s="6" t="s">
        <v>96</v>
      </c>
      <c r="AZ419" s="6" t="s">
        <v>96</v>
      </c>
      <c r="BA419" s="6">
        <v>1</v>
      </c>
      <c r="BB419" s="6">
        <v>1</v>
      </c>
      <c r="BC419" s="6" t="s">
        <v>96</v>
      </c>
      <c r="BD419" s="6" t="s">
        <v>96</v>
      </c>
      <c r="BE419" s="6" t="s">
        <v>96</v>
      </c>
      <c r="BF419" s="6" t="s">
        <v>96</v>
      </c>
      <c r="BG419" s="6" t="s">
        <v>96</v>
      </c>
      <c r="BH419" s="6" t="s">
        <v>96</v>
      </c>
      <c r="BI419" s="6" t="s">
        <v>96</v>
      </c>
      <c r="BJ419" s="6" t="s">
        <v>96</v>
      </c>
      <c r="BK419" s="6" t="s">
        <v>793</v>
      </c>
      <c r="BL419" s="6" t="s">
        <v>96</v>
      </c>
      <c r="BM419" s="6" t="s">
        <v>96</v>
      </c>
      <c r="BN419" s="6" t="s">
        <v>96</v>
      </c>
      <c r="BO419" s="6" t="s">
        <v>96</v>
      </c>
      <c r="BP419" s="6" t="s">
        <v>96</v>
      </c>
      <c r="BQ419" s="6" t="s">
        <v>96</v>
      </c>
      <c r="BR419" s="6" t="s">
        <v>96</v>
      </c>
      <c r="BS419" s="6" t="s">
        <v>96</v>
      </c>
      <c r="BT419" s="6" t="s">
        <v>96</v>
      </c>
      <c r="BU419" s="6" t="s">
        <v>96</v>
      </c>
      <c r="BV419" s="6" t="s">
        <v>96</v>
      </c>
      <c r="BW419" s="6" t="s">
        <v>96</v>
      </c>
      <c r="BX419" s="6" t="s">
        <v>96</v>
      </c>
    </row>
    <row r="420" spans="1:76" x14ac:dyDescent="0.25">
      <c r="A420" s="6" t="s">
        <v>776</v>
      </c>
      <c r="B420" s="6" t="s">
        <v>777</v>
      </c>
      <c r="C420" s="6" t="s">
        <v>775</v>
      </c>
      <c r="D420" s="6" t="s">
        <v>774</v>
      </c>
      <c r="E420" s="6">
        <v>2019</v>
      </c>
      <c r="F420" s="39">
        <v>1.1599999999999999</v>
      </c>
      <c r="G420" t="s">
        <v>785</v>
      </c>
      <c r="H420" s="6" t="s">
        <v>787</v>
      </c>
      <c r="I420" t="s">
        <v>724</v>
      </c>
      <c r="J420" s="6" t="s">
        <v>96</v>
      </c>
      <c r="K420" s="6" t="s">
        <v>96</v>
      </c>
      <c r="L420">
        <v>0.83</v>
      </c>
      <c r="M420">
        <v>1.6</v>
      </c>
      <c r="N420" s="6" t="s">
        <v>96</v>
      </c>
      <c r="O420" s="6" t="s">
        <v>96</v>
      </c>
      <c r="P420" s="39" t="s">
        <v>96</v>
      </c>
      <c r="Q420" s="6" t="s">
        <v>96</v>
      </c>
      <c r="R420" s="6" t="s">
        <v>96</v>
      </c>
      <c r="S420" s="30" t="s">
        <v>96</v>
      </c>
      <c r="T420" s="6" t="s">
        <v>96</v>
      </c>
      <c r="U420">
        <v>22.1</v>
      </c>
      <c r="V420">
        <v>33.5</v>
      </c>
      <c r="W420">
        <v>5.0999999999999996</v>
      </c>
      <c r="X420" s="16" t="s">
        <v>96</v>
      </c>
      <c r="Y420" s="16" t="s">
        <v>96</v>
      </c>
      <c r="Z420" s="78" t="s">
        <v>69</v>
      </c>
      <c r="AA420" s="6" t="s">
        <v>70</v>
      </c>
      <c r="AB420" s="6">
        <v>2008</v>
      </c>
      <c r="AC420" s="6">
        <v>2013</v>
      </c>
      <c r="AD420" s="6" t="s">
        <v>96</v>
      </c>
      <c r="AE420" s="6">
        <v>1</v>
      </c>
      <c r="AF420" s="6" t="s">
        <v>96</v>
      </c>
      <c r="AG420" s="6" t="s">
        <v>96</v>
      </c>
      <c r="AH420" s="6" t="s">
        <v>96</v>
      </c>
      <c r="AI420" s="6">
        <v>1</v>
      </c>
      <c r="AJ420" s="6" t="s">
        <v>96</v>
      </c>
      <c r="AK420" s="6" t="s">
        <v>96</v>
      </c>
      <c r="AL420" s="16" t="s">
        <v>73</v>
      </c>
      <c r="AM420" s="30" t="s">
        <v>96</v>
      </c>
      <c r="AN420" s="30" t="s">
        <v>96</v>
      </c>
      <c r="AO420" s="30" t="s">
        <v>96</v>
      </c>
      <c r="AP420" s="6" t="s">
        <v>96</v>
      </c>
      <c r="AQ420" s="6" t="s">
        <v>680</v>
      </c>
      <c r="AR420" s="6" t="s">
        <v>96</v>
      </c>
      <c r="AS420" s="6">
        <v>1</v>
      </c>
      <c r="AT420" s="6" t="s">
        <v>96</v>
      </c>
      <c r="AU420" s="6">
        <v>1</v>
      </c>
      <c r="AV420" s="6">
        <v>1</v>
      </c>
      <c r="AW420" s="6" t="s">
        <v>96</v>
      </c>
      <c r="AX420" s="6" t="s">
        <v>96</v>
      </c>
      <c r="AY420" s="6" t="s">
        <v>96</v>
      </c>
      <c r="AZ420" s="6" t="s">
        <v>96</v>
      </c>
      <c r="BA420" s="6">
        <v>1</v>
      </c>
      <c r="BB420" s="6">
        <v>1</v>
      </c>
      <c r="BC420" s="6" t="s">
        <v>96</v>
      </c>
      <c r="BD420" s="6" t="s">
        <v>96</v>
      </c>
      <c r="BE420" s="6" t="s">
        <v>96</v>
      </c>
      <c r="BF420" s="6" t="s">
        <v>96</v>
      </c>
      <c r="BG420" s="6" t="s">
        <v>96</v>
      </c>
      <c r="BH420" s="6" t="s">
        <v>96</v>
      </c>
      <c r="BI420" s="6" t="s">
        <v>96</v>
      </c>
      <c r="BJ420" s="6" t="s">
        <v>96</v>
      </c>
      <c r="BK420" s="6" t="s">
        <v>794</v>
      </c>
      <c r="BL420" s="6" t="s">
        <v>96</v>
      </c>
      <c r="BM420" s="6" t="s">
        <v>96</v>
      </c>
      <c r="BN420" s="6" t="s">
        <v>96</v>
      </c>
      <c r="BO420" s="6" t="s">
        <v>96</v>
      </c>
      <c r="BP420" s="6" t="s">
        <v>96</v>
      </c>
      <c r="BQ420" s="6" t="s">
        <v>96</v>
      </c>
      <c r="BR420" s="6" t="s">
        <v>96</v>
      </c>
      <c r="BS420" s="6" t="s">
        <v>96</v>
      </c>
      <c r="BT420" s="6" t="s">
        <v>96</v>
      </c>
      <c r="BU420" s="6" t="s">
        <v>96</v>
      </c>
      <c r="BV420" s="6" t="s">
        <v>96</v>
      </c>
      <c r="BW420" s="6" t="s">
        <v>96</v>
      </c>
      <c r="BX420" s="6" t="s">
        <v>96</v>
      </c>
    </row>
    <row r="421" spans="1:76" x14ac:dyDescent="0.25">
      <c r="A421" s="6" t="s">
        <v>776</v>
      </c>
      <c r="B421" s="6" t="s">
        <v>777</v>
      </c>
      <c r="C421" s="6" t="s">
        <v>775</v>
      </c>
      <c r="D421" s="6" t="s">
        <v>774</v>
      </c>
      <c r="E421" s="6">
        <v>2019</v>
      </c>
      <c r="F421" s="39">
        <v>1.23</v>
      </c>
      <c r="G421" t="s">
        <v>785</v>
      </c>
      <c r="H421" s="6" t="s">
        <v>787</v>
      </c>
      <c r="I421" t="s">
        <v>724</v>
      </c>
      <c r="J421" s="6" t="s">
        <v>96</v>
      </c>
      <c r="K421" s="6" t="s">
        <v>96</v>
      </c>
      <c r="L421">
        <v>0.83</v>
      </c>
      <c r="M421">
        <v>1.82</v>
      </c>
      <c r="N421" s="6" t="s">
        <v>96</v>
      </c>
      <c r="O421" s="6" t="s">
        <v>96</v>
      </c>
      <c r="P421" s="39" t="s">
        <v>96</v>
      </c>
      <c r="Q421" s="6" t="s">
        <v>96</v>
      </c>
      <c r="R421" s="6" t="s">
        <v>96</v>
      </c>
      <c r="S421" s="30" t="s">
        <v>96</v>
      </c>
      <c r="T421" s="6" t="s">
        <v>96</v>
      </c>
      <c r="U421">
        <v>22.1</v>
      </c>
      <c r="V421">
        <v>33.5</v>
      </c>
      <c r="W421">
        <v>5.0999999999999996</v>
      </c>
      <c r="X421" s="16" t="s">
        <v>96</v>
      </c>
      <c r="Y421" s="16" t="s">
        <v>96</v>
      </c>
      <c r="Z421" s="78" t="s">
        <v>69</v>
      </c>
      <c r="AA421" s="6" t="s">
        <v>70</v>
      </c>
      <c r="AB421" s="6">
        <v>2008</v>
      </c>
      <c r="AC421" s="6">
        <v>2013</v>
      </c>
      <c r="AD421" s="6" t="s">
        <v>96</v>
      </c>
      <c r="AE421" s="6" t="s">
        <v>96</v>
      </c>
      <c r="AF421" s="6">
        <v>1</v>
      </c>
      <c r="AG421" s="6" t="s">
        <v>96</v>
      </c>
      <c r="AH421" s="6" t="s">
        <v>96</v>
      </c>
      <c r="AI421" s="6">
        <v>1</v>
      </c>
      <c r="AJ421" s="6" t="s">
        <v>96</v>
      </c>
      <c r="AK421" s="6" t="s">
        <v>96</v>
      </c>
      <c r="AL421" s="16" t="s">
        <v>73</v>
      </c>
      <c r="AM421" s="30" t="s">
        <v>96</v>
      </c>
      <c r="AN421" s="30" t="s">
        <v>96</v>
      </c>
      <c r="AO421" s="30" t="s">
        <v>96</v>
      </c>
      <c r="AP421" s="6" t="s">
        <v>96</v>
      </c>
      <c r="AQ421" s="6" t="s">
        <v>680</v>
      </c>
      <c r="AR421" s="6" t="s">
        <v>96</v>
      </c>
      <c r="AS421" s="6">
        <v>1</v>
      </c>
      <c r="AT421" s="6" t="s">
        <v>96</v>
      </c>
      <c r="AU421" s="6">
        <v>1</v>
      </c>
      <c r="AV421" s="6">
        <v>1</v>
      </c>
      <c r="AW421" s="6" t="s">
        <v>96</v>
      </c>
      <c r="AX421" s="6" t="s">
        <v>96</v>
      </c>
      <c r="AY421" s="6" t="s">
        <v>96</v>
      </c>
      <c r="AZ421" s="6" t="s">
        <v>96</v>
      </c>
      <c r="BA421" s="6">
        <v>1</v>
      </c>
      <c r="BB421" s="6">
        <v>1</v>
      </c>
      <c r="BC421" s="6" t="s">
        <v>96</v>
      </c>
      <c r="BD421" s="6" t="s">
        <v>96</v>
      </c>
      <c r="BE421" s="6" t="s">
        <v>96</v>
      </c>
      <c r="BF421" s="6" t="s">
        <v>96</v>
      </c>
      <c r="BG421" s="6" t="s">
        <v>96</v>
      </c>
      <c r="BH421" s="6" t="s">
        <v>96</v>
      </c>
      <c r="BI421" s="6" t="s">
        <v>96</v>
      </c>
      <c r="BJ421" s="6" t="s">
        <v>96</v>
      </c>
      <c r="BK421" s="6" t="s">
        <v>794</v>
      </c>
      <c r="BL421" s="6" t="s">
        <v>96</v>
      </c>
      <c r="BM421" s="6" t="s">
        <v>96</v>
      </c>
      <c r="BN421" s="6" t="s">
        <v>96</v>
      </c>
      <c r="BO421" s="6" t="s">
        <v>96</v>
      </c>
      <c r="BP421" s="6" t="s">
        <v>96</v>
      </c>
      <c r="BQ421" s="6" t="s">
        <v>96</v>
      </c>
      <c r="BR421" s="6" t="s">
        <v>96</v>
      </c>
      <c r="BS421" s="6" t="s">
        <v>96</v>
      </c>
      <c r="BT421" s="6" t="s">
        <v>96</v>
      </c>
      <c r="BU421" s="6" t="s">
        <v>96</v>
      </c>
      <c r="BV421" s="6" t="s">
        <v>96</v>
      </c>
      <c r="BW421" s="6" t="s">
        <v>96</v>
      </c>
      <c r="BX421" s="6" t="s">
        <v>96</v>
      </c>
    </row>
    <row r="422" spans="1:76" x14ac:dyDescent="0.25">
      <c r="A422" s="6" t="s">
        <v>776</v>
      </c>
      <c r="B422" s="6" t="s">
        <v>777</v>
      </c>
      <c r="C422" s="6" t="s">
        <v>775</v>
      </c>
      <c r="D422" s="6" t="s">
        <v>774</v>
      </c>
      <c r="E422" s="6">
        <v>2019</v>
      </c>
      <c r="F422" s="39">
        <v>1.36</v>
      </c>
      <c r="G422" t="s">
        <v>785</v>
      </c>
      <c r="H422" s="6" t="s">
        <v>787</v>
      </c>
      <c r="I422" t="s">
        <v>724</v>
      </c>
      <c r="J422" s="6" t="s">
        <v>96</v>
      </c>
      <c r="K422" s="6" t="s">
        <v>96</v>
      </c>
      <c r="L422">
        <v>0.64</v>
      </c>
      <c r="M422">
        <v>2.88</v>
      </c>
      <c r="N422" s="6" t="s">
        <v>96</v>
      </c>
      <c r="O422" s="6" t="s">
        <v>96</v>
      </c>
      <c r="P422" s="39" t="s">
        <v>96</v>
      </c>
      <c r="Q422" s="6" t="s">
        <v>96</v>
      </c>
      <c r="R422" s="6" t="s">
        <v>96</v>
      </c>
      <c r="S422" s="30" t="s">
        <v>96</v>
      </c>
      <c r="T422" s="6" t="s">
        <v>96</v>
      </c>
      <c r="U422">
        <v>14.4</v>
      </c>
      <c r="V422">
        <v>26.9</v>
      </c>
      <c r="W422">
        <v>-5.3</v>
      </c>
      <c r="X422" s="16" t="s">
        <v>96</v>
      </c>
      <c r="Y422" s="16" t="s">
        <v>96</v>
      </c>
      <c r="Z422" s="78" t="s">
        <v>69</v>
      </c>
      <c r="AA422" s="6" t="s">
        <v>70</v>
      </c>
      <c r="AB422" s="6">
        <v>2008</v>
      </c>
      <c r="AC422" s="6">
        <v>2013</v>
      </c>
      <c r="AD422" s="6" t="s">
        <v>96</v>
      </c>
      <c r="AE422" s="6">
        <v>1</v>
      </c>
      <c r="AF422" s="6" t="s">
        <v>96</v>
      </c>
      <c r="AG422" s="6" t="s">
        <v>96</v>
      </c>
      <c r="AH422" s="6" t="s">
        <v>96</v>
      </c>
      <c r="AI422" s="6">
        <v>1</v>
      </c>
      <c r="AJ422" s="6" t="s">
        <v>96</v>
      </c>
      <c r="AK422" s="6" t="s">
        <v>96</v>
      </c>
      <c r="AL422" s="16" t="s">
        <v>73</v>
      </c>
      <c r="AM422" s="30" t="s">
        <v>96</v>
      </c>
      <c r="AN422" s="30" t="s">
        <v>96</v>
      </c>
      <c r="AO422" s="30" t="s">
        <v>96</v>
      </c>
      <c r="AP422" s="6" t="s">
        <v>96</v>
      </c>
      <c r="AQ422" s="6" t="s">
        <v>680</v>
      </c>
      <c r="AR422" s="6" t="s">
        <v>96</v>
      </c>
      <c r="AS422" s="6">
        <v>1</v>
      </c>
      <c r="AT422" s="6" t="s">
        <v>96</v>
      </c>
      <c r="AU422" s="6">
        <v>1</v>
      </c>
      <c r="AV422" s="6">
        <v>1</v>
      </c>
      <c r="AW422" s="6" t="s">
        <v>96</v>
      </c>
      <c r="AX422" s="6" t="s">
        <v>96</v>
      </c>
      <c r="AY422" s="6" t="s">
        <v>96</v>
      </c>
      <c r="AZ422" s="6" t="s">
        <v>96</v>
      </c>
      <c r="BA422" s="6">
        <v>1</v>
      </c>
      <c r="BB422" s="6">
        <v>1</v>
      </c>
      <c r="BC422" s="6" t="s">
        <v>96</v>
      </c>
      <c r="BD422" s="6" t="s">
        <v>96</v>
      </c>
      <c r="BE422" s="6" t="s">
        <v>96</v>
      </c>
      <c r="BF422" s="6" t="s">
        <v>96</v>
      </c>
      <c r="BG422" s="6" t="s">
        <v>96</v>
      </c>
      <c r="BH422" s="6" t="s">
        <v>96</v>
      </c>
      <c r="BI422" s="6" t="s">
        <v>96</v>
      </c>
      <c r="BJ422" s="6" t="s">
        <v>96</v>
      </c>
      <c r="BK422" s="6" t="s">
        <v>795</v>
      </c>
      <c r="BL422" s="6" t="s">
        <v>96</v>
      </c>
      <c r="BM422" s="6" t="s">
        <v>96</v>
      </c>
      <c r="BN422" s="6" t="s">
        <v>96</v>
      </c>
      <c r="BO422" s="6" t="s">
        <v>96</v>
      </c>
      <c r="BP422" s="6" t="s">
        <v>96</v>
      </c>
      <c r="BQ422" s="6" t="s">
        <v>96</v>
      </c>
      <c r="BR422" s="6" t="s">
        <v>96</v>
      </c>
      <c r="BS422" s="6" t="s">
        <v>96</v>
      </c>
      <c r="BT422" s="6" t="s">
        <v>96</v>
      </c>
      <c r="BU422" s="6" t="s">
        <v>96</v>
      </c>
      <c r="BV422" s="6" t="s">
        <v>96</v>
      </c>
      <c r="BW422" s="6" t="s">
        <v>96</v>
      </c>
      <c r="BX422" s="6" t="s">
        <v>96</v>
      </c>
    </row>
    <row r="423" spans="1:76" x14ac:dyDescent="0.25">
      <c r="A423" s="6" t="s">
        <v>776</v>
      </c>
      <c r="B423" s="6" t="s">
        <v>777</v>
      </c>
      <c r="C423" s="6" t="s">
        <v>775</v>
      </c>
      <c r="D423" s="6" t="s">
        <v>774</v>
      </c>
      <c r="E423" s="6">
        <v>2019</v>
      </c>
      <c r="F423" s="39">
        <v>1.27</v>
      </c>
      <c r="G423" t="s">
        <v>785</v>
      </c>
      <c r="H423" s="6" t="s">
        <v>787</v>
      </c>
      <c r="I423" t="s">
        <v>724</v>
      </c>
      <c r="J423" s="6" t="s">
        <v>96</v>
      </c>
      <c r="K423" s="6" t="s">
        <v>96</v>
      </c>
      <c r="L423">
        <v>0.83</v>
      </c>
      <c r="M423">
        <v>1.94</v>
      </c>
      <c r="N423" s="6" t="s">
        <v>96</v>
      </c>
      <c r="O423" s="6" t="s">
        <v>96</v>
      </c>
      <c r="P423" s="39" t="s">
        <v>96</v>
      </c>
      <c r="Q423" s="6" t="s">
        <v>96</v>
      </c>
      <c r="R423" s="6" t="s">
        <v>96</v>
      </c>
      <c r="S423" s="30" t="s">
        <v>96</v>
      </c>
      <c r="T423" s="6" t="s">
        <v>96</v>
      </c>
      <c r="U423">
        <v>14.4</v>
      </c>
      <c r="V423">
        <v>26.9</v>
      </c>
      <c r="W423">
        <v>-5.3</v>
      </c>
      <c r="X423" s="16" t="s">
        <v>96</v>
      </c>
      <c r="Y423" s="16" t="s">
        <v>96</v>
      </c>
      <c r="Z423" s="78" t="s">
        <v>69</v>
      </c>
      <c r="AA423" s="6" t="s">
        <v>70</v>
      </c>
      <c r="AB423" s="6">
        <v>2008</v>
      </c>
      <c r="AC423" s="6">
        <v>2013</v>
      </c>
      <c r="AD423" s="6" t="s">
        <v>96</v>
      </c>
      <c r="AE423" s="6" t="s">
        <v>96</v>
      </c>
      <c r="AF423" s="6">
        <v>1</v>
      </c>
      <c r="AG423" s="6" t="s">
        <v>96</v>
      </c>
      <c r="AH423" s="6" t="s">
        <v>96</v>
      </c>
      <c r="AI423" s="6">
        <v>1</v>
      </c>
      <c r="AJ423" s="6" t="s">
        <v>96</v>
      </c>
      <c r="AK423" s="6" t="s">
        <v>96</v>
      </c>
      <c r="AL423" s="16" t="s">
        <v>73</v>
      </c>
      <c r="AM423" s="30" t="s">
        <v>96</v>
      </c>
      <c r="AN423" s="30" t="s">
        <v>96</v>
      </c>
      <c r="AO423" s="30" t="s">
        <v>96</v>
      </c>
      <c r="AP423" s="6" t="s">
        <v>96</v>
      </c>
      <c r="AQ423" s="6" t="s">
        <v>680</v>
      </c>
      <c r="AR423" s="6" t="s">
        <v>96</v>
      </c>
      <c r="AS423" s="6">
        <v>1</v>
      </c>
      <c r="AT423" s="6" t="s">
        <v>96</v>
      </c>
      <c r="AU423" s="6">
        <v>1</v>
      </c>
      <c r="AV423" s="6">
        <v>1</v>
      </c>
      <c r="AW423" s="6" t="s">
        <v>96</v>
      </c>
      <c r="AX423" s="6" t="s">
        <v>96</v>
      </c>
      <c r="AY423" s="6" t="s">
        <v>96</v>
      </c>
      <c r="AZ423" s="6" t="s">
        <v>96</v>
      </c>
      <c r="BA423" s="6">
        <v>1</v>
      </c>
      <c r="BB423" s="6">
        <v>1</v>
      </c>
      <c r="BC423" s="6" t="s">
        <v>96</v>
      </c>
      <c r="BD423" s="6" t="s">
        <v>96</v>
      </c>
      <c r="BE423" s="6" t="s">
        <v>96</v>
      </c>
      <c r="BF423" s="6" t="s">
        <v>96</v>
      </c>
      <c r="BG423" s="6" t="s">
        <v>96</v>
      </c>
      <c r="BH423" s="6" t="s">
        <v>96</v>
      </c>
      <c r="BI423" s="6" t="s">
        <v>96</v>
      </c>
      <c r="BJ423" s="6" t="s">
        <v>96</v>
      </c>
      <c r="BK423" s="6" t="s">
        <v>795</v>
      </c>
      <c r="BL423" s="6" t="s">
        <v>96</v>
      </c>
      <c r="BM423" s="6" t="s">
        <v>96</v>
      </c>
      <c r="BN423" s="6" t="s">
        <v>96</v>
      </c>
      <c r="BO423" s="6" t="s">
        <v>96</v>
      </c>
      <c r="BP423" s="6" t="s">
        <v>96</v>
      </c>
      <c r="BQ423" s="6" t="s">
        <v>96</v>
      </c>
      <c r="BR423" s="6" t="s">
        <v>96</v>
      </c>
      <c r="BS423" s="6" t="s">
        <v>96</v>
      </c>
      <c r="BT423" s="6" t="s">
        <v>96</v>
      </c>
      <c r="BU423" s="6" t="s">
        <v>96</v>
      </c>
      <c r="BV423" s="6" t="s">
        <v>96</v>
      </c>
      <c r="BW423" s="6" t="s">
        <v>96</v>
      </c>
      <c r="BX423" s="6" t="s">
        <v>96</v>
      </c>
    </row>
    <row r="424" spans="1:76" x14ac:dyDescent="0.25">
      <c r="A424" s="6" t="s">
        <v>776</v>
      </c>
      <c r="B424" s="6" t="s">
        <v>777</v>
      </c>
      <c r="C424" s="6" t="s">
        <v>775</v>
      </c>
      <c r="D424" s="6" t="s">
        <v>774</v>
      </c>
      <c r="E424" s="6">
        <v>2019</v>
      </c>
      <c r="F424" s="39">
        <v>1.4</v>
      </c>
      <c r="G424" t="s">
        <v>785</v>
      </c>
      <c r="H424" s="6" t="s">
        <v>787</v>
      </c>
      <c r="I424" t="s">
        <v>724</v>
      </c>
      <c r="J424" s="6" t="s">
        <v>96</v>
      </c>
      <c r="K424" s="6" t="s">
        <v>96</v>
      </c>
      <c r="L424">
        <v>0.51</v>
      </c>
      <c r="M424">
        <v>3.86</v>
      </c>
      <c r="N424" s="6" t="s">
        <v>96</v>
      </c>
      <c r="O424" s="6" t="s">
        <v>96</v>
      </c>
      <c r="P424" s="39" t="s">
        <v>96</v>
      </c>
      <c r="Q424" s="6" t="s">
        <v>96</v>
      </c>
      <c r="R424" s="6" t="s">
        <v>96</v>
      </c>
      <c r="S424" s="30" t="s">
        <v>96</v>
      </c>
      <c r="T424" s="6" t="s">
        <v>96</v>
      </c>
      <c r="U424">
        <v>24.1</v>
      </c>
      <c r="V424">
        <v>31.6</v>
      </c>
      <c r="W424">
        <v>8.6999999999999993</v>
      </c>
      <c r="X424" s="16" t="s">
        <v>96</v>
      </c>
      <c r="Y424" s="16" t="s">
        <v>96</v>
      </c>
      <c r="Z424" s="78" t="s">
        <v>69</v>
      </c>
      <c r="AA424" s="6" t="s">
        <v>70</v>
      </c>
      <c r="AB424" s="6">
        <v>2008</v>
      </c>
      <c r="AC424" s="6">
        <v>2013</v>
      </c>
      <c r="AD424" s="6" t="s">
        <v>96</v>
      </c>
      <c r="AE424" s="6">
        <v>1</v>
      </c>
      <c r="AF424" s="6" t="s">
        <v>96</v>
      </c>
      <c r="AG424" s="6" t="s">
        <v>96</v>
      </c>
      <c r="AH424" s="6" t="s">
        <v>96</v>
      </c>
      <c r="AI424" s="6">
        <v>1</v>
      </c>
      <c r="AJ424" s="6" t="s">
        <v>96</v>
      </c>
      <c r="AK424" s="6" t="s">
        <v>96</v>
      </c>
      <c r="AL424" s="16" t="s">
        <v>73</v>
      </c>
      <c r="AM424" s="30" t="s">
        <v>96</v>
      </c>
      <c r="AN424" s="30" t="s">
        <v>96</v>
      </c>
      <c r="AO424" s="30" t="s">
        <v>96</v>
      </c>
      <c r="AP424" s="6" t="s">
        <v>96</v>
      </c>
      <c r="AQ424" s="6" t="s">
        <v>680</v>
      </c>
      <c r="AR424" s="6" t="s">
        <v>96</v>
      </c>
      <c r="AS424" s="6">
        <v>1</v>
      </c>
      <c r="AT424" s="6" t="s">
        <v>96</v>
      </c>
      <c r="AU424" s="6">
        <v>1</v>
      </c>
      <c r="AV424" s="6">
        <v>1</v>
      </c>
      <c r="AW424" s="6" t="s">
        <v>96</v>
      </c>
      <c r="AX424" s="6" t="s">
        <v>96</v>
      </c>
      <c r="AY424" s="6" t="s">
        <v>96</v>
      </c>
      <c r="AZ424" s="6" t="s">
        <v>96</v>
      </c>
      <c r="BA424" s="6">
        <v>1</v>
      </c>
      <c r="BB424" s="6">
        <v>1</v>
      </c>
      <c r="BC424" s="6" t="s">
        <v>96</v>
      </c>
      <c r="BD424" s="6" t="s">
        <v>96</v>
      </c>
      <c r="BE424" s="6" t="s">
        <v>96</v>
      </c>
      <c r="BF424" s="6" t="s">
        <v>96</v>
      </c>
      <c r="BG424" s="6" t="s">
        <v>96</v>
      </c>
      <c r="BH424" s="6" t="s">
        <v>96</v>
      </c>
      <c r="BI424" s="6" t="s">
        <v>96</v>
      </c>
      <c r="BJ424" s="6" t="s">
        <v>96</v>
      </c>
      <c r="BK424" s="6" t="s">
        <v>796</v>
      </c>
      <c r="BL424" s="6" t="s">
        <v>96</v>
      </c>
      <c r="BM424" s="6" t="s">
        <v>96</v>
      </c>
      <c r="BN424" s="6" t="s">
        <v>96</v>
      </c>
      <c r="BO424" s="6" t="s">
        <v>96</v>
      </c>
      <c r="BP424" s="6" t="s">
        <v>96</v>
      </c>
      <c r="BQ424" s="6" t="s">
        <v>96</v>
      </c>
      <c r="BR424" s="6" t="s">
        <v>96</v>
      </c>
      <c r="BS424" s="6" t="s">
        <v>96</v>
      </c>
      <c r="BT424" s="6" t="s">
        <v>96</v>
      </c>
      <c r="BU424" s="6" t="s">
        <v>96</v>
      </c>
      <c r="BV424" s="6" t="s">
        <v>96</v>
      </c>
      <c r="BW424" s="6" t="s">
        <v>96</v>
      </c>
      <c r="BX424" s="6" t="s">
        <v>96</v>
      </c>
    </row>
    <row r="425" spans="1:76" x14ac:dyDescent="0.25">
      <c r="A425" s="6" t="s">
        <v>776</v>
      </c>
      <c r="B425" s="6" t="s">
        <v>777</v>
      </c>
      <c r="C425" s="6" t="s">
        <v>775</v>
      </c>
      <c r="D425" s="6" t="s">
        <v>774</v>
      </c>
      <c r="E425" s="6">
        <v>2019</v>
      </c>
      <c r="F425" s="39">
        <v>1.64</v>
      </c>
      <c r="G425" t="s">
        <v>785</v>
      </c>
      <c r="H425" s="6" t="s">
        <v>787</v>
      </c>
      <c r="I425" t="s">
        <v>724</v>
      </c>
      <c r="J425" s="6" t="s">
        <v>96</v>
      </c>
      <c r="K425" s="6" t="s">
        <v>96</v>
      </c>
      <c r="L425">
        <v>0.66</v>
      </c>
      <c r="M425">
        <v>4.0599999999999996</v>
      </c>
      <c r="N425" s="6" t="s">
        <v>96</v>
      </c>
      <c r="O425" s="6" t="s">
        <v>96</v>
      </c>
      <c r="P425" s="39" t="s">
        <v>96</v>
      </c>
      <c r="Q425" s="6" t="s">
        <v>96</v>
      </c>
      <c r="R425" s="6" t="s">
        <v>96</v>
      </c>
      <c r="S425" s="30" t="s">
        <v>96</v>
      </c>
      <c r="T425" s="6" t="s">
        <v>96</v>
      </c>
      <c r="U425">
        <v>24.1</v>
      </c>
      <c r="V425">
        <v>31.6</v>
      </c>
      <c r="W425">
        <v>8.6999999999999993</v>
      </c>
      <c r="X425" s="16" t="s">
        <v>96</v>
      </c>
      <c r="Y425" s="16" t="s">
        <v>96</v>
      </c>
      <c r="Z425" s="78" t="s">
        <v>69</v>
      </c>
      <c r="AA425" s="6" t="s">
        <v>70</v>
      </c>
      <c r="AB425" s="6">
        <v>2008</v>
      </c>
      <c r="AC425" s="6">
        <v>2013</v>
      </c>
      <c r="AD425" s="6" t="s">
        <v>96</v>
      </c>
      <c r="AE425" s="6" t="s">
        <v>96</v>
      </c>
      <c r="AF425" s="6">
        <v>1</v>
      </c>
      <c r="AG425" s="6" t="s">
        <v>96</v>
      </c>
      <c r="AH425" s="6" t="s">
        <v>96</v>
      </c>
      <c r="AI425" s="6">
        <v>1</v>
      </c>
      <c r="AJ425" s="6" t="s">
        <v>96</v>
      </c>
      <c r="AK425" s="6" t="s">
        <v>96</v>
      </c>
      <c r="AL425" s="16" t="s">
        <v>73</v>
      </c>
      <c r="AM425" s="30" t="s">
        <v>96</v>
      </c>
      <c r="AN425" s="30" t="s">
        <v>96</v>
      </c>
      <c r="AO425" s="30" t="s">
        <v>96</v>
      </c>
      <c r="AP425" s="6" t="s">
        <v>96</v>
      </c>
      <c r="AQ425" s="6" t="s">
        <v>680</v>
      </c>
      <c r="AR425" s="6" t="s">
        <v>96</v>
      </c>
      <c r="AS425" s="6">
        <v>1</v>
      </c>
      <c r="AT425" s="6" t="s">
        <v>96</v>
      </c>
      <c r="AU425" s="6">
        <v>1</v>
      </c>
      <c r="AV425" s="6">
        <v>1</v>
      </c>
      <c r="AW425" s="6" t="s">
        <v>96</v>
      </c>
      <c r="AX425" s="6" t="s">
        <v>96</v>
      </c>
      <c r="AY425" s="6" t="s">
        <v>96</v>
      </c>
      <c r="AZ425" s="6" t="s">
        <v>96</v>
      </c>
      <c r="BA425" s="6">
        <v>1</v>
      </c>
      <c r="BB425" s="6">
        <v>1</v>
      </c>
      <c r="BC425" s="6" t="s">
        <v>96</v>
      </c>
      <c r="BD425" s="6" t="s">
        <v>96</v>
      </c>
      <c r="BE425" s="6" t="s">
        <v>96</v>
      </c>
      <c r="BF425" s="6" t="s">
        <v>96</v>
      </c>
      <c r="BG425" s="6" t="s">
        <v>96</v>
      </c>
      <c r="BH425" s="6" t="s">
        <v>96</v>
      </c>
      <c r="BI425" s="6" t="s">
        <v>96</v>
      </c>
      <c r="BJ425" s="6" t="s">
        <v>96</v>
      </c>
      <c r="BK425" s="6" t="s">
        <v>796</v>
      </c>
      <c r="BL425" s="6" t="s">
        <v>96</v>
      </c>
      <c r="BM425" s="6" t="s">
        <v>96</v>
      </c>
      <c r="BN425" s="6" t="s">
        <v>96</v>
      </c>
      <c r="BO425" s="6" t="s">
        <v>96</v>
      </c>
      <c r="BP425" s="6" t="s">
        <v>96</v>
      </c>
      <c r="BQ425" s="6" t="s">
        <v>96</v>
      </c>
      <c r="BR425" s="6" t="s">
        <v>96</v>
      </c>
      <c r="BS425" s="6" t="s">
        <v>96</v>
      </c>
      <c r="BT425" s="6" t="s">
        <v>96</v>
      </c>
      <c r="BU425" s="6" t="s">
        <v>96</v>
      </c>
      <c r="BV425" s="6" t="s">
        <v>96</v>
      </c>
      <c r="BW425" s="6" t="s">
        <v>96</v>
      </c>
      <c r="BX425" s="6" t="s">
        <v>96</v>
      </c>
    </row>
    <row r="426" spans="1:76" x14ac:dyDescent="0.25">
      <c r="A426" s="6" t="s">
        <v>776</v>
      </c>
      <c r="B426" s="6" t="s">
        <v>777</v>
      </c>
      <c r="C426" s="6" t="s">
        <v>775</v>
      </c>
      <c r="D426" s="6" t="s">
        <v>774</v>
      </c>
      <c r="E426" s="6">
        <v>2019</v>
      </c>
      <c r="F426" s="39">
        <v>1.32</v>
      </c>
      <c r="G426" t="s">
        <v>785</v>
      </c>
      <c r="H426" s="6" t="s">
        <v>787</v>
      </c>
      <c r="I426" t="s">
        <v>724</v>
      </c>
      <c r="J426" s="6" t="s">
        <v>96</v>
      </c>
      <c r="K426" s="6" t="s">
        <v>96</v>
      </c>
      <c r="L426">
        <v>0.66</v>
      </c>
      <c r="M426">
        <v>2.63</v>
      </c>
      <c r="N426" s="6" t="s">
        <v>96</v>
      </c>
      <c r="O426" s="6" t="s">
        <v>96</v>
      </c>
      <c r="P426" s="39" t="s">
        <v>96</v>
      </c>
      <c r="Q426" s="6" t="s">
        <v>96</v>
      </c>
      <c r="R426" s="6" t="s">
        <v>96</v>
      </c>
      <c r="S426" s="30" t="s">
        <v>96</v>
      </c>
      <c r="T426" s="6" t="s">
        <v>96</v>
      </c>
      <c r="U426">
        <v>17.600000000000001</v>
      </c>
      <c r="V426">
        <v>35.700000000000003</v>
      </c>
      <c r="W426">
        <v>-2</v>
      </c>
      <c r="X426" s="16" t="s">
        <v>96</v>
      </c>
      <c r="Y426" s="16" t="s">
        <v>96</v>
      </c>
      <c r="Z426" s="78" t="s">
        <v>69</v>
      </c>
      <c r="AA426" s="6" t="s">
        <v>70</v>
      </c>
      <c r="AB426" s="6">
        <v>2008</v>
      </c>
      <c r="AC426" s="6">
        <v>2013</v>
      </c>
      <c r="AD426" s="6" t="s">
        <v>96</v>
      </c>
      <c r="AE426" s="6">
        <v>1</v>
      </c>
      <c r="AF426" s="6" t="s">
        <v>96</v>
      </c>
      <c r="AG426" s="6" t="s">
        <v>96</v>
      </c>
      <c r="AH426" s="6" t="s">
        <v>96</v>
      </c>
      <c r="AI426" s="6">
        <v>1</v>
      </c>
      <c r="AJ426" s="6" t="s">
        <v>96</v>
      </c>
      <c r="AK426" s="6" t="s">
        <v>96</v>
      </c>
      <c r="AL426" s="16" t="s">
        <v>73</v>
      </c>
      <c r="AM426" s="30" t="s">
        <v>96</v>
      </c>
      <c r="AN426" s="30" t="s">
        <v>96</v>
      </c>
      <c r="AO426" s="30" t="s">
        <v>96</v>
      </c>
      <c r="AP426" s="6" t="s">
        <v>96</v>
      </c>
      <c r="AQ426" s="6" t="s">
        <v>680</v>
      </c>
      <c r="AR426" s="6" t="s">
        <v>96</v>
      </c>
      <c r="AS426" s="6">
        <v>1</v>
      </c>
      <c r="AT426" s="6" t="s">
        <v>96</v>
      </c>
      <c r="AU426" s="6">
        <v>1</v>
      </c>
      <c r="AV426" s="6">
        <v>1</v>
      </c>
      <c r="AW426" s="6" t="s">
        <v>96</v>
      </c>
      <c r="AX426" s="6" t="s">
        <v>96</v>
      </c>
      <c r="AY426" s="6" t="s">
        <v>96</v>
      </c>
      <c r="AZ426" s="6" t="s">
        <v>96</v>
      </c>
      <c r="BA426" s="6">
        <v>1</v>
      </c>
      <c r="BB426" s="6">
        <v>1</v>
      </c>
      <c r="BC426" s="6" t="s">
        <v>96</v>
      </c>
      <c r="BD426" s="6" t="s">
        <v>96</v>
      </c>
      <c r="BE426" s="6" t="s">
        <v>96</v>
      </c>
      <c r="BF426" s="6" t="s">
        <v>96</v>
      </c>
      <c r="BG426" s="6" t="s">
        <v>96</v>
      </c>
      <c r="BH426" s="6" t="s">
        <v>96</v>
      </c>
      <c r="BI426" s="6" t="s">
        <v>96</v>
      </c>
      <c r="BJ426" s="6" t="s">
        <v>96</v>
      </c>
      <c r="BK426" s="6" t="s">
        <v>797</v>
      </c>
      <c r="BL426" s="6" t="s">
        <v>96</v>
      </c>
      <c r="BM426" s="6" t="s">
        <v>96</v>
      </c>
      <c r="BN426" s="6" t="s">
        <v>96</v>
      </c>
      <c r="BO426" s="6" t="s">
        <v>96</v>
      </c>
      <c r="BP426" s="6" t="s">
        <v>96</v>
      </c>
      <c r="BQ426" s="6" t="s">
        <v>96</v>
      </c>
      <c r="BR426" s="6" t="s">
        <v>96</v>
      </c>
      <c r="BS426" s="6" t="s">
        <v>96</v>
      </c>
      <c r="BT426" s="6" t="s">
        <v>96</v>
      </c>
      <c r="BU426" s="6" t="s">
        <v>96</v>
      </c>
      <c r="BV426" s="6" t="s">
        <v>96</v>
      </c>
      <c r="BW426" s="6" t="s">
        <v>96</v>
      </c>
      <c r="BX426" s="6" t="s">
        <v>96</v>
      </c>
    </row>
    <row r="427" spans="1:76" x14ac:dyDescent="0.25">
      <c r="A427" s="6" t="s">
        <v>776</v>
      </c>
      <c r="B427" s="6" t="s">
        <v>777</v>
      </c>
      <c r="C427" s="6" t="s">
        <v>775</v>
      </c>
      <c r="D427" s="6" t="s">
        <v>774</v>
      </c>
      <c r="E427" s="6">
        <v>2019</v>
      </c>
      <c r="F427" s="39">
        <v>1.22</v>
      </c>
      <c r="G427" t="s">
        <v>785</v>
      </c>
      <c r="H427" s="6" t="s">
        <v>787</v>
      </c>
      <c r="I427" t="s">
        <v>724</v>
      </c>
      <c r="J427" s="6" t="s">
        <v>96</v>
      </c>
      <c r="K427" s="6" t="s">
        <v>96</v>
      </c>
      <c r="L427">
        <v>0.46</v>
      </c>
      <c r="M427">
        <v>3.21</v>
      </c>
      <c r="N427" s="6" t="s">
        <v>96</v>
      </c>
      <c r="O427" s="6" t="s">
        <v>96</v>
      </c>
      <c r="P427" s="39" t="s">
        <v>96</v>
      </c>
      <c r="Q427" s="6" t="s">
        <v>96</v>
      </c>
      <c r="R427" s="6" t="s">
        <v>96</v>
      </c>
      <c r="S427" s="30" t="s">
        <v>96</v>
      </c>
      <c r="T427" s="6" t="s">
        <v>96</v>
      </c>
      <c r="U427">
        <v>17.600000000000001</v>
      </c>
      <c r="V427">
        <v>35.700000000000003</v>
      </c>
      <c r="W427">
        <v>-2</v>
      </c>
      <c r="X427" s="16" t="s">
        <v>96</v>
      </c>
      <c r="Y427" s="16" t="s">
        <v>96</v>
      </c>
      <c r="Z427" s="78" t="s">
        <v>69</v>
      </c>
      <c r="AA427" s="6" t="s">
        <v>70</v>
      </c>
      <c r="AB427" s="6">
        <v>2008</v>
      </c>
      <c r="AC427" s="6">
        <v>2013</v>
      </c>
      <c r="AD427" s="6" t="s">
        <v>96</v>
      </c>
      <c r="AE427" s="6" t="s">
        <v>96</v>
      </c>
      <c r="AF427" s="6">
        <v>1</v>
      </c>
      <c r="AG427" s="6" t="s">
        <v>96</v>
      </c>
      <c r="AH427" s="6" t="s">
        <v>96</v>
      </c>
      <c r="AI427" s="6">
        <v>1</v>
      </c>
      <c r="AJ427" s="6" t="s">
        <v>96</v>
      </c>
      <c r="AK427" s="6" t="s">
        <v>96</v>
      </c>
      <c r="AL427" s="16" t="s">
        <v>73</v>
      </c>
      <c r="AM427" s="30" t="s">
        <v>96</v>
      </c>
      <c r="AN427" s="30" t="s">
        <v>96</v>
      </c>
      <c r="AO427" s="30" t="s">
        <v>96</v>
      </c>
      <c r="AP427" s="6" t="s">
        <v>96</v>
      </c>
      <c r="AQ427" s="6" t="s">
        <v>680</v>
      </c>
      <c r="AR427" s="6" t="s">
        <v>96</v>
      </c>
      <c r="AS427" s="6">
        <v>1</v>
      </c>
      <c r="AT427" s="6" t="s">
        <v>96</v>
      </c>
      <c r="AU427" s="6">
        <v>1</v>
      </c>
      <c r="AV427" s="6">
        <v>1</v>
      </c>
      <c r="AW427" s="6" t="s">
        <v>96</v>
      </c>
      <c r="AX427" s="6" t="s">
        <v>96</v>
      </c>
      <c r="AY427" s="6" t="s">
        <v>96</v>
      </c>
      <c r="AZ427" s="6" t="s">
        <v>96</v>
      </c>
      <c r="BA427" s="6">
        <v>1</v>
      </c>
      <c r="BB427" s="6">
        <v>1</v>
      </c>
      <c r="BC427" s="6" t="s">
        <v>96</v>
      </c>
      <c r="BD427" s="6" t="s">
        <v>96</v>
      </c>
      <c r="BE427" s="6" t="s">
        <v>96</v>
      </c>
      <c r="BF427" s="6" t="s">
        <v>96</v>
      </c>
      <c r="BG427" s="6" t="s">
        <v>96</v>
      </c>
      <c r="BH427" s="6" t="s">
        <v>96</v>
      </c>
      <c r="BI427" s="6" t="s">
        <v>96</v>
      </c>
      <c r="BJ427" s="6" t="s">
        <v>96</v>
      </c>
      <c r="BK427" s="6" t="s">
        <v>797</v>
      </c>
      <c r="BL427" s="6" t="s">
        <v>96</v>
      </c>
      <c r="BM427" s="6" t="s">
        <v>96</v>
      </c>
      <c r="BN427" s="6" t="s">
        <v>96</v>
      </c>
      <c r="BO427" s="6" t="s">
        <v>96</v>
      </c>
      <c r="BP427" s="6" t="s">
        <v>96</v>
      </c>
      <c r="BQ427" s="6" t="s">
        <v>96</v>
      </c>
      <c r="BR427" s="6" t="s">
        <v>96</v>
      </c>
      <c r="BS427" s="6" t="s">
        <v>96</v>
      </c>
      <c r="BT427" s="6" t="s">
        <v>96</v>
      </c>
      <c r="BU427" s="6" t="s">
        <v>96</v>
      </c>
      <c r="BV427" s="6" t="s">
        <v>96</v>
      </c>
      <c r="BW427" s="6" t="s">
        <v>96</v>
      </c>
      <c r="BX427" s="6" t="s">
        <v>96</v>
      </c>
    </row>
    <row r="428" spans="1:76" x14ac:dyDescent="0.25">
      <c r="A428" s="6" t="s">
        <v>776</v>
      </c>
      <c r="B428" s="6" t="s">
        <v>777</v>
      </c>
      <c r="C428" s="6" t="s">
        <v>775</v>
      </c>
      <c r="D428" s="6" t="s">
        <v>774</v>
      </c>
      <c r="E428" s="6">
        <v>2019</v>
      </c>
      <c r="F428" s="39">
        <v>1.24</v>
      </c>
      <c r="G428" t="s">
        <v>785</v>
      </c>
      <c r="H428" s="6" t="s">
        <v>787</v>
      </c>
      <c r="I428" t="s">
        <v>724</v>
      </c>
      <c r="J428" s="6" t="s">
        <v>96</v>
      </c>
      <c r="K428" s="6" t="s">
        <v>96</v>
      </c>
      <c r="L428">
        <v>1.01</v>
      </c>
      <c r="M428">
        <v>1.52</v>
      </c>
      <c r="N428" s="6" t="s">
        <v>96</v>
      </c>
      <c r="O428" s="6" t="s">
        <v>96</v>
      </c>
      <c r="P428" s="39" t="s">
        <v>96</v>
      </c>
      <c r="Q428" s="6" t="s">
        <v>96</v>
      </c>
      <c r="R428" s="6" t="s">
        <v>96</v>
      </c>
      <c r="S428" s="30" t="s">
        <v>96</v>
      </c>
      <c r="T428" s="6" t="s">
        <v>96</v>
      </c>
      <c r="U428">
        <v>5.0999999999999996</v>
      </c>
      <c r="V428">
        <v>30.6</v>
      </c>
      <c r="W428">
        <v>-28</v>
      </c>
      <c r="X428" s="16" t="s">
        <v>96</v>
      </c>
      <c r="Y428" s="16" t="s">
        <v>96</v>
      </c>
      <c r="Z428" s="78" t="s">
        <v>69</v>
      </c>
      <c r="AA428" s="6" t="s">
        <v>70</v>
      </c>
      <c r="AB428" s="6">
        <v>2008</v>
      </c>
      <c r="AC428" s="6">
        <v>2013</v>
      </c>
      <c r="AD428" s="6" t="s">
        <v>96</v>
      </c>
      <c r="AE428" s="6">
        <v>1</v>
      </c>
      <c r="AF428" s="6" t="s">
        <v>96</v>
      </c>
      <c r="AG428" s="6" t="s">
        <v>96</v>
      </c>
      <c r="AH428" s="6" t="s">
        <v>96</v>
      </c>
      <c r="AI428" s="6">
        <v>1</v>
      </c>
      <c r="AJ428" s="6" t="s">
        <v>96</v>
      </c>
      <c r="AK428" s="6" t="s">
        <v>96</v>
      </c>
      <c r="AL428" s="16" t="s">
        <v>73</v>
      </c>
      <c r="AM428" s="30" t="s">
        <v>96</v>
      </c>
      <c r="AN428" s="30" t="s">
        <v>96</v>
      </c>
      <c r="AO428" s="30" t="s">
        <v>96</v>
      </c>
      <c r="AP428" s="6" t="s">
        <v>96</v>
      </c>
      <c r="AQ428" s="6" t="s">
        <v>680</v>
      </c>
      <c r="AR428" s="6" t="s">
        <v>96</v>
      </c>
      <c r="AS428" s="6">
        <v>1</v>
      </c>
      <c r="AT428" s="6" t="s">
        <v>96</v>
      </c>
      <c r="AU428" s="6">
        <v>1</v>
      </c>
      <c r="AV428" s="6">
        <v>1</v>
      </c>
      <c r="AW428" s="6" t="s">
        <v>96</v>
      </c>
      <c r="AX428" s="6" t="s">
        <v>96</v>
      </c>
      <c r="AY428" s="6" t="s">
        <v>96</v>
      </c>
      <c r="AZ428" s="6" t="s">
        <v>96</v>
      </c>
      <c r="BA428" s="6">
        <v>1</v>
      </c>
      <c r="BB428" s="6">
        <v>1</v>
      </c>
      <c r="BC428" s="6" t="s">
        <v>96</v>
      </c>
      <c r="BD428" s="6" t="s">
        <v>96</v>
      </c>
      <c r="BE428" s="6" t="s">
        <v>96</v>
      </c>
      <c r="BF428" s="6" t="s">
        <v>96</v>
      </c>
      <c r="BG428" s="6" t="s">
        <v>96</v>
      </c>
      <c r="BH428" s="6" t="s">
        <v>96</v>
      </c>
      <c r="BI428" s="6" t="s">
        <v>96</v>
      </c>
      <c r="BJ428" s="6" t="s">
        <v>96</v>
      </c>
      <c r="BK428" s="6" t="s">
        <v>798</v>
      </c>
      <c r="BL428" s="6" t="s">
        <v>96</v>
      </c>
      <c r="BM428" s="6" t="s">
        <v>96</v>
      </c>
      <c r="BN428" s="6" t="s">
        <v>96</v>
      </c>
      <c r="BO428" s="6" t="s">
        <v>96</v>
      </c>
      <c r="BP428" s="6" t="s">
        <v>96</v>
      </c>
      <c r="BQ428" s="6" t="s">
        <v>96</v>
      </c>
      <c r="BR428" s="6" t="s">
        <v>96</v>
      </c>
      <c r="BS428" s="6" t="s">
        <v>96</v>
      </c>
      <c r="BT428" s="6" t="s">
        <v>96</v>
      </c>
      <c r="BU428" s="6" t="s">
        <v>96</v>
      </c>
      <c r="BV428" s="6" t="s">
        <v>96</v>
      </c>
      <c r="BW428" s="6" t="s">
        <v>96</v>
      </c>
      <c r="BX428" s="6" t="s">
        <v>96</v>
      </c>
    </row>
    <row r="429" spans="1:76" x14ac:dyDescent="0.25">
      <c r="A429" s="6" t="s">
        <v>776</v>
      </c>
      <c r="B429" s="6" t="s">
        <v>777</v>
      </c>
      <c r="C429" s="6" t="s">
        <v>775</v>
      </c>
      <c r="D429" s="6" t="s">
        <v>774</v>
      </c>
      <c r="E429" s="6">
        <v>2019</v>
      </c>
      <c r="F429" s="39">
        <v>1.1299999999999999</v>
      </c>
      <c r="G429" t="s">
        <v>785</v>
      </c>
      <c r="H429" s="6" t="s">
        <v>787</v>
      </c>
      <c r="I429" t="s">
        <v>724</v>
      </c>
      <c r="J429" s="6" t="s">
        <v>96</v>
      </c>
      <c r="K429" s="6" t="s">
        <v>96</v>
      </c>
      <c r="L429">
        <v>0.86</v>
      </c>
      <c r="M429">
        <v>1.49</v>
      </c>
      <c r="N429" s="6" t="s">
        <v>96</v>
      </c>
      <c r="O429" s="6" t="s">
        <v>96</v>
      </c>
      <c r="P429" s="39" t="s">
        <v>96</v>
      </c>
      <c r="Q429" s="6" t="s">
        <v>96</v>
      </c>
      <c r="R429" s="6" t="s">
        <v>96</v>
      </c>
      <c r="S429" s="30" t="s">
        <v>96</v>
      </c>
      <c r="T429" s="6" t="s">
        <v>96</v>
      </c>
      <c r="U429">
        <v>5.0999999999999996</v>
      </c>
      <c r="V429">
        <v>30.6</v>
      </c>
      <c r="W429">
        <v>-28</v>
      </c>
      <c r="X429" s="16" t="s">
        <v>96</v>
      </c>
      <c r="Y429" s="16" t="s">
        <v>96</v>
      </c>
      <c r="Z429" s="78" t="s">
        <v>69</v>
      </c>
      <c r="AA429" s="6" t="s">
        <v>70</v>
      </c>
      <c r="AB429" s="6">
        <v>2008</v>
      </c>
      <c r="AC429" s="6">
        <v>2013</v>
      </c>
      <c r="AD429" s="6" t="s">
        <v>96</v>
      </c>
      <c r="AE429" s="6" t="s">
        <v>96</v>
      </c>
      <c r="AF429" s="6">
        <v>1</v>
      </c>
      <c r="AG429" s="6" t="s">
        <v>96</v>
      </c>
      <c r="AH429" s="6" t="s">
        <v>96</v>
      </c>
      <c r="AI429" s="6">
        <v>1</v>
      </c>
      <c r="AJ429" s="6" t="s">
        <v>96</v>
      </c>
      <c r="AK429" s="6" t="s">
        <v>96</v>
      </c>
      <c r="AL429" s="16" t="s">
        <v>73</v>
      </c>
      <c r="AM429" s="30" t="s">
        <v>96</v>
      </c>
      <c r="AN429" s="30" t="s">
        <v>96</v>
      </c>
      <c r="AO429" s="30" t="s">
        <v>96</v>
      </c>
      <c r="AP429" s="6" t="s">
        <v>96</v>
      </c>
      <c r="AQ429" s="6" t="s">
        <v>680</v>
      </c>
      <c r="AR429" s="6" t="s">
        <v>96</v>
      </c>
      <c r="AS429" s="6">
        <v>1</v>
      </c>
      <c r="AT429" s="6" t="s">
        <v>96</v>
      </c>
      <c r="AU429" s="6">
        <v>1</v>
      </c>
      <c r="AV429" s="6">
        <v>1</v>
      </c>
      <c r="AW429" s="6" t="s">
        <v>96</v>
      </c>
      <c r="AX429" s="6" t="s">
        <v>96</v>
      </c>
      <c r="AY429" s="6" t="s">
        <v>96</v>
      </c>
      <c r="AZ429" s="6" t="s">
        <v>96</v>
      </c>
      <c r="BA429" s="6">
        <v>1</v>
      </c>
      <c r="BB429" s="6">
        <v>1</v>
      </c>
      <c r="BC429" s="6" t="s">
        <v>96</v>
      </c>
      <c r="BD429" s="6" t="s">
        <v>96</v>
      </c>
      <c r="BE429" s="6" t="s">
        <v>96</v>
      </c>
      <c r="BF429" s="6" t="s">
        <v>96</v>
      </c>
      <c r="BG429" s="6" t="s">
        <v>96</v>
      </c>
      <c r="BH429" s="6" t="s">
        <v>96</v>
      </c>
      <c r="BI429" s="6" t="s">
        <v>96</v>
      </c>
      <c r="BJ429" s="6" t="s">
        <v>96</v>
      </c>
      <c r="BK429" s="6" t="s">
        <v>798</v>
      </c>
      <c r="BL429" s="6" t="s">
        <v>96</v>
      </c>
      <c r="BM429" s="6" t="s">
        <v>96</v>
      </c>
      <c r="BN429" s="6" t="s">
        <v>96</v>
      </c>
      <c r="BO429" s="6" t="s">
        <v>96</v>
      </c>
      <c r="BP429" s="6" t="s">
        <v>96</v>
      </c>
      <c r="BQ429" s="6" t="s">
        <v>96</v>
      </c>
      <c r="BR429" s="6" t="s">
        <v>96</v>
      </c>
      <c r="BS429" s="6" t="s">
        <v>96</v>
      </c>
      <c r="BT429" s="6" t="s">
        <v>96</v>
      </c>
      <c r="BU429" s="6" t="s">
        <v>96</v>
      </c>
      <c r="BV429" s="6" t="s">
        <v>96</v>
      </c>
      <c r="BW429" s="6" t="s">
        <v>96</v>
      </c>
      <c r="BX429" s="6" t="s">
        <v>96</v>
      </c>
    </row>
    <row r="430" spans="1:76" x14ac:dyDescent="0.25">
      <c r="A430" s="6" t="s">
        <v>776</v>
      </c>
      <c r="B430" s="6" t="s">
        <v>777</v>
      </c>
      <c r="C430" s="6" t="s">
        <v>775</v>
      </c>
      <c r="D430" s="6" t="s">
        <v>774</v>
      </c>
      <c r="E430" s="6">
        <v>2019</v>
      </c>
      <c r="F430" s="39">
        <v>1.03</v>
      </c>
      <c r="G430" t="s">
        <v>785</v>
      </c>
      <c r="H430" s="6" t="s">
        <v>787</v>
      </c>
      <c r="I430" t="s">
        <v>724</v>
      </c>
      <c r="J430" s="6" t="s">
        <v>96</v>
      </c>
      <c r="K430" s="6" t="s">
        <v>96</v>
      </c>
      <c r="L430">
        <v>0.69</v>
      </c>
      <c r="M430">
        <v>1.55</v>
      </c>
      <c r="N430" s="6" t="s">
        <v>96</v>
      </c>
      <c r="O430" s="6" t="s">
        <v>96</v>
      </c>
      <c r="P430" s="39" t="s">
        <v>96</v>
      </c>
      <c r="Q430" s="6" t="s">
        <v>96</v>
      </c>
      <c r="R430" s="6" t="s">
        <v>96</v>
      </c>
      <c r="S430" s="30" t="s">
        <v>96</v>
      </c>
      <c r="T430" s="6" t="s">
        <v>96</v>
      </c>
      <c r="U430">
        <v>16.600000000000001</v>
      </c>
      <c r="V430">
        <v>34.4</v>
      </c>
      <c r="W430">
        <v>-5.0999999999999996</v>
      </c>
      <c r="X430" s="16" t="s">
        <v>96</v>
      </c>
      <c r="Y430" s="16" t="s">
        <v>96</v>
      </c>
      <c r="Z430" s="78" t="s">
        <v>69</v>
      </c>
      <c r="AA430" s="6" t="s">
        <v>70</v>
      </c>
      <c r="AB430" s="6">
        <v>2008</v>
      </c>
      <c r="AC430" s="6">
        <v>2013</v>
      </c>
      <c r="AD430" s="6" t="s">
        <v>96</v>
      </c>
      <c r="AE430" s="6">
        <v>1</v>
      </c>
      <c r="AF430" s="6" t="s">
        <v>96</v>
      </c>
      <c r="AG430" s="6" t="s">
        <v>96</v>
      </c>
      <c r="AH430" s="6" t="s">
        <v>96</v>
      </c>
      <c r="AI430" s="6">
        <v>1</v>
      </c>
      <c r="AJ430" s="6" t="s">
        <v>96</v>
      </c>
      <c r="AK430" s="6" t="s">
        <v>96</v>
      </c>
      <c r="AL430" s="16" t="s">
        <v>73</v>
      </c>
      <c r="AM430" s="30" t="s">
        <v>96</v>
      </c>
      <c r="AN430" s="30" t="s">
        <v>96</v>
      </c>
      <c r="AO430" s="30" t="s">
        <v>96</v>
      </c>
      <c r="AP430" s="6" t="s">
        <v>96</v>
      </c>
      <c r="AQ430" s="6" t="s">
        <v>680</v>
      </c>
      <c r="AR430" s="6" t="s">
        <v>96</v>
      </c>
      <c r="AS430" s="6">
        <v>1</v>
      </c>
      <c r="AT430" s="6" t="s">
        <v>96</v>
      </c>
      <c r="AU430" s="6">
        <v>1</v>
      </c>
      <c r="AV430" s="6">
        <v>1</v>
      </c>
      <c r="AW430" s="6" t="s">
        <v>96</v>
      </c>
      <c r="AX430" s="6" t="s">
        <v>96</v>
      </c>
      <c r="AY430" s="6" t="s">
        <v>96</v>
      </c>
      <c r="AZ430" s="6" t="s">
        <v>96</v>
      </c>
      <c r="BA430" s="6">
        <v>1</v>
      </c>
      <c r="BB430" s="6">
        <v>1</v>
      </c>
      <c r="BC430" s="6" t="s">
        <v>96</v>
      </c>
      <c r="BD430" s="6" t="s">
        <v>96</v>
      </c>
      <c r="BE430" s="6" t="s">
        <v>96</v>
      </c>
      <c r="BF430" s="6" t="s">
        <v>96</v>
      </c>
      <c r="BG430" s="6" t="s">
        <v>96</v>
      </c>
      <c r="BH430" s="6" t="s">
        <v>96</v>
      </c>
      <c r="BI430" s="6" t="s">
        <v>96</v>
      </c>
      <c r="BJ430" s="6" t="s">
        <v>96</v>
      </c>
      <c r="BK430" s="6" t="s">
        <v>799</v>
      </c>
      <c r="BL430" s="6" t="s">
        <v>96</v>
      </c>
      <c r="BM430" s="6" t="s">
        <v>96</v>
      </c>
      <c r="BN430" s="6" t="s">
        <v>96</v>
      </c>
      <c r="BO430" s="6" t="s">
        <v>96</v>
      </c>
      <c r="BP430" s="6" t="s">
        <v>96</v>
      </c>
      <c r="BQ430" s="6" t="s">
        <v>96</v>
      </c>
      <c r="BR430" s="6" t="s">
        <v>96</v>
      </c>
      <c r="BS430" s="6" t="s">
        <v>96</v>
      </c>
      <c r="BT430" s="6" t="s">
        <v>96</v>
      </c>
      <c r="BU430" s="6" t="s">
        <v>96</v>
      </c>
      <c r="BV430" s="6" t="s">
        <v>96</v>
      </c>
      <c r="BW430" s="6" t="s">
        <v>96</v>
      </c>
      <c r="BX430" s="6" t="s">
        <v>96</v>
      </c>
    </row>
    <row r="431" spans="1:76" x14ac:dyDescent="0.25">
      <c r="A431" s="6" t="s">
        <v>776</v>
      </c>
      <c r="B431" s="6" t="s">
        <v>777</v>
      </c>
      <c r="C431" s="6" t="s">
        <v>775</v>
      </c>
      <c r="D431" s="6" t="s">
        <v>774</v>
      </c>
      <c r="E431" s="6">
        <v>2019</v>
      </c>
      <c r="F431" s="39">
        <v>1.1000000000000001</v>
      </c>
      <c r="G431" t="s">
        <v>785</v>
      </c>
      <c r="H431" s="6" t="s">
        <v>787</v>
      </c>
      <c r="I431" t="s">
        <v>724</v>
      </c>
      <c r="J431" s="6" t="s">
        <v>96</v>
      </c>
      <c r="K431" s="6" t="s">
        <v>96</v>
      </c>
      <c r="L431">
        <v>0.71</v>
      </c>
      <c r="M431">
        <v>1.71</v>
      </c>
      <c r="N431" s="6" t="s">
        <v>96</v>
      </c>
      <c r="O431" s="6" t="s">
        <v>96</v>
      </c>
      <c r="P431" s="39" t="s">
        <v>96</v>
      </c>
      <c r="Q431" s="6" t="s">
        <v>96</v>
      </c>
      <c r="R431" s="6" t="s">
        <v>96</v>
      </c>
      <c r="S431" s="30" t="s">
        <v>96</v>
      </c>
      <c r="T431" s="6" t="s">
        <v>96</v>
      </c>
      <c r="U431">
        <v>16.600000000000001</v>
      </c>
      <c r="V431">
        <v>34.4</v>
      </c>
      <c r="W431">
        <v>-5.0999999999999996</v>
      </c>
      <c r="X431" s="16" t="s">
        <v>96</v>
      </c>
      <c r="Y431" s="16" t="s">
        <v>96</v>
      </c>
      <c r="Z431" s="78" t="s">
        <v>69</v>
      </c>
      <c r="AA431" s="6" t="s">
        <v>70</v>
      </c>
      <c r="AB431" s="6">
        <v>2008</v>
      </c>
      <c r="AC431" s="6">
        <v>2013</v>
      </c>
      <c r="AD431" s="6" t="s">
        <v>96</v>
      </c>
      <c r="AE431" s="6" t="s">
        <v>96</v>
      </c>
      <c r="AF431" s="6">
        <v>1</v>
      </c>
      <c r="AG431" s="6" t="s">
        <v>96</v>
      </c>
      <c r="AH431" s="6" t="s">
        <v>96</v>
      </c>
      <c r="AI431" s="6">
        <v>1</v>
      </c>
      <c r="AJ431" s="6" t="s">
        <v>96</v>
      </c>
      <c r="AK431" s="6" t="s">
        <v>96</v>
      </c>
      <c r="AL431" s="16" t="s">
        <v>73</v>
      </c>
      <c r="AM431" s="30" t="s">
        <v>96</v>
      </c>
      <c r="AN431" s="30" t="s">
        <v>96</v>
      </c>
      <c r="AO431" s="30" t="s">
        <v>96</v>
      </c>
      <c r="AP431" s="6" t="s">
        <v>96</v>
      </c>
      <c r="AQ431" s="6" t="s">
        <v>680</v>
      </c>
      <c r="AR431" s="6" t="s">
        <v>96</v>
      </c>
      <c r="AS431" s="6">
        <v>1</v>
      </c>
      <c r="AT431" s="6" t="s">
        <v>96</v>
      </c>
      <c r="AU431" s="6">
        <v>1</v>
      </c>
      <c r="AV431" s="6">
        <v>1</v>
      </c>
      <c r="AW431" s="6" t="s">
        <v>96</v>
      </c>
      <c r="AX431" s="6" t="s">
        <v>96</v>
      </c>
      <c r="AY431" s="6" t="s">
        <v>96</v>
      </c>
      <c r="AZ431" s="6" t="s">
        <v>96</v>
      </c>
      <c r="BA431" s="6">
        <v>1</v>
      </c>
      <c r="BB431" s="6">
        <v>1</v>
      </c>
      <c r="BC431" s="6" t="s">
        <v>96</v>
      </c>
      <c r="BD431" s="6" t="s">
        <v>96</v>
      </c>
      <c r="BE431" s="6" t="s">
        <v>96</v>
      </c>
      <c r="BF431" s="6" t="s">
        <v>96</v>
      </c>
      <c r="BG431" s="6" t="s">
        <v>96</v>
      </c>
      <c r="BH431" s="6" t="s">
        <v>96</v>
      </c>
      <c r="BI431" s="6" t="s">
        <v>96</v>
      </c>
      <c r="BJ431" s="6" t="s">
        <v>96</v>
      </c>
      <c r="BK431" s="6" t="s">
        <v>799</v>
      </c>
      <c r="BL431" s="6" t="s">
        <v>96</v>
      </c>
      <c r="BM431" s="6" t="s">
        <v>96</v>
      </c>
      <c r="BN431" s="6" t="s">
        <v>96</v>
      </c>
      <c r="BO431" s="6" t="s">
        <v>96</v>
      </c>
      <c r="BP431" s="6" t="s">
        <v>96</v>
      </c>
      <c r="BQ431" s="6" t="s">
        <v>96</v>
      </c>
      <c r="BR431" s="6" t="s">
        <v>96</v>
      </c>
      <c r="BS431" s="6" t="s">
        <v>96</v>
      </c>
      <c r="BT431" s="6" t="s">
        <v>96</v>
      </c>
      <c r="BU431" s="6" t="s">
        <v>96</v>
      </c>
      <c r="BV431" s="6" t="s">
        <v>96</v>
      </c>
      <c r="BW431" s="6" t="s">
        <v>96</v>
      </c>
      <c r="BX431" s="6" t="s">
        <v>96</v>
      </c>
    </row>
    <row r="432" spans="1:76" x14ac:dyDescent="0.25">
      <c r="A432" s="6" t="s">
        <v>776</v>
      </c>
      <c r="B432" s="6" t="s">
        <v>777</v>
      </c>
      <c r="C432" s="6" t="s">
        <v>775</v>
      </c>
      <c r="D432" s="6" t="s">
        <v>774</v>
      </c>
      <c r="E432" s="6">
        <v>2019</v>
      </c>
      <c r="F432" s="39">
        <v>1.07</v>
      </c>
      <c r="G432" t="s">
        <v>785</v>
      </c>
      <c r="H432" s="6" t="s">
        <v>787</v>
      </c>
      <c r="I432" t="s">
        <v>724</v>
      </c>
      <c r="J432" s="6" t="s">
        <v>96</v>
      </c>
      <c r="K432" s="6" t="s">
        <v>96</v>
      </c>
      <c r="L432">
        <v>0.8</v>
      </c>
      <c r="M432">
        <v>1.81</v>
      </c>
      <c r="N432" s="6" t="s">
        <v>96</v>
      </c>
      <c r="O432" s="6" t="s">
        <v>96</v>
      </c>
      <c r="P432" s="39" t="s">
        <v>96</v>
      </c>
      <c r="Q432" s="6" t="s">
        <v>96</v>
      </c>
      <c r="R432" s="6" t="s">
        <v>96</v>
      </c>
      <c r="S432" s="30" t="s">
        <v>96</v>
      </c>
      <c r="T432" s="6" t="s">
        <v>96</v>
      </c>
      <c r="U432">
        <v>7.6</v>
      </c>
      <c r="V432">
        <v>32.5</v>
      </c>
      <c r="W432">
        <v>-22.5</v>
      </c>
      <c r="X432" s="16" t="s">
        <v>96</v>
      </c>
      <c r="Y432" s="16" t="s">
        <v>96</v>
      </c>
      <c r="Z432" s="78" t="s">
        <v>69</v>
      </c>
      <c r="AA432" s="6" t="s">
        <v>70</v>
      </c>
      <c r="AB432" s="6">
        <v>2008</v>
      </c>
      <c r="AC432" s="6">
        <v>2013</v>
      </c>
      <c r="AD432" s="6" t="s">
        <v>96</v>
      </c>
      <c r="AE432" s="6">
        <v>1</v>
      </c>
      <c r="AF432" s="6" t="s">
        <v>96</v>
      </c>
      <c r="AG432" s="6" t="s">
        <v>96</v>
      </c>
      <c r="AH432" s="6" t="s">
        <v>96</v>
      </c>
      <c r="AI432" s="6">
        <v>1</v>
      </c>
      <c r="AJ432" s="6" t="s">
        <v>96</v>
      </c>
      <c r="AK432" s="6" t="s">
        <v>96</v>
      </c>
      <c r="AL432" s="16" t="s">
        <v>73</v>
      </c>
      <c r="AM432" s="30" t="s">
        <v>96</v>
      </c>
      <c r="AN432" s="30" t="s">
        <v>96</v>
      </c>
      <c r="AO432" s="30" t="s">
        <v>96</v>
      </c>
      <c r="AP432" s="6" t="s">
        <v>96</v>
      </c>
      <c r="AQ432" s="6" t="s">
        <v>680</v>
      </c>
      <c r="AR432" s="6" t="s">
        <v>96</v>
      </c>
      <c r="AS432" s="6">
        <v>1</v>
      </c>
      <c r="AT432" s="6" t="s">
        <v>96</v>
      </c>
      <c r="AU432" s="6">
        <v>1</v>
      </c>
      <c r="AV432" s="6">
        <v>1</v>
      </c>
      <c r="AW432" s="6" t="s">
        <v>96</v>
      </c>
      <c r="AX432" s="6" t="s">
        <v>96</v>
      </c>
      <c r="AY432" s="6" t="s">
        <v>96</v>
      </c>
      <c r="AZ432" s="6" t="s">
        <v>96</v>
      </c>
      <c r="BA432" s="6">
        <v>1</v>
      </c>
      <c r="BB432" s="6">
        <v>1</v>
      </c>
      <c r="BC432" s="6" t="s">
        <v>96</v>
      </c>
      <c r="BD432" s="6" t="s">
        <v>96</v>
      </c>
      <c r="BE432" s="6" t="s">
        <v>96</v>
      </c>
      <c r="BF432" s="6" t="s">
        <v>96</v>
      </c>
      <c r="BG432" s="6" t="s">
        <v>96</v>
      </c>
      <c r="BH432" s="6" t="s">
        <v>96</v>
      </c>
      <c r="BI432" s="6" t="s">
        <v>96</v>
      </c>
      <c r="BJ432" s="6" t="s">
        <v>96</v>
      </c>
      <c r="BK432" s="6" t="s">
        <v>800</v>
      </c>
      <c r="BL432" s="6" t="s">
        <v>96</v>
      </c>
      <c r="BM432" s="6" t="s">
        <v>96</v>
      </c>
      <c r="BN432" s="6" t="s">
        <v>96</v>
      </c>
      <c r="BO432" s="6" t="s">
        <v>96</v>
      </c>
      <c r="BP432" s="6" t="s">
        <v>96</v>
      </c>
      <c r="BQ432" s="6" t="s">
        <v>96</v>
      </c>
      <c r="BR432" s="6" t="s">
        <v>96</v>
      </c>
      <c r="BS432" s="6" t="s">
        <v>96</v>
      </c>
      <c r="BT432" s="6" t="s">
        <v>96</v>
      </c>
      <c r="BU432" s="6" t="s">
        <v>96</v>
      </c>
      <c r="BV432" s="6" t="s">
        <v>96</v>
      </c>
      <c r="BW432" s="6" t="s">
        <v>96</v>
      </c>
      <c r="BX432" s="6" t="s">
        <v>96</v>
      </c>
    </row>
    <row r="433" spans="1:76" x14ac:dyDescent="0.25">
      <c r="A433" s="6" t="s">
        <v>776</v>
      </c>
      <c r="B433" s="6" t="s">
        <v>777</v>
      </c>
      <c r="C433" s="6" t="s">
        <v>775</v>
      </c>
      <c r="D433" s="6" t="s">
        <v>774</v>
      </c>
      <c r="E433" s="6">
        <v>2019</v>
      </c>
      <c r="F433" s="39">
        <v>1.1000000000000001</v>
      </c>
      <c r="G433" t="s">
        <v>785</v>
      </c>
      <c r="H433" s="6" t="s">
        <v>787</v>
      </c>
      <c r="I433" t="s">
        <v>724</v>
      </c>
      <c r="J433" s="6" t="s">
        <v>96</v>
      </c>
      <c r="K433" s="6" t="s">
        <v>96</v>
      </c>
      <c r="L433">
        <v>0.79</v>
      </c>
      <c r="M433">
        <v>1.54</v>
      </c>
      <c r="N433" s="6" t="s">
        <v>96</v>
      </c>
      <c r="O433" s="6" t="s">
        <v>96</v>
      </c>
      <c r="P433" s="39" t="s">
        <v>96</v>
      </c>
      <c r="Q433" s="6" t="s">
        <v>96</v>
      </c>
      <c r="R433" s="6" t="s">
        <v>96</v>
      </c>
      <c r="S433" s="30" t="s">
        <v>96</v>
      </c>
      <c r="T433" s="6" t="s">
        <v>96</v>
      </c>
      <c r="U433">
        <v>7.6</v>
      </c>
      <c r="V433">
        <v>32.5</v>
      </c>
      <c r="W433">
        <v>-22.5</v>
      </c>
      <c r="X433" s="16" t="s">
        <v>96</v>
      </c>
      <c r="Y433" s="16" t="s">
        <v>96</v>
      </c>
      <c r="Z433" s="78" t="s">
        <v>69</v>
      </c>
      <c r="AA433" s="6" t="s">
        <v>70</v>
      </c>
      <c r="AB433" s="6">
        <v>2008</v>
      </c>
      <c r="AC433" s="6">
        <v>2013</v>
      </c>
      <c r="AD433" s="6" t="s">
        <v>96</v>
      </c>
      <c r="AE433" s="6" t="s">
        <v>96</v>
      </c>
      <c r="AF433" s="6">
        <v>1</v>
      </c>
      <c r="AG433" s="6" t="s">
        <v>96</v>
      </c>
      <c r="AH433" s="6" t="s">
        <v>96</v>
      </c>
      <c r="AI433" s="6">
        <v>1</v>
      </c>
      <c r="AJ433" s="6" t="s">
        <v>96</v>
      </c>
      <c r="AK433" s="6" t="s">
        <v>96</v>
      </c>
      <c r="AL433" s="16" t="s">
        <v>73</v>
      </c>
      <c r="AM433" s="30" t="s">
        <v>96</v>
      </c>
      <c r="AN433" s="30" t="s">
        <v>96</v>
      </c>
      <c r="AO433" s="30" t="s">
        <v>96</v>
      </c>
      <c r="AP433" s="6" t="s">
        <v>96</v>
      </c>
      <c r="AQ433" s="6" t="s">
        <v>680</v>
      </c>
      <c r="AR433" s="6" t="s">
        <v>96</v>
      </c>
      <c r="AS433" s="6">
        <v>1</v>
      </c>
      <c r="AT433" s="6" t="s">
        <v>96</v>
      </c>
      <c r="AU433" s="6">
        <v>1</v>
      </c>
      <c r="AV433" s="6">
        <v>1</v>
      </c>
      <c r="AW433" s="6" t="s">
        <v>96</v>
      </c>
      <c r="AX433" s="6" t="s">
        <v>96</v>
      </c>
      <c r="AY433" s="6" t="s">
        <v>96</v>
      </c>
      <c r="AZ433" s="6" t="s">
        <v>96</v>
      </c>
      <c r="BA433" s="6">
        <v>1</v>
      </c>
      <c r="BB433" s="6">
        <v>1</v>
      </c>
      <c r="BC433" s="6" t="s">
        <v>96</v>
      </c>
      <c r="BD433" s="6" t="s">
        <v>96</v>
      </c>
      <c r="BE433" s="6" t="s">
        <v>96</v>
      </c>
      <c r="BF433" s="6" t="s">
        <v>96</v>
      </c>
      <c r="BG433" s="6" t="s">
        <v>96</v>
      </c>
      <c r="BH433" s="6" t="s">
        <v>96</v>
      </c>
      <c r="BI433" s="6" t="s">
        <v>96</v>
      </c>
      <c r="BJ433" s="6" t="s">
        <v>96</v>
      </c>
      <c r="BK433" s="6" t="s">
        <v>800</v>
      </c>
      <c r="BL433" s="6" t="s">
        <v>96</v>
      </c>
      <c r="BM433" s="6" t="s">
        <v>96</v>
      </c>
      <c r="BN433" s="6" t="s">
        <v>96</v>
      </c>
      <c r="BO433" s="6" t="s">
        <v>96</v>
      </c>
      <c r="BP433" s="6" t="s">
        <v>96</v>
      </c>
      <c r="BQ433" s="6" t="s">
        <v>96</v>
      </c>
      <c r="BR433" s="6" t="s">
        <v>96</v>
      </c>
      <c r="BS433" s="6" t="s">
        <v>96</v>
      </c>
      <c r="BT433" s="6" t="s">
        <v>96</v>
      </c>
      <c r="BU433" s="6" t="s">
        <v>96</v>
      </c>
      <c r="BV433" s="6" t="s">
        <v>96</v>
      </c>
      <c r="BW433" s="6" t="s">
        <v>96</v>
      </c>
      <c r="BX433" s="6" t="s">
        <v>96</v>
      </c>
    </row>
    <row r="434" spans="1:76" x14ac:dyDescent="0.25">
      <c r="A434" s="6" t="s">
        <v>776</v>
      </c>
      <c r="B434" s="6" t="s">
        <v>777</v>
      </c>
      <c r="C434" s="6" t="s">
        <v>775</v>
      </c>
      <c r="D434" s="6" t="s">
        <v>774</v>
      </c>
      <c r="E434" s="6">
        <v>2019</v>
      </c>
      <c r="F434" s="39">
        <v>1.1599999999999999</v>
      </c>
      <c r="G434" t="s">
        <v>785</v>
      </c>
      <c r="H434" s="6" t="s">
        <v>787</v>
      </c>
      <c r="I434" t="s">
        <v>724</v>
      </c>
      <c r="J434" s="6" t="s">
        <v>96</v>
      </c>
      <c r="K434" s="6" t="s">
        <v>96</v>
      </c>
      <c r="L434">
        <v>0.89</v>
      </c>
      <c r="M434">
        <v>1.51</v>
      </c>
      <c r="N434" s="6" t="s">
        <v>96</v>
      </c>
      <c r="O434" s="6" t="s">
        <v>96</v>
      </c>
      <c r="P434" s="39" t="s">
        <v>96</v>
      </c>
      <c r="Q434" s="6" t="s">
        <v>96</v>
      </c>
      <c r="R434" s="6" t="s">
        <v>96</v>
      </c>
      <c r="S434" s="30" t="s">
        <v>96</v>
      </c>
      <c r="T434" s="6" t="s">
        <v>96</v>
      </c>
      <c r="U434">
        <v>14.5</v>
      </c>
      <c r="V434">
        <v>35</v>
      </c>
      <c r="W434">
        <v>-10</v>
      </c>
      <c r="X434" s="16" t="s">
        <v>96</v>
      </c>
      <c r="Y434" s="16" t="s">
        <v>96</v>
      </c>
      <c r="Z434" s="78" t="s">
        <v>69</v>
      </c>
      <c r="AA434" s="6" t="s">
        <v>70</v>
      </c>
      <c r="AB434" s="6">
        <v>2008</v>
      </c>
      <c r="AC434" s="6">
        <v>2013</v>
      </c>
      <c r="AD434" s="6" t="s">
        <v>96</v>
      </c>
      <c r="AE434" s="6">
        <v>1</v>
      </c>
      <c r="AF434" s="6" t="s">
        <v>96</v>
      </c>
      <c r="AG434" s="6" t="s">
        <v>96</v>
      </c>
      <c r="AH434" s="6" t="s">
        <v>96</v>
      </c>
      <c r="AI434" s="6">
        <v>1</v>
      </c>
      <c r="AJ434" s="6" t="s">
        <v>96</v>
      </c>
      <c r="AK434" s="6" t="s">
        <v>96</v>
      </c>
      <c r="AL434" s="16" t="s">
        <v>73</v>
      </c>
      <c r="AM434" s="30" t="s">
        <v>96</v>
      </c>
      <c r="AN434" s="30" t="s">
        <v>96</v>
      </c>
      <c r="AO434" s="30" t="s">
        <v>96</v>
      </c>
      <c r="AP434" s="6" t="s">
        <v>96</v>
      </c>
      <c r="AQ434" s="6" t="s">
        <v>680</v>
      </c>
      <c r="AR434" s="6" t="s">
        <v>96</v>
      </c>
      <c r="AS434" s="6">
        <v>1</v>
      </c>
      <c r="AT434" s="6" t="s">
        <v>96</v>
      </c>
      <c r="AU434" s="6">
        <v>1</v>
      </c>
      <c r="AV434" s="6">
        <v>1</v>
      </c>
      <c r="AW434" s="6" t="s">
        <v>96</v>
      </c>
      <c r="AX434" s="6" t="s">
        <v>96</v>
      </c>
      <c r="AY434" s="6" t="s">
        <v>96</v>
      </c>
      <c r="AZ434" s="6" t="s">
        <v>96</v>
      </c>
      <c r="BA434" s="6">
        <v>1</v>
      </c>
      <c r="BB434" s="6">
        <v>1</v>
      </c>
      <c r="BC434" s="6" t="s">
        <v>96</v>
      </c>
      <c r="BD434" s="6" t="s">
        <v>96</v>
      </c>
      <c r="BE434" s="6" t="s">
        <v>96</v>
      </c>
      <c r="BF434" s="6" t="s">
        <v>96</v>
      </c>
      <c r="BG434" s="6" t="s">
        <v>96</v>
      </c>
      <c r="BH434" s="6" t="s">
        <v>96</v>
      </c>
      <c r="BI434" s="6" t="s">
        <v>96</v>
      </c>
      <c r="BJ434" s="6" t="s">
        <v>96</v>
      </c>
      <c r="BK434" s="6" t="s">
        <v>801</v>
      </c>
      <c r="BL434" s="6" t="s">
        <v>96</v>
      </c>
      <c r="BM434" s="6" t="s">
        <v>96</v>
      </c>
      <c r="BN434" s="6" t="s">
        <v>96</v>
      </c>
      <c r="BO434" s="6" t="s">
        <v>96</v>
      </c>
      <c r="BP434" s="6" t="s">
        <v>96</v>
      </c>
      <c r="BQ434" s="6" t="s">
        <v>96</v>
      </c>
      <c r="BR434" s="6" t="s">
        <v>96</v>
      </c>
      <c r="BS434" s="6" t="s">
        <v>96</v>
      </c>
      <c r="BT434" s="6" t="s">
        <v>96</v>
      </c>
      <c r="BU434" s="6" t="s">
        <v>96</v>
      </c>
      <c r="BV434" s="6" t="s">
        <v>96</v>
      </c>
      <c r="BW434" s="6" t="s">
        <v>96</v>
      </c>
      <c r="BX434" s="6" t="s">
        <v>96</v>
      </c>
    </row>
    <row r="435" spans="1:76" x14ac:dyDescent="0.25">
      <c r="A435" s="6" t="s">
        <v>776</v>
      </c>
      <c r="B435" s="6" t="s">
        <v>777</v>
      </c>
      <c r="C435" s="6" t="s">
        <v>775</v>
      </c>
      <c r="D435" s="6" t="s">
        <v>774</v>
      </c>
      <c r="E435" s="6">
        <v>2019</v>
      </c>
      <c r="F435" s="39">
        <v>1.36</v>
      </c>
      <c r="G435" t="s">
        <v>785</v>
      </c>
      <c r="H435" s="6" t="s">
        <v>787</v>
      </c>
      <c r="I435" t="s">
        <v>724</v>
      </c>
      <c r="J435" s="6" t="s">
        <v>96</v>
      </c>
      <c r="K435" s="6" t="s">
        <v>96</v>
      </c>
      <c r="L435">
        <v>1.01</v>
      </c>
      <c r="M435">
        <v>1.85</v>
      </c>
      <c r="N435" s="6" t="s">
        <v>96</v>
      </c>
      <c r="O435" s="6" t="s">
        <v>96</v>
      </c>
      <c r="P435" s="39" t="s">
        <v>96</v>
      </c>
      <c r="Q435" s="6" t="s">
        <v>96</v>
      </c>
      <c r="R435" s="6" t="s">
        <v>96</v>
      </c>
      <c r="S435" s="30" t="s">
        <v>96</v>
      </c>
      <c r="T435" s="6" t="s">
        <v>96</v>
      </c>
      <c r="U435">
        <v>14.5</v>
      </c>
      <c r="V435">
        <v>35</v>
      </c>
      <c r="W435">
        <v>-10</v>
      </c>
      <c r="X435" s="16" t="s">
        <v>96</v>
      </c>
      <c r="Y435" s="16" t="s">
        <v>96</v>
      </c>
      <c r="Z435" s="78" t="s">
        <v>69</v>
      </c>
      <c r="AA435" s="6" t="s">
        <v>70</v>
      </c>
      <c r="AB435" s="6">
        <v>2008</v>
      </c>
      <c r="AC435" s="6">
        <v>2013</v>
      </c>
      <c r="AD435" s="6" t="s">
        <v>96</v>
      </c>
      <c r="AE435" s="6" t="s">
        <v>96</v>
      </c>
      <c r="AF435" s="6">
        <v>1</v>
      </c>
      <c r="AG435" s="6" t="s">
        <v>96</v>
      </c>
      <c r="AH435" s="6" t="s">
        <v>96</v>
      </c>
      <c r="AI435" s="6">
        <v>1</v>
      </c>
      <c r="AJ435" s="6" t="s">
        <v>96</v>
      </c>
      <c r="AK435" s="6" t="s">
        <v>96</v>
      </c>
      <c r="AL435" s="16" t="s">
        <v>73</v>
      </c>
      <c r="AM435" s="30" t="s">
        <v>96</v>
      </c>
      <c r="AN435" s="30" t="s">
        <v>96</v>
      </c>
      <c r="AO435" s="30" t="s">
        <v>96</v>
      </c>
      <c r="AP435" s="6" t="s">
        <v>96</v>
      </c>
      <c r="AQ435" s="6" t="s">
        <v>680</v>
      </c>
      <c r="AR435" s="6" t="s">
        <v>96</v>
      </c>
      <c r="AS435" s="6">
        <v>1</v>
      </c>
      <c r="AT435" s="6" t="s">
        <v>96</v>
      </c>
      <c r="AU435" s="6">
        <v>1</v>
      </c>
      <c r="AV435" s="6">
        <v>1</v>
      </c>
      <c r="AW435" s="6" t="s">
        <v>96</v>
      </c>
      <c r="AX435" s="6" t="s">
        <v>96</v>
      </c>
      <c r="AY435" s="6" t="s">
        <v>96</v>
      </c>
      <c r="AZ435" s="6" t="s">
        <v>96</v>
      </c>
      <c r="BA435" s="6">
        <v>1</v>
      </c>
      <c r="BB435" s="6">
        <v>1</v>
      </c>
      <c r="BC435" s="6" t="s">
        <v>96</v>
      </c>
      <c r="BD435" s="6" t="s">
        <v>96</v>
      </c>
      <c r="BE435" s="6" t="s">
        <v>96</v>
      </c>
      <c r="BF435" s="6" t="s">
        <v>96</v>
      </c>
      <c r="BG435" s="6" t="s">
        <v>96</v>
      </c>
      <c r="BH435" s="6" t="s">
        <v>96</v>
      </c>
      <c r="BI435" s="6" t="s">
        <v>96</v>
      </c>
      <c r="BJ435" s="6" t="s">
        <v>96</v>
      </c>
      <c r="BK435" s="6" t="s">
        <v>801</v>
      </c>
      <c r="BL435" s="6" t="s">
        <v>96</v>
      </c>
      <c r="BM435" s="6" t="s">
        <v>96</v>
      </c>
      <c r="BN435" s="6" t="s">
        <v>96</v>
      </c>
      <c r="BO435" s="6" t="s">
        <v>96</v>
      </c>
      <c r="BP435" s="6" t="s">
        <v>96</v>
      </c>
      <c r="BQ435" s="6" t="s">
        <v>96</v>
      </c>
      <c r="BR435" s="6" t="s">
        <v>96</v>
      </c>
      <c r="BS435" s="6" t="s">
        <v>96</v>
      </c>
      <c r="BT435" s="6" t="s">
        <v>96</v>
      </c>
      <c r="BU435" s="6" t="s">
        <v>96</v>
      </c>
      <c r="BV435" s="6" t="s">
        <v>96</v>
      </c>
      <c r="BW435" s="6" t="s">
        <v>96</v>
      </c>
      <c r="BX435" s="6" t="s">
        <v>96</v>
      </c>
    </row>
    <row r="436" spans="1:76" x14ac:dyDescent="0.25">
      <c r="A436" s="6" t="s">
        <v>776</v>
      </c>
      <c r="B436" s="6" t="s">
        <v>777</v>
      </c>
      <c r="C436" s="6" t="s">
        <v>775</v>
      </c>
      <c r="D436" s="6" t="s">
        <v>774</v>
      </c>
      <c r="E436" s="6">
        <v>2019</v>
      </c>
      <c r="F436" s="39">
        <v>1.0900000000000001</v>
      </c>
      <c r="G436" t="s">
        <v>785</v>
      </c>
      <c r="H436" s="6" t="s">
        <v>787</v>
      </c>
      <c r="I436" t="s">
        <v>724</v>
      </c>
      <c r="J436" s="6" t="s">
        <v>96</v>
      </c>
      <c r="K436" s="6" t="s">
        <v>96</v>
      </c>
      <c r="L436">
        <v>0.75</v>
      </c>
      <c r="M436">
        <v>1.36</v>
      </c>
      <c r="N436" s="6" t="s">
        <v>96</v>
      </c>
      <c r="O436" s="6" t="s">
        <v>96</v>
      </c>
      <c r="P436" s="39" t="s">
        <v>96</v>
      </c>
      <c r="Q436" s="6" t="s">
        <v>96</v>
      </c>
      <c r="R436" s="6" t="s">
        <v>96</v>
      </c>
      <c r="S436" s="30" t="s">
        <v>96</v>
      </c>
      <c r="T436" s="6" t="s">
        <v>96</v>
      </c>
      <c r="U436">
        <v>16.100000000000001</v>
      </c>
      <c r="V436">
        <v>24.6</v>
      </c>
      <c r="W436">
        <v>-0.9</v>
      </c>
      <c r="X436" s="16" t="s">
        <v>96</v>
      </c>
      <c r="Y436" s="16" t="s">
        <v>96</v>
      </c>
      <c r="Z436" s="78" t="s">
        <v>69</v>
      </c>
      <c r="AA436" s="6" t="s">
        <v>70</v>
      </c>
      <c r="AB436" s="6">
        <v>2008</v>
      </c>
      <c r="AC436" s="6">
        <v>2013</v>
      </c>
      <c r="AD436" s="6" t="s">
        <v>96</v>
      </c>
      <c r="AE436" s="6">
        <v>1</v>
      </c>
      <c r="AF436" s="6" t="s">
        <v>96</v>
      </c>
      <c r="AG436" s="6" t="s">
        <v>96</v>
      </c>
      <c r="AH436" s="6" t="s">
        <v>96</v>
      </c>
      <c r="AI436" s="6">
        <v>1</v>
      </c>
      <c r="AJ436" s="6" t="s">
        <v>96</v>
      </c>
      <c r="AK436" s="6" t="s">
        <v>96</v>
      </c>
      <c r="AL436" s="16" t="s">
        <v>73</v>
      </c>
      <c r="AM436" s="30" t="s">
        <v>96</v>
      </c>
      <c r="AN436" s="30" t="s">
        <v>96</v>
      </c>
      <c r="AO436" s="30" t="s">
        <v>96</v>
      </c>
      <c r="AP436" s="6" t="s">
        <v>96</v>
      </c>
      <c r="AQ436" s="6" t="s">
        <v>680</v>
      </c>
      <c r="AR436" s="6" t="s">
        <v>96</v>
      </c>
      <c r="AS436" s="6">
        <v>1</v>
      </c>
      <c r="AT436" s="6" t="s">
        <v>96</v>
      </c>
      <c r="AU436" s="6">
        <v>1</v>
      </c>
      <c r="AV436" s="6">
        <v>1</v>
      </c>
      <c r="AW436" s="6" t="s">
        <v>96</v>
      </c>
      <c r="AX436" s="6" t="s">
        <v>96</v>
      </c>
      <c r="AY436" s="6" t="s">
        <v>96</v>
      </c>
      <c r="AZ436" s="6" t="s">
        <v>96</v>
      </c>
      <c r="BA436" s="6">
        <v>1</v>
      </c>
      <c r="BB436" s="6">
        <v>1</v>
      </c>
      <c r="BC436" s="6" t="s">
        <v>96</v>
      </c>
      <c r="BD436" s="6" t="s">
        <v>96</v>
      </c>
      <c r="BE436" s="6" t="s">
        <v>96</v>
      </c>
      <c r="BF436" s="6" t="s">
        <v>96</v>
      </c>
      <c r="BG436" s="6" t="s">
        <v>96</v>
      </c>
      <c r="BH436" s="6" t="s">
        <v>96</v>
      </c>
      <c r="BI436" s="6" t="s">
        <v>96</v>
      </c>
      <c r="BJ436" s="6" t="s">
        <v>96</v>
      </c>
      <c r="BK436" s="6" t="s">
        <v>802</v>
      </c>
      <c r="BL436" s="6" t="s">
        <v>96</v>
      </c>
      <c r="BM436" s="6" t="s">
        <v>96</v>
      </c>
      <c r="BN436" s="6" t="s">
        <v>96</v>
      </c>
      <c r="BO436" s="6" t="s">
        <v>96</v>
      </c>
      <c r="BP436" s="6" t="s">
        <v>96</v>
      </c>
      <c r="BQ436" s="6" t="s">
        <v>96</v>
      </c>
      <c r="BR436" s="6" t="s">
        <v>96</v>
      </c>
      <c r="BS436" s="6" t="s">
        <v>96</v>
      </c>
      <c r="BT436" s="6" t="s">
        <v>96</v>
      </c>
      <c r="BU436" s="6" t="s">
        <v>96</v>
      </c>
      <c r="BV436" s="6" t="s">
        <v>96</v>
      </c>
      <c r="BW436" s="6" t="s">
        <v>96</v>
      </c>
      <c r="BX436" s="6" t="s">
        <v>96</v>
      </c>
    </row>
    <row r="437" spans="1:76" x14ac:dyDescent="0.25">
      <c r="A437" s="6" t="s">
        <v>776</v>
      </c>
      <c r="B437" s="6" t="s">
        <v>777</v>
      </c>
      <c r="C437" s="6" t="s">
        <v>775</v>
      </c>
      <c r="D437" s="6" t="s">
        <v>774</v>
      </c>
      <c r="E437" s="6">
        <v>2019</v>
      </c>
      <c r="F437" s="39">
        <v>1.1000000000000001</v>
      </c>
      <c r="G437" t="s">
        <v>785</v>
      </c>
      <c r="H437" s="6" t="s">
        <v>787</v>
      </c>
      <c r="I437" t="s">
        <v>724</v>
      </c>
      <c r="J437" s="6" t="s">
        <v>96</v>
      </c>
      <c r="K437" s="6" t="s">
        <v>96</v>
      </c>
      <c r="L437">
        <v>0.9</v>
      </c>
      <c r="M437">
        <v>1.34</v>
      </c>
      <c r="N437" s="6" t="s">
        <v>96</v>
      </c>
      <c r="O437" s="6" t="s">
        <v>96</v>
      </c>
      <c r="P437" s="39" t="s">
        <v>96</v>
      </c>
      <c r="Q437" s="6" t="s">
        <v>96</v>
      </c>
      <c r="R437" s="6" t="s">
        <v>96</v>
      </c>
      <c r="S437" s="30" t="s">
        <v>96</v>
      </c>
      <c r="T437" s="6" t="s">
        <v>96</v>
      </c>
      <c r="U437">
        <v>16.100000000000001</v>
      </c>
      <c r="V437">
        <v>24.6</v>
      </c>
      <c r="W437">
        <v>-0.9</v>
      </c>
      <c r="X437" s="16" t="s">
        <v>96</v>
      </c>
      <c r="Y437" s="16" t="s">
        <v>96</v>
      </c>
      <c r="Z437" s="78" t="s">
        <v>69</v>
      </c>
      <c r="AA437" s="6" t="s">
        <v>70</v>
      </c>
      <c r="AB437" s="6">
        <v>2008</v>
      </c>
      <c r="AC437" s="6">
        <v>2013</v>
      </c>
      <c r="AD437" s="6" t="s">
        <v>96</v>
      </c>
      <c r="AE437" s="6" t="s">
        <v>96</v>
      </c>
      <c r="AF437" s="6">
        <v>1</v>
      </c>
      <c r="AG437" s="6" t="s">
        <v>96</v>
      </c>
      <c r="AH437" s="6" t="s">
        <v>96</v>
      </c>
      <c r="AI437" s="6">
        <v>1</v>
      </c>
      <c r="AJ437" s="6" t="s">
        <v>96</v>
      </c>
      <c r="AK437" s="6" t="s">
        <v>96</v>
      </c>
      <c r="AL437" s="16" t="s">
        <v>73</v>
      </c>
      <c r="AM437" s="30" t="s">
        <v>96</v>
      </c>
      <c r="AN437" s="30" t="s">
        <v>96</v>
      </c>
      <c r="AO437" s="30" t="s">
        <v>96</v>
      </c>
      <c r="AP437" s="6" t="s">
        <v>96</v>
      </c>
      <c r="AQ437" s="6" t="s">
        <v>680</v>
      </c>
      <c r="AR437" s="6" t="s">
        <v>96</v>
      </c>
      <c r="AS437" s="6">
        <v>1</v>
      </c>
      <c r="AT437" s="6" t="s">
        <v>96</v>
      </c>
      <c r="AU437" s="6">
        <v>1</v>
      </c>
      <c r="AV437" s="6">
        <v>1</v>
      </c>
      <c r="AW437" s="6" t="s">
        <v>96</v>
      </c>
      <c r="AX437" s="6" t="s">
        <v>96</v>
      </c>
      <c r="AY437" s="6" t="s">
        <v>96</v>
      </c>
      <c r="AZ437" s="6" t="s">
        <v>96</v>
      </c>
      <c r="BA437" s="6">
        <v>1</v>
      </c>
      <c r="BB437" s="6">
        <v>1</v>
      </c>
      <c r="BC437" s="6" t="s">
        <v>96</v>
      </c>
      <c r="BD437" s="6" t="s">
        <v>96</v>
      </c>
      <c r="BE437" s="6" t="s">
        <v>96</v>
      </c>
      <c r="BF437" s="6" t="s">
        <v>96</v>
      </c>
      <c r="BG437" s="6" t="s">
        <v>96</v>
      </c>
      <c r="BH437" s="6" t="s">
        <v>96</v>
      </c>
      <c r="BI437" s="6" t="s">
        <v>96</v>
      </c>
      <c r="BJ437" s="6" t="s">
        <v>96</v>
      </c>
      <c r="BK437" s="6" t="s">
        <v>802</v>
      </c>
      <c r="BL437" s="6" t="s">
        <v>96</v>
      </c>
      <c r="BM437" s="6" t="s">
        <v>96</v>
      </c>
      <c r="BN437" s="6" t="s">
        <v>96</v>
      </c>
      <c r="BO437" s="6" t="s">
        <v>96</v>
      </c>
      <c r="BP437" s="6" t="s">
        <v>96</v>
      </c>
      <c r="BQ437" s="6" t="s">
        <v>96</v>
      </c>
      <c r="BR437" s="6" t="s">
        <v>96</v>
      </c>
      <c r="BS437" s="6" t="s">
        <v>96</v>
      </c>
      <c r="BT437" s="6" t="s">
        <v>96</v>
      </c>
      <c r="BU437" s="6" t="s">
        <v>96</v>
      </c>
      <c r="BV437" s="6" t="s">
        <v>96</v>
      </c>
      <c r="BW437" s="6" t="s">
        <v>96</v>
      </c>
      <c r="BX437" s="6" t="s">
        <v>96</v>
      </c>
    </row>
    <row r="438" spans="1:76" x14ac:dyDescent="0.25">
      <c r="A438" s="6" t="s">
        <v>776</v>
      </c>
      <c r="B438" s="6" t="s">
        <v>777</v>
      </c>
      <c r="C438" s="6" t="s">
        <v>775</v>
      </c>
      <c r="D438" s="6" t="s">
        <v>774</v>
      </c>
      <c r="E438" s="6">
        <v>2019</v>
      </c>
      <c r="F438" s="39">
        <v>1.35</v>
      </c>
      <c r="G438" t="s">
        <v>785</v>
      </c>
      <c r="H438" s="6" t="s">
        <v>787</v>
      </c>
      <c r="I438" t="s">
        <v>724</v>
      </c>
      <c r="J438" s="6" t="s">
        <v>96</v>
      </c>
      <c r="K438" s="6" t="s">
        <v>96</v>
      </c>
      <c r="L438">
        <v>0.57999999999999996</v>
      </c>
      <c r="M438">
        <v>3.15</v>
      </c>
      <c r="N438" s="6" t="s">
        <v>96</v>
      </c>
      <c r="O438" s="6" t="s">
        <v>96</v>
      </c>
      <c r="P438" s="39" t="s">
        <v>96</v>
      </c>
      <c r="Q438" s="6" t="s">
        <v>96</v>
      </c>
      <c r="R438" s="6" t="s">
        <v>96</v>
      </c>
      <c r="S438" s="30" t="s">
        <v>96</v>
      </c>
      <c r="T438" s="6" t="s">
        <v>96</v>
      </c>
      <c r="U438">
        <v>7.8</v>
      </c>
      <c r="V438">
        <v>28.8</v>
      </c>
      <c r="W438">
        <v>-20.399999999999999</v>
      </c>
      <c r="X438" s="16" t="s">
        <v>96</v>
      </c>
      <c r="Y438" s="16" t="s">
        <v>96</v>
      </c>
      <c r="Z438" s="78" t="s">
        <v>69</v>
      </c>
      <c r="AA438" s="6" t="s">
        <v>70</v>
      </c>
      <c r="AB438" s="6">
        <v>2008</v>
      </c>
      <c r="AC438" s="6">
        <v>2013</v>
      </c>
      <c r="AD438" s="6" t="s">
        <v>96</v>
      </c>
      <c r="AE438" s="6">
        <v>1</v>
      </c>
      <c r="AF438" s="6" t="s">
        <v>96</v>
      </c>
      <c r="AG438" s="6" t="s">
        <v>96</v>
      </c>
      <c r="AH438" s="6" t="s">
        <v>96</v>
      </c>
      <c r="AI438" s="6">
        <v>1</v>
      </c>
      <c r="AJ438" s="6" t="s">
        <v>96</v>
      </c>
      <c r="AK438" s="6" t="s">
        <v>96</v>
      </c>
      <c r="AL438" s="16" t="s">
        <v>73</v>
      </c>
      <c r="AM438" s="30" t="s">
        <v>96</v>
      </c>
      <c r="AN438" s="30" t="s">
        <v>96</v>
      </c>
      <c r="AO438" s="30" t="s">
        <v>96</v>
      </c>
      <c r="AP438" s="6" t="s">
        <v>96</v>
      </c>
      <c r="AQ438" s="6" t="s">
        <v>680</v>
      </c>
      <c r="AR438" s="6" t="s">
        <v>96</v>
      </c>
      <c r="AS438" s="6">
        <v>1</v>
      </c>
      <c r="AT438" s="6" t="s">
        <v>96</v>
      </c>
      <c r="AU438" s="6">
        <v>1</v>
      </c>
      <c r="AV438" s="6">
        <v>1</v>
      </c>
      <c r="AW438" s="6" t="s">
        <v>96</v>
      </c>
      <c r="AX438" s="6" t="s">
        <v>96</v>
      </c>
      <c r="AY438" s="6" t="s">
        <v>96</v>
      </c>
      <c r="AZ438" s="6" t="s">
        <v>96</v>
      </c>
      <c r="BA438" s="6">
        <v>1</v>
      </c>
      <c r="BB438" s="6">
        <v>1</v>
      </c>
      <c r="BC438" s="6" t="s">
        <v>96</v>
      </c>
      <c r="BD438" s="6" t="s">
        <v>96</v>
      </c>
      <c r="BE438" s="6" t="s">
        <v>96</v>
      </c>
      <c r="BF438" s="6" t="s">
        <v>96</v>
      </c>
      <c r="BG438" s="6" t="s">
        <v>96</v>
      </c>
      <c r="BH438" s="6" t="s">
        <v>96</v>
      </c>
      <c r="BI438" s="6" t="s">
        <v>96</v>
      </c>
      <c r="BJ438" s="6" t="s">
        <v>96</v>
      </c>
      <c r="BK438" s="6" t="s">
        <v>803</v>
      </c>
      <c r="BL438" s="6" t="s">
        <v>96</v>
      </c>
      <c r="BM438" s="6" t="s">
        <v>96</v>
      </c>
      <c r="BN438" s="6" t="s">
        <v>96</v>
      </c>
      <c r="BO438" s="6" t="s">
        <v>96</v>
      </c>
      <c r="BP438" s="6" t="s">
        <v>96</v>
      </c>
      <c r="BQ438" s="6" t="s">
        <v>96</v>
      </c>
      <c r="BR438" s="6" t="s">
        <v>96</v>
      </c>
      <c r="BS438" s="6" t="s">
        <v>96</v>
      </c>
      <c r="BT438" s="6" t="s">
        <v>96</v>
      </c>
      <c r="BU438" s="6" t="s">
        <v>96</v>
      </c>
      <c r="BV438" s="6" t="s">
        <v>96</v>
      </c>
      <c r="BW438" s="6" t="s">
        <v>96</v>
      </c>
      <c r="BX438" s="6" t="s">
        <v>96</v>
      </c>
    </row>
    <row r="439" spans="1:76" x14ac:dyDescent="0.25">
      <c r="A439" s="6" t="s">
        <v>776</v>
      </c>
      <c r="B439" s="6" t="s">
        <v>777</v>
      </c>
      <c r="C439" s="6" t="s">
        <v>775</v>
      </c>
      <c r="D439" s="6" t="s">
        <v>774</v>
      </c>
      <c r="E439" s="6">
        <v>2019</v>
      </c>
      <c r="F439" s="39">
        <v>1.23</v>
      </c>
      <c r="G439" t="s">
        <v>785</v>
      </c>
      <c r="H439" s="6" t="s">
        <v>787</v>
      </c>
      <c r="I439" t="s">
        <v>724</v>
      </c>
      <c r="J439" s="6" t="s">
        <v>96</v>
      </c>
      <c r="K439" s="6" t="s">
        <v>96</v>
      </c>
      <c r="L439">
        <v>0.83</v>
      </c>
      <c r="M439">
        <v>1.82</v>
      </c>
      <c r="N439" s="6" t="s">
        <v>96</v>
      </c>
      <c r="O439" s="6" t="s">
        <v>96</v>
      </c>
      <c r="P439" s="39" t="s">
        <v>96</v>
      </c>
      <c r="Q439" s="6" t="s">
        <v>96</v>
      </c>
      <c r="R439" s="6" t="s">
        <v>96</v>
      </c>
      <c r="S439" s="30" t="s">
        <v>96</v>
      </c>
      <c r="T439" s="6" t="s">
        <v>96</v>
      </c>
      <c r="U439">
        <v>7.8</v>
      </c>
      <c r="V439">
        <v>28.8</v>
      </c>
      <c r="W439">
        <v>-20.399999999999999</v>
      </c>
      <c r="X439" s="16" t="s">
        <v>96</v>
      </c>
      <c r="Y439" s="16" t="s">
        <v>96</v>
      </c>
      <c r="Z439" s="78" t="s">
        <v>69</v>
      </c>
      <c r="AA439" s="6" t="s">
        <v>70</v>
      </c>
      <c r="AB439" s="6">
        <v>2008</v>
      </c>
      <c r="AC439" s="6">
        <v>2013</v>
      </c>
      <c r="AD439" s="6" t="s">
        <v>96</v>
      </c>
      <c r="AE439" s="6" t="s">
        <v>96</v>
      </c>
      <c r="AF439" s="6">
        <v>1</v>
      </c>
      <c r="AG439" s="6" t="s">
        <v>96</v>
      </c>
      <c r="AH439" s="6" t="s">
        <v>96</v>
      </c>
      <c r="AI439" s="6">
        <v>1</v>
      </c>
      <c r="AJ439" s="6" t="s">
        <v>96</v>
      </c>
      <c r="AK439" s="6" t="s">
        <v>96</v>
      </c>
      <c r="AL439" s="16" t="s">
        <v>73</v>
      </c>
      <c r="AM439" s="30" t="s">
        <v>96</v>
      </c>
      <c r="AN439" s="30" t="s">
        <v>96</v>
      </c>
      <c r="AO439" s="30" t="s">
        <v>96</v>
      </c>
      <c r="AP439" s="6" t="s">
        <v>96</v>
      </c>
      <c r="AQ439" s="6" t="s">
        <v>680</v>
      </c>
      <c r="AR439" s="6" t="s">
        <v>96</v>
      </c>
      <c r="AS439" s="6">
        <v>1</v>
      </c>
      <c r="AT439" s="6" t="s">
        <v>96</v>
      </c>
      <c r="AU439" s="6">
        <v>1</v>
      </c>
      <c r="AV439" s="6">
        <v>1</v>
      </c>
      <c r="AW439" s="6" t="s">
        <v>96</v>
      </c>
      <c r="AX439" s="6" t="s">
        <v>96</v>
      </c>
      <c r="AY439" s="6" t="s">
        <v>96</v>
      </c>
      <c r="AZ439" s="6" t="s">
        <v>96</v>
      </c>
      <c r="BA439" s="6">
        <v>1</v>
      </c>
      <c r="BB439" s="6">
        <v>1</v>
      </c>
      <c r="BC439" s="6" t="s">
        <v>96</v>
      </c>
      <c r="BD439" s="6" t="s">
        <v>96</v>
      </c>
      <c r="BE439" s="6" t="s">
        <v>96</v>
      </c>
      <c r="BF439" s="6" t="s">
        <v>96</v>
      </c>
      <c r="BG439" s="6" t="s">
        <v>96</v>
      </c>
      <c r="BH439" s="6" t="s">
        <v>96</v>
      </c>
      <c r="BI439" s="6" t="s">
        <v>96</v>
      </c>
      <c r="BJ439" s="6" t="s">
        <v>96</v>
      </c>
      <c r="BK439" s="6" t="s">
        <v>803</v>
      </c>
      <c r="BL439" s="6" t="s">
        <v>96</v>
      </c>
      <c r="BM439" s="6" t="s">
        <v>96</v>
      </c>
      <c r="BN439" s="6" t="s">
        <v>96</v>
      </c>
      <c r="BO439" s="6" t="s">
        <v>96</v>
      </c>
      <c r="BP439" s="6" t="s">
        <v>96</v>
      </c>
      <c r="BQ439" s="6" t="s">
        <v>96</v>
      </c>
      <c r="BR439" s="6" t="s">
        <v>96</v>
      </c>
      <c r="BS439" s="6" t="s">
        <v>96</v>
      </c>
      <c r="BT439" s="6" t="s">
        <v>96</v>
      </c>
      <c r="BU439" s="6" t="s">
        <v>96</v>
      </c>
      <c r="BV439" s="6" t="s">
        <v>96</v>
      </c>
      <c r="BW439" s="6" t="s">
        <v>96</v>
      </c>
      <c r="BX439" s="6" t="s">
        <v>96</v>
      </c>
    </row>
    <row r="440" spans="1:76" x14ac:dyDescent="0.25">
      <c r="A440" s="6" t="s">
        <v>776</v>
      </c>
      <c r="B440" s="6" t="s">
        <v>777</v>
      </c>
      <c r="C440" s="6" t="s">
        <v>775</v>
      </c>
      <c r="D440" s="6" t="s">
        <v>774</v>
      </c>
      <c r="E440" s="6">
        <v>2019</v>
      </c>
      <c r="F440" s="39">
        <v>1.02</v>
      </c>
      <c r="G440" t="s">
        <v>785</v>
      </c>
      <c r="H440" s="6" t="s">
        <v>787</v>
      </c>
      <c r="I440" t="s">
        <v>724</v>
      </c>
      <c r="J440" s="6" t="s">
        <v>96</v>
      </c>
      <c r="K440" s="6" t="s">
        <v>96</v>
      </c>
      <c r="L440">
        <v>0.63</v>
      </c>
      <c r="M440">
        <v>2.0099999999999998</v>
      </c>
      <c r="N440" s="6" t="s">
        <v>96</v>
      </c>
      <c r="O440" s="6" t="s">
        <v>96</v>
      </c>
      <c r="P440" s="39" t="s">
        <v>96</v>
      </c>
      <c r="Q440" s="6" t="s">
        <v>96</v>
      </c>
      <c r="R440" s="6" t="s">
        <v>96</v>
      </c>
      <c r="S440" s="30" t="s">
        <v>96</v>
      </c>
      <c r="T440" s="6" t="s">
        <v>96</v>
      </c>
      <c r="U440">
        <v>9.5</v>
      </c>
      <c r="V440">
        <v>22.6</v>
      </c>
      <c r="W440">
        <v>-7.3</v>
      </c>
      <c r="X440" s="16" t="s">
        <v>96</v>
      </c>
      <c r="Y440" s="16" t="s">
        <v>96</v>
      </c>
      <c r="Z440" s="78" t="s">
        <v>69</v>
      </c>
      <c r="AA440" s="6" t="s">
        <v>70</v>
      </c>
      <c r="AB440" s="6">
        <v>2008</v>
      </c>
      <c r="AC440" s="6">
        <v>2013</v>
      </c>
      <c r="AD440" s="6" t="s">
        <v>96</v>
      </c>
      <c r="AE440" s="6">
        <v>1</v>
      </c>
      <c r="AF440" s="6" t="s">
        <v>96</v>
      </c>
      <c r="AG440" s="6" t="s">
        <v>96</v>
      </c>
      <c r="AH440" s="6" t="s">
        <v>96</v>
      </c>
      <c r="AI440" s="6">
        <v>1</v>
      </c>
      <c r="AJ440" s="6" t="s">
        <v>96</v>
      </c>
      <c r="AK440" s="6" t="s">
        <v>96</v>
      </c>
      <c r="AL440" s="16" t="s">
        <v>73</v>
      </c>
      <c r="AM440" s="30" t="s">
        <v>96</v>
      </c>
      <c r="AN440" s="30" t="s">
        <v>96</v>
      </c>
      <c r="AO440" s="30" t="s">
        <v>96</v>
      </c>
      <c r="AP440" s="6" t="s">
        <v>96</v>
      </c>
      <c r="AQ440" s="6" t="s">
        <v>680</v>
      </c>
      <c r="AR440" s="6" t="s">
        <v>96</v>
      </c>
      <c r="AS440" s="6">
        <v>1</v>
      </c>
      <c r="AT440" s="6" t="s">
        <v>96</v>
      </c>
      <c r="AU440" s="6">
        <v>1</v>
      </c>
      <c r="AV440" s="6">
        <v>1</v>
      </c>
      <c r="AW440" s="6" t="s">
        <v>96</v>
      </c>
      <c r="AX440" s="6" t="s">
        <v>96</v>
      </c>
      <c r="AY440" s="6" t="s">
        <v>96</v>
      </c>
      <c r="AZ440" s="6" t="s">
        <v>96</v>
      </c>
      <c r="BA440" s="6">
        <v>1</v>
      </c>
      <c r="BB440" s="6">
        <v>1</v>
      </c>
      <c r="BC440" s="6" t="s">
        <v>96</v>
      </c>
      <c r="BD440" s="6" t="s">
        <v>96</v>
      </c>
      <c r="BE440" s="6" t="s">
        <v>96</v>
      </c>
      <c r="BF440" s="6" t="s">
        <v>96</v>
      </c>
      <c r="BG440" s="6" t="s">
        <v>96</v>
      </c>
      <c r="BH440" s="6" t="s">
        <v>96</v>
      </c>
      <c r="BI440" s="6" t="s">
        <v>96</v>
      </c>
      <c r="BJ440" s="6" t="s">
        <v>96</v>
      </c>
      <c r="BK440" s="6" t="s">
        <v>804</v>
      </c>
      <c r="BL440" s="6" t="s">
        <v>96</v>
      </c>
      <c r="BM440" s="6" t="s">
        <v>96</v>
      </c>
      <c r="BN440" s="6" t="s">
        <v>96</v>
      </c>
      <c r="BO440" s="6" t="s">
        <v>96</v>
      </c>
      <c r="BP440" s="6" t="s">
        <v>96</v>
      </c>
      <c r="BQ440" s="6" t="s">
        <v>96</v>
      </c>
      <c r="BR440" s="6" t="s">
        <v>96</v>
      </c>
      <c r="BS440" s="6" t="s">
        <v>96</v>
      </c>
      <c r="BT440" s="6" t="s">
        <v>96</v>
      </c>
      <c r="BU440" s="6" t="s">
        <v>96</v>
      </c>
      <c r="BV440" s="6" t="s">
        <v>96</v>
      </c>
      <c r="BW440" s="6" t="s">
        <v>96</v>
      </c>
      <c r="BX440" s="6" t="s">
        <v>96</v>
      </c>
    </row>
    <row r="441" spans="1:76" x14ac:dyDescent="0.25">
      <c r="A441" s="6" t="s">
        <v>776</v>
      </c>
      <c r="B441" s="6" t="s">
        <v>777</v>
      </c>
      <c r="C441" s="6" t="s">
        <v>775</v>
      </c>
      <c r="D441" s="6" t="s">
        <v>774</v>
      </c>
      <c r="E441" s="6">
        <v>2019</v>
      </c>
      <c r="F441" s="39">
        <v>1.04</v>
      </c>
      <c r="G441" t="s">
        <v>785</v>
      </c>
      <c r="H441" s="6" t="s">
        <v>787</v>
      </c>
      <c r="I441" t="s">
        <v>724</v>
      </c>
      <c r="J441" s="6" t="s">
        <v>96</v>
      </c>
      <c r="K441" s="6" t="s">
        <v>96</v>
      </c>
      <c r="L441">
        <v>0.56999999999999995</v>
      </c>
      <c r="M441">
        <v>2.13</v>
      </c>
      <c r="N441" s="6" t="s">
        <v>96</v>
      </c>
      <c r="O441" s="6" t="s">
        <v>96</v>
      </c>
      <c r="P441" s="39" t="s">
        <v>96</v>
      </c>
      <c r="Q441" s="6" t="s">
        <v>96</v>
      </c>
      <c r="R441" s="6" t="s">
        <v>96</v>
      </c>
      <c r="S441" s="30" t="s">
        <v>96</v>
      </c>
      <c r="T441" s="6" t="s">
        <v>96</v>
      </c>
      <c r="U441">
        <v>9.5</v>
      </c>
      <c r="V441">
        <v>22.6</v>
      </c>
      <c r="W441">
        <v>-7.3</v>
      </c>
      <c r="X441" s="16" t="s">
        <v>96</v>
      </c>
      <c r="Y441" s="16" t="s">
        <v>96</v>
      </c>
      <c r="Z441" s="78" t="s">
        <v>69</v>
      </c>
      <c r="AA441" s="6" t="s">
        <v>70</v>
      </c>
      <c r="AB441" s="6">
        <v>2008</v>
      </c>
      <c r="AC441" s="6">
        <v>2013</v>
      </c>
      <c r="AD441" s="6" t="s">
        <v>96</v>
      </c>
      <c r="AE441" s="6" t="s">
        <v>96</v>
      </c>
      <c r="AF441" s="6">
        <v>1</v>
      </c>
      <c r="AG441" s="6" t="s">
        <v>96</v>
      </c>
      <c r="AH441" s="6" t="s">
        <v>96</v>
      </c>
      <c r="AI441" s="6">
        <v>1</v>
      </c>
      <c r="AJ441" s="6" t="s">
        <v>96</v>
      </c>
      <c r="AK441" s="6" t="s">
        <v>96</v>
      </c>
      <c r="AL441" s="16" t="s">
        <v>73</v>
      </c>
      <c r="AM441" s="30" t="s">
        <v>96</v>
      </c>
      <c r="AN441" s="30" t="s">
        <v>96</v>
      </c>
      <c r="AO441" s="30" t="s">
        <v>96</v>
      </c>
      <c r="AP441" s="6" t="s">
        <v>96</v>
      </c>
      <c r="AQ441" s="6" t="s">
        <v>680</v>
      </c>
      <c r="AR441" s="6" t="s">
        <v>96</v>
      </c>
      <c r="AS441" s="6">
        <v>1</v>
      </c>
      <c r="AT441" s="6" t="s">
        <v>96</v>
      </c>
      <c r="AU441" s="6">
        <v>1</v>
      </c>
      <c r="AV441" s="6">
        <v>1</v>
      </c>
      <c r="AW441" s="6" t="s">
        <v>96</v>
      </c>
      <c r="AX441" s="6" t="s">
        <v>96</v>
      </c>
      <c r="AY441" s="6" t="s">
        <v>96</v>
      </c>
      <c r="AZ441" s="6" t="s">
        <v>96</v>
      </c>
      <c r="BA441" s="6">
        <v>1</v>
      </c>
      <c r="BB441" s="6">
        <v>1</v>
      </c>
      <c r="BC441" s="6" t="s">
        <v>96</v>
      </c>
      <c r="BD441" s="6" t="s">
        <v>96</v>
      </c>
      <c r="BE441" s="6" t="s">
        <v>96</v>
      </c>
      <c r="BF441" s="6" t="s">
        <v>96</v>
      </c>
      <c r="BG441" s="6" t="s">
        <v>96</v>
      </c>
      <c r="BH441" s="6" t="s">
        <v>96</v>
      </c>
      <c r="BI441" s="6" t="s">
        <v>96</v>
      </c>
      <c r="BJ441" s="6" t="s">
        <v>96</v>
      </c>
      <c r="BK441" s="6" t="s">
        <v>804</v>
      </c>
      <c r="BL441" s="6" t="s">
        <v>96</v>
      </c>
      <c r="BM441" s="6" t="s">
        <v>96</v>
      </c>
      <c r="BN441" s="6" t="s">
        <v>96</v>
      </c>
      <c r="BO441" s="6" t="s">
        <v>96</v>
      </c>
      <c r="BP441" s="6" t="s">
        <v>96</v>
      </c>
      <c r="BQ441" s="6" t="s">
        <v>96</v>
      </c>
      <c r="BR441" s="6" t="s">
        <v>96</v>
      </c>
      <c r="BS441" s="6" t="s">
        <v>96</v>
      </c>
      <c r="BT441" s="6" t="s">
        <v>96</v>
      </c>
      <c r="BU441" s="6" t="s">
        <v>96</v>
      </c>
      <c r="BV441" s="6" t="s">
        <v>96</v>
      </c>
      <c r="BW441" s="6" t="s">
        <v>96</v>
      </c>
      <c r="BX441" s="6" t="s">
        <v>96</v>
      </c>
    </row>
    <row r="442" spans="1:76" x14ac:dyDescent="0.25">
      <c r="A442" s="6" t="s">
        <v>776</v>
      </c>
      <c r="B442" s="6" t="s">
        <v>777</v>
      </c>
      <c r="C442" s="6" t="s">
        <v>775</v>
      </c>
      <c r="D442" s="6" t="s">
        <v>774</v>
      </c>
      <c r="E442" s="6">
        <v>2019</v>
      </c>
      <c r="F442" s="39">
        <v>1.05</v>
      </c>
      <c r="G442" t="s">
        <v>785</v>
      </c>
      <c r="H442" s="6" t="s">
        <v>787</v>
      </c>
      <c r="I442" t="s">
        <v>724</v>
      </c>
      <c r="J442" s="6" t="s">
        <v>96</v>
      </c>
      <c r="K442" s="6" t="s">
        <v>96</v>
      </c>
      <c r="L442">
        <v>0.73</v>
      </c>
      <c r="M442">
        <v>1.42</v>
      </c>
      <c r="N442" s="6" t="s">
        <v>96</v>
      </c>
      <c r="O442" s="6" t="s">
        <v>96</v>
      </c>
      <c r="P442" s="39" t="s">
        <v>96</v>
      </c>
      <c r="Q442" s="6" t="s">
        <v>96</v>
      </c>
      <c r="R442" s="6" t="s">
        <v>96</v>
      </c>
      <c r="S442" s="30" t="s">
        <v>96</v>
      </c>
      <c r="T442" s="6" t="s">
        <v>96</v>
      </c>
      <c r="U442">
        <v>18.600000000000001</v>
      </c>
      <c r="V442">
        <v>35.200000000000003</v>
      </c>
      <c r="W442">
        <v>-2.2999999999999998</v>
      </c>
      <c r="X442" s="16" t="s">
        <v>96</v>
      </c>
      <c r="Y442" s="16" t="s">
        <v>96</v>
      </c>
      <c r="Z442" s="78" t="s">
        <v>69</v>
      </c>
      <c r="AA442" s="6" t="s">
        <v>70</v>
      </c>
      <c r="AB442" s="6">
        <v>2008</v>
      </c>
      <c r="AC442" s="6">
        <v>2013</v>
      </c>
      <c r="AD442" s="6" t="s">
        <v>96</v>
      </c>
      <c r="AE442" s="6">
        <v>1</v>
      </c>
      <c r="AF442" s="6" t="s">
        <v>96</v>
      </c>
      <c r="AG442" s="6" t="s">
        <v>96</v>
      </c>
      <c r="AH442" s="6" t="s">
        <v>96</v>
      </c>
      <c r="AI442" s="6">
        <v>1</v>
      </c>
      <c r="AJ442" s="6" t="s">
        <v>96</v>
      </c>
      <c r="AK442" s="6" t="s">
        <v>96</v>
      </c>
      <c r="AL442" s="16" t="s">
        <v>73</v>
      </c>
      <c r="AM442" s="30" t="s">
        <v>96</v>
      </c>
      <c r="AN442" s="30" t="s">
        <v>96</v>
      </c>
      <c r="AO442" s="30" t="s">
        <v>96</v>
      </c>
      <c r="AP442" s="6" t="s">
        <v>96</v>
      </c>
      <c r="AQ442" s="6" t="s">
        <v>680</v>
      </c>
      <c r="AR442" s="6" t="s">
        <v>96</v>
      </c>
      <c r="AS442" s="6">
        <v>1</v>
      </c>
      <c r="AT442" s="6" t="s">
        <v>96</v>
      </c>
      <c r="AU442" s="6">
        <v>1</v>
      </c>
      <c r="AV442" s="6">
        <v>1</v>
      </c>
      <c r="AW442" s="6" t="s">
        <v>96</v>
      </c>
      <c r="AX442" s="6" t="s">
        <v>96</v>
      </c>
      <c r="AY442" s="6" t="s">
        <v>96</v>
      </c>
      <c r="AZ442" s="6" t="s">
        <v>96</v>
      </c>
      <c r="BA442" s="6">
        <v>1</v>
      </c>
      <c r="BB442" s="6">
        <v>1</v>
      </c>
      <c r="BC442" s="6" t="s">
        <v>96</v>
      </c>
      <c r="BD442" s="6" t="s">
        <v>96</v>
      </c>
      <c r="BE442" s="6" t="s">
        <v>96</v>
      </c>
      <c r="BF442" s="6" t="s">
        <v>96</v>
      </c>
      <c r="BG442" s="6" t="s">
        <v>96</v>
      </c>
      <c r="BH442" s="6" t="s">
        <v>96</v>
      </c>
      <c r="BI442" s="6" t="s">
        <v>96</v>
      </c>
      <c r="BJ442" s="6" t="s">
        <v>96</v>
      </c>
      <c r="BK442" s="6" t="s">
        <v>805</v>
      </c>
      <c r="BL442" s="6" t="s">
        <v>96</v>
      </c>
      <c r="BM442" s="6" t="s">
        <v>96</v>
      </c>
      <c r="BN442" s="6" t="s">
        <v>96</v>
      </c>
      <c r="BO442" s="6" t="s">
        <v>96</v>
      </c>
      <c r="BP442" s="6" t="s">
        <v>96</v>
      </c>
      <c r="BQ442" s="6" t="s">
        <v>96</v>
      </c>
      <c r="BR442" s="6" t="s">
        <v>96</v>
      </c>
      <c r="BS442" s="6" t="s">
        <v>96</v>
      </c>
      <c r="BT442" s="6" t="s">
        <v>96</v>
      </c>
      <c r="BU442" s="6" t="s">
        <v>96</v>
      </c>
      <c r="BV442" s="6" t="s">
        <v>96</v>
      </c>
      <c r="BW442" s="6" t="s">
        <v>96</v>
      </c>
      <c r="BX442" s="6" t="s">
        <v>96</v>
      </c>
    </row>
    <row r="443" spans="1:76" x14ac:dyDescent="0.25">
      <c r="A443" s="6" t="s">
        <v>776</v>
      </c>
      <c r="B443" s="6" t="s">
        <v>777</v>
      </c>
      <c r="C443" s="6" t="s">
        <v>775</v>
      </c>
      <c r="D443" s="6" t="s">
        <v>774</v>
      </c>
      <c r="E443" s="6">
        <v>2019</v>
      </c>
      <c r="F443" s="39">
        <v>1.1499999999999999</v>
      </c>
      <c r="G443" t="s">
        <v>785</v>
      </c>
      <c r="H443" s="6" t="s">
        <v>787</v>
      </c>
      <c r="I443" t="s">
        <v>724</v>
      </c>
      <c r="J443" s="6" t="s">
        <v>96</v>
      </c>
      <c r="K443" s="6" t="s">
        <v>96</v>
      </c>
      <c r="L443">
        <v>0.45</v>
      </c>
      <c r="M443">
        <v>2.95</v>
      </c>
      <c r="N443" s="6" t="s">
        <v>96</v>
      </c>
      <c r="O443" s="6" t="s">
        <v>96</v>
      </c>
      <c r="P443" s="39" t="s">
        <v>96</v>
      </c>
      <c r="Q443" s="6" t="s">
        <v>96</v>
      </c>
      <c r="R443" s="6" t="s">
        <v>96</v>
      </c>
      <c r="S443" s="30" t="s">
        <v>96</v>
      </c>
      <c r="T443" s="6" t="s">
        <v>96</v>
      </c>
      <c r="U443">
        <v>18.600000000000001</v>
      </c>
      <c r="V443">
        <v>35.200000000000003</v>
      </c>
      <c r="W443">
        <v>-2.2999999999999998</v>
      </c>
      <c r="X443" s="16" t="s">
        <v>96</v>
      </c>
      <c r="Y443" s="16" t="s">
        <v>96</v>
      </c>
      <c r="Z443" s="78" t="s">
        <v>69</v>
      </c>
      <c r="AA443" s="6" t="s">
        <v>70</v>
      </c>
      <c r="AB443" s="6">
        <v>2008</v>
      </c>
      <c r="AC443" s="6">
        <v>2013</v>
      </c>
      <c r="AD443" s="6" t="s">
        <v>96</v>
      </c>
      <c r="AE443" s="6" t="s">
        <v>96</v>
      </c>
      <c r="AF443" s="6">
        <v>1</v>
      </c>
      <c r="AG443" s="6" t="s">
        <v>96</v>
      </c>
      <c r="AH443" s="6" t="s">
        <v>96</v>
      </c>
      <c r="AI443" s="6">
        <v>1</v>
      </c>
      <c r="AJ443" s="6" t="s">
        <v>96</v>
      </c>
      <c r="AK443" s="6" t="s">
        <v>96</v>
      </c>
      <c r="AL443" s="16" t="s">
        <v>73</v>
      </c>
      <c r="AM443" s="30" t="s">
        <v>96</v>
      </c>
      <c r="AN443" s="30" t="s">
        <v>96</v>
      </c>
      <c r="AO443" s="30" t="s">
        <v>96</v>
      </c>
      <c r="AP443" s="6" t="s">
        <v>96</v>
      </c>
      <c r="AQ443" s="6" t="s">
        <v>680</v>
      </c>
      <c r="AR443" s="6" t="s">
        <v>96</v>
      </c>
      <c r="AS443" s="6">
        <v>1</v>
      </c>
      <c r="AT443" s="6" t="s">
        <v>96</v>
      </c>
      <c r="AU443" s="6">
        <v>1</v>
      </c>
      <c r="AV443" s="6">
        <v>1</v>
      </c>
      <c r="AW443" s="6" t="s">
        <v>96</v>
      </c>
      <c r="AX443" s="6" t="s">
        <v>96</v>
      </c>
      <c r="AY443" s="6" t="s">
        <v>96</v>
      </c>
      <c r="AZ443" s="6" t="s">
        <v>96</v>
      </c>
      <c r="BA443" s="6">
        <v>1</v>
      </c>
      <c r="BB443" s="6">
        <v>1</v>
      </c>
      <c r="BC443" s="6" t="s">
        <v>96</v>
      </c>
      <c r="BD443" s="6" t="s">
        <v>96</v>
      </c>
      <c r="BE443" s="6" t="s">
        <v>96</v>
      </c>
      <c r="BF443" s="6" t="s">
        <v>96</v>
      </c>
      <c r="BG443" s="6" t="s">
        <v>96</v>
      </c>
      <c r="BH443" s="6" t="s">
        <v>96</v>
      </c>
      <c r="BI443" s="6" t="s">
        <v>96</v>
      </c>
      <c r="BJ443" s="6" t="s">
        <v>96</v>
      </c>
      <c r="BK443" s="6" t="s">
        <v>805</v>
      </c>
      <c r="BL443" s="6" t="s">
        <v>96</v>
      </c>
      <c r="BM443" s="6" t="s">
        <v>96</v>
      </c>
      <c r="BN443" s="6" t="s">
        <v>96</v>
      </c>
      <c r="BO443" s="6" t="s">
        <v>96</v>
      </c>
      <c r="BP443" s="6" t="s">
        <v>96</v>
      </c>
      <c r="BQ443" s="6" t="s">
        <v>96</v>
      </c>
      <c r="BR443" s="6" t="s">
        <v>96</v>
      </c>
      <c r="BS443" s="6" t="s">
        <v>96</v>
      </c>
      <c r="BT443" s="6" t="s">
        <v>96</v>
      </c>
      <c r="BU443" s="6" t="s">
        <v>96</v>
      </c>
      <c r="BV443" s="6" t="s">
        <v>96</v>
      </c>
      <c r="BW443" s="6" t="s">
        <v>96</v>
      </c>
      <c r="BX443" s="6" t="s">
        <v>96</v>
      </c>
    </row>
    <row r="444" spans="1:76" x14ac:dyDescent="0.25">
      <c r="A444" s="6" t="s">
        <v>776</v>
      </c>
      <c r="B444" s="6" t="s">
        <v>777</v>
      </c>
      <c r="C444" s="6" t="s">
        <v>775</v>
      </c>
      <c r="D444" s="6" t="s">
        <v>774</v>
      </c>
      <c r="E444" s="6">
        <v>2019</v>
      </c>
      <c r="F444" s="39">
        <v>1.36</v>
      </c>
      <c r="G444" t="s">
        <v>785</v>
      </c>
      <c r="H444" s="6" t="s">
        <v>787</v>
      </c>
      <c r="I444" t="s">
        <v>724</v>
      </c>
      <c r="J444" s="6" t="s">
        <v>96</v>
      </c>
      <c r="K444" s="6" t="s">
        <v>96</v>
      </c>
      <c r="L444">
        <v>0.91</v>
      </c>
      <c r="M444">
        <v>2.0299999999999998</v>
      </c>
      <c r="N444" s="6" t="s">
        <v>96</v>
      </c>
      <c r="O444" s="6" t="s">
        <v>96</v>
      </c>
      <c r="P444" s="39" t="s">
        <v>96</v>
      </c>
      <c r="Q444" s="6" t="s">
        <v>96</v>
      </c>
      <c r="R444" s="6" t="s">
        <v>96</v>
      </c>
      <c r="S444" s="30" t="s">
        <v>96</v>
      </c>
      <c r="T444" s="6" t="s">
        <v>96</v>
      </c>
      <c r="U444">
        <v>16.3</v>
      </c>
      <c r="V444">
        <v>34.6</v>
      </c>
      <c r="W444">
        <v>-4.5</v>
      </c>
      <c r="X444" s="16" t="s">
        <v>96</v>
      </c>
      <c r="Y444" s="16" t="s">
        <v>96</v>
      </c>
      <c r="Z444" s="78" t="s">
        <v>69</v>
      </c>
      <c r="AA444" s="6" t="s">
        <v>70</v>
      </c>
      <c r="AB444" s="6">
        <v>2008</v>
      </c>
      <c r="AC444" s="6">
        <v>2013</v>
      </c>
      <c r="AD444" s="6" t="s">
        <v>96</v>
      </c>
      <c r="AE444" s="6">
        <v>1</v>
      </c>
      <c r="AF444" s="6" t="s">
        <v>96</v>
      </c>
      <c r="AG444" s="6" t="s">
        <v>96</v>
      </c>
      <c r="AH444" s="6" t="s">
        <v>96</v>
      </c>
      <c r="AI444" s="6">
        <v>1</v>
      </c>
      <c r="AJ444" s="6" t="s">
        <v>96</v>
      </c>
      <c r="AK444" s="6" t="s">
        <v>96</v>
      </c>
      <c r="AL444" s="16" t="s">
        <v>73</v>
      </c>
      <c r="AM444" s="30" t="s">
        <v>96</v>
      </c>
      <c r="AN444" s="30" t="s">
        <v>96</v>
      </c>
      <c r="AO444" s="30" t="s">
        <v>96</v>
      </c>
      <c r="AP444" s="6" t="s">
        <v>96</v>
      </c>
      <c r="AQ444" s="6" t="s">
        <v>680</v>
      </c>
      <c r="AR444" s="6" t="s">
        <v>96</v>
      </c>
      <c r="AS444" s="6">
        <v>1</v>
      </c>
      <c r="AT444" s="6" t="s">
        <v>96</v>
      </c>
      <c r="AU444" s="6">
        <v>1</v>
      </c>
      <c r="AV444" s="6">
        <v>1</v>
      </c>
      <c r="AW444" s="6" t="s">
        <v>96</v>
      </c>
      <c r="AX444" s="6" t="s">
        <v>96</v>
      </c>
      <c r="AY444" s="6" t="s">
        <v>96</v>
      </c>
      <c r="AZ444" s="6" t="s">
        <v>96</v>
      </c>
      <c r="BA444" s="6">
        <v>1</v>
      </c>
      <c r="BB444" s="6">
        <v>1</v>
      </c>
      <c r="BC444" s="6" t="s">
        <v>96</v>
      </c>
      <c r="BD444" s="6" t="s">
        <v>96</v>
      </c>
      <c r="BE444" s="6" t="s">
        <v>96</v>
      </c>
      <c r="BF444" s="6" t="s">
        <v>96</v>
      </c>
      <c r="BG444" s="6" t="s">
        <v>96</v>
      </c>
      <c r="BH444" s="6" t="s">
        <v>96</v>
      </c>
      <c r="BI444" s="6" t="s">
        <v>96</v>
      </c>
      <c r="BJ444" s="6" t="s">
        <v>96</v>
      </c>
      <c r="BK444" s="6" t="s">
        <v>806</v>
      </c>
      <c r="BL444" s="6" t="s">
        <v>96</v>
      </c>
      <c r="BM444" s="6" t="s">
        <v>96</v>
      </c>
      <c r="BN444" s="6" t="s">
        <v>96</v>
      </c>
      <c r="BO444" s="6" t="s">
        <v>96</v>
      </c>
      <c r="BP444" s="6" t="s">
        <v>96</v>
      </c>
      <c r="BQ444" s="6" t="s">
        <v>96</v>
      </c>
      <c r="BR444" s="6" t="s">
        <v>96</v>
      </c>
      <c r="BS444" s="6" t="s">
        <v>96</v>
      </c>
      <c r="BT444" s="6" t="s">
        <v>96</v>
      </c>
      <c r="BU444" s="6" t="s">
        <v>96</v>
      </c>
      <c r="BV444" s="6" t="s">
        <v>96</v>
      </c>
      <c r="BW444" s="6" t="s">
        <v>96</v>
      </c>
      <c r="BX444" s="6" t="s">
        <v>96</v>
      </c>
    </row>
    <row r="445" spans="1:76" x14ac:dyDescent="0.25">
      <c r="A445" s="6" t="s">
        <v>776</v>
      </c>
      <c r="B445" s="6" t="s">
        <v>777</v>
      </c>
      <c r="C445" s="6" t="s">
        <v>775</v>
      </c>
      <c r="D445" s="6" t="s">
        <v>774</v>
      </c>
      <c r="E445" s="6">
        <v>2019</v>
      </c>
      <c r="F445" s="39">
        <v>1.52</v>
      </c>
      <c r="G445" t="s">
        <v>785</v>
      </c>
      <c r="H445" s="6" t="s">
        <v>787</v>
      </c>
      <c r="I445" t="s">
        <v>724</v>
      </c>
      <c r="J445" s="6" t="s">
        <v>96</v>
      </c>
      <c r="K445" s="6" t="s">
        <v>96</v>
      </c>
      <c r="L445">
        <v>0.97</v>
      </c>
      <c r="M445">
        <v>2.39</v>
      </c>
      <c r="N445" s="6" t="s">
        <v>96</v>
      </c>
      <c r="O445" s="6" t="s">
        <v>96</v>
      </c>
      <c r="P445" s="39" t="s">
        <v>96</v>
      </c>
      <c r="Q445" s="6" t="s">
        <v>96</v>
      </c>
      <c r="R445" s="6" t="s">
        <v>96</v>
      </c>
      <c r="S445" s="30" t="s">
        <v>96</v>
      </c>
      <c r="T445" s="6" t="s">
        <v>96</v>
      </c>
      <c r="U445">
        <v>16.3</v>
      </c>
      <c r="V445">
        <v>34.6</v>
      </c>
      <c r="W445">
        <v>-4.5</v>
      </c>
      <c r="X445" s="16" t="s">
        <v>96</v>
      </c>
      <c r="Y445" s="16" t="s">
        <v>96</v>
      </c>
      <c r="Z445" s="78" t="s">
        <v>69</v>
      </c>
      <c r="AA445" s="6" t="s">
        <v>70</v>
      </c>
      <c r="AB445" s="6">
        <v>2008</v>
      </c>
      <c r="AC445" s="6">
        <v>2013</v>
      </c>
      <c r="AD445" s="6" t="s">
        <v>96</v>
      </c>
      <c r="AE445" s="6" t="s">
        <v>96</v>
      </c>
      <c r="AF445" s="6">
        <v>1</v>
      </c>
      <c r="AG445" s="6" t="s">
        <v>96</v>
      </c>
      <c r="AH445" s="6" t="s">
        <v>96</v>
      </c>
      <c r="AI445" s="6">
        <v>1</v>
      </c>
      <c r="AJ445" s="6" t="s">
        <v>96</v>
      </c>
      <c r="AK445" s="6" t="s">
        <v>96</v>
      </c>
      <c r="AL445" s="16" t="s">
        <v>73</v>
      </c>
      <c r="AM445" s="30" t="s">
        <v>96</v>
      </c>
      <c r="AN445" s="30" t="s">
        <v>96</v>
      </c>
      <c r="AO445" s="30" t="s">
        <v>96</v>
      </c>
      <c r="AP445" s="6" t="s">
        <v>96</v>
      </c>
      <c r="AQ445" s="6" t="s">
        <v>680</v>
      </c>
      <c r="AR445" s="6" t="s">
        <v>96</v>
      </c>
      <c r="AS445" s="6">
        <v>1</v>
      </c>
      <c r="AT445" s="6" t="s">
        <v>96</v>
      </c>
      <c r="AU445" s="6">
        <v>1</v>
      </c>
      <c r="AV445" s="6">
        <v>1</v>
      </c>
      <c r="AW445" s="6" t="s">
        <v>96</v>
      </c>
      <c r="AX445" s="6" t="s">
        <v>96</v>
      </c>
      <c r="AY445" s="6" t="s">
        <v>96</v>
      </c>
      <c r="AZ445" s="6" t="s">
        <v>96</v>
      </c>
      <c r="BA445" s="6">
        <v>1</v>
      </c>
      <c r="BB445" s="6">
        <v>1</v>
      </c>
      <c r="BC445" s="6" t="s">
        <v>96</v>
      </c>
      <c r="BD445" s="6" t="s">
        <v>96</v>
      </c>
      <c r="BE445" s="6" t="s">
        <v>96</v>
      </c>
      <c r="BF445" s="6" t="s">
        <v>96</v>
      </c>
      <c r="BG445" s="6" t="s">
        <v>96</v>
      </c>
      <c r="BH445" s="6" t="s">
        <v>96</v>
      </c>
      <c r="BI445" s="6" t="s">
        <v>96</v>
      </c>
      <c r="BJ445" s="6" t="s">
        <v>96</v>
      </c>
      <c r="BK445" s="6" t="s">
        <v>806</v>
      </c>
      <c r="BL445" s="6" t="s">
        <v>96</v>
      </c>
      <c r="BM445" s="6" t="s">
        <v>96</v>
      </c>
      <c r="BN445" s="6" t="s">
        <v>96</v>
      </c>
      <c r="BO445" s="6" t="s">
        <v>96</v>
      </c>
      <c r="BP445" s="6" t="s">
        <v>96</v>
      </c>
      <c r="BQ445" s="6" t="s">
        <v>96</v>
      </c>
      <c r="BR445" s="6" t="s">
        <v>96</v>
      </c>
      <c r="BS445" s="6" t="s">
        <v>96</v>
      </c>
      <c r="BT445" s="6" t="s">
        <v>96</v>
      </c>
      <c r="BU445" s="6" t="s">
        <v>96</v>
      </c>
      <c r="BV445" s="6" t="s">
        <v>96</v>
      </c>
      <c r="BW445" s="6" t="s">
        <v>96</v>
      </c>
      <c r="BX445" s="6" t="s">
        <v>96</v>
      </c>
    </row>
    <row r="446" spans="1:76" x14ac:dyDescent="0.25">
      <c r="A446" s="6" t="s">
        <v>776</v>
      </c>
      <c r="B446" s="6" t="s">
        <v>777</v>
      </c>
      <c r="C446" s="6" t="s">
        <v>775</v>
      </c>
      <c r="D446" s="6" t="s">
        <v>774</v>
      </c>
      <c r="E446" s="6">
        <v>2019</v>
      </c>
      <c r="F446" s="39">
        <v>1.1100000000000001</v>
      </c>
      <c r="G446" t="s">
        <v>785</v>
      </c>
      <c r="H446" s="6" t="s">
        <v>787</v>
      </c>
      <c r="I446" t="s">
        <v>724</v>
      </c>
      <c r="J446" s="6" t="s">
        <v>96</v>
      </c>
      <c r="K446" s="6" t="s">
        <v>96</v>
      </c>
      <c r="L446">
        <v>0.82</v>
      </c>
      <c r="M446">
        <v>1.51</v>
      </c>
      <c r="N446" s="6" t="s">
        <v>96</v>
      </c>
      <c r="O446" s="6" t="s">
        <v>96</v>
      </c>
      <c r="P446" s="39" t="s">
        <v>96</v>
      </c>
      <c r="Q446" s="6" t="s">
        <v>96</v>
      </c>
      <c r="R446" s="6" t="s">
        <v>96</v>
      </c>
      <c r="S446" s="30" t="s">
        <v>96</v>
      </c>
      <c r="T446" s="6" t="s">
        <v>96</v>
      </c>
      <c r="U446">
        <v>21.4</v>
      </c>
      <c r="V446">
        <v>31.3</v>
      </c>
      <c r="W446">
        <v>3.7</v>
      </c>
      <c r="X446" s="16" t="s">
        <v>96</v>
      </c>
      <c r="Y446" s="16" t="s">
        <v>96</v>
      </c>
      <c r="Z446" s="78" t="s">
        <v>69</v>
      </c>
      <c r="AA446" s="6" t="s">
        <v>70</v>
      </c>
      <c r="AB446" s="6">
        <v>2008</v>
      </c>
      <c r="AC446" s="6">
        <v>2013</v>
      </c>
      <c r="AD446" s="6" t="s">
        <v>96</v>
      </c>
      <c r="AE446" s="6">
        <v>1</v>
      </c>
      <c r="AF446" s="6" t="s">
        <v>96</v>
      </c>
      <c r="AG446" s="6" t="s">
        <v>96</v>
      </c>
      <c r="AH446" s="6" t="s">
        <v>96</v>
      </c>
      <c r="AI446" s="6">
        <v>1</v>
      </c>
      <c r="AJ446" s="6" t="s">
        <v>96</v>
      </c>
      <c r="AK446" s="6" t="s">
        <v>96</v>
      </c>
      <c r="AL446" s="16" t="s">
        <v>73</v>
      </c>
      <c r="AM446" s="30" t="s">
        <v>96</v>
      </c>
      <c r="AN446" s="30" t="s">
        <v>96</v>
      </c>
      <c r="AO446" s="30" t="s">
        <v>96</v>
      </c>
      <c r="AP446" s="6" t="s">
        <v>96</v>
      </c>
      <c r="AQ446" s="6" t="s">
        <v>680</v>
      </c>
      <c r="AR446" s="6" t="s">
        <v>96</v>
      </c>
      <c r="AS446" s="6">
        <v>1</v>
      </c>
      <c r="AT446" s="6" t="s">
        <v>96</v>
      </c>
      <c r="AU446" s="6">
        <v>1</v>
      </c>
      <c r="AV446" s="6">
        <v>1</v>
      </c>
      <c r="AW446" s="6" t="s">
        <v>96</v>
      </c>
      <c r="AX446" s="6" t="s">
        <v>96</v>
      </c>
      <c r="AY446" s="6" t="s">
        <v>96</v>
      </c>
      <c r="AZ446" s="6" t="s">
        <v>96</v>
      </c>
      <c r="BA446" s="6">
        <v>1</v>
      </c>
      <c r="BB446" s="6">
        <v>1</v>
      </c>
      <c r="BC446" s="6" t="s">
        <v>96</v>
      </c>
      <c r="BD446" s="6" t="s">
        <v>96</v>
      </c>
      <c r="BE446" s="6" t="s">
        <v>96</v>
      </c>
      <c r="BF446" s="6" t="s">
        <v>96</v>
      </c>
      <c r="BG446" s="6" t="s">
        <v>96</v>
      </c>
      <c r="BH446" s="6" t="s">
        <v>96</v>
      </c>
      <c r="BI446" s="6" t="s">
        <v>96</v>
      </c>
      <c r="BJ446" s="6" t="s">
        <v>96</v>
      </c>
      <c r="BK446" s="6" t="s">
        <v>807</v>
      </c>
      <c r="BL446" s="6" t="s">
        <v>96</v>
      </c>
      <c r="BM446" s="6" t="s">
        <v>96</v>
      </c>
      <c r="BN446" s="6" t="s">
        <v>96</v>
      </c>
      <c r="BO446" s="6" t="s">
        <v>96</v>
      </c>
      <c r="BP446" s="6" t="s">
        <v>96</v>
      </c>
      <c r="BQ446" s="6" t="s">
        <v>96</v>
      </c>
      <c r="BR446" s="6" t="s">
        <v>96</v>
      </c>
      <c r="BS446" s="6" t="s">
        <v>96</v>
      </c>
      <c r="BT446" s="6" t="s">
        <v>96</v>
      </c>
      <c r="BU446" s="6" t="s">
        <v>96</v>
      </c>
      <c r="BV446" s="6" t="s">
        <v>96</v>
      </c>
      <c r="BW446" s="6" t="s">
        <v>96</v>
      </c>
      <c r="BX446" s="6" t="s">
        <v>96</v>
      </c>
    </row>
    <row r="447" spans="1:76" x14ac:dyDescent="0.25">
      <c r="A447" s="6" t="s">
        <v>776</v>
      </c>
      <c r="B447" s="6" t="s">
        <v>777</v>
      </c>
      <c r="C447" s="6" t="s">
        <v>775</v>
      </c>
      <c r="D447" s="6" t="s">
        <v>774</v>
      </c>
      <c r="E447" s="6">
        <v>2019</v>
      </c>
      <c r="F447" s="39">
        <v>1.1299999999999999</v>
      </c>
      <c r="G447" t="s">
        <v>785</v>
      </c>
      <c r="H447" s="6" t="s">
        <v>787</v>
      </c>
      <c r="I447" t="s">
        <v>724</v>
      </c>
      <c r="J447" s="6" t="s">
        <v>96</v>
      </c>
      <c r="K447" s="6" t="s">
        <v>96</v>
      </c>
      <c r="L447">
        <v>0.76</v>
      </c>
      <c r="M447">
        <v>1.69</v>
      </c>
      <c r="N447" s="6" t="s">
        <v>96</v>
      </c>
      <c r="O447" s="6" t="s">
        <v>96</v>
      </c>
      <c r="P447" s="39" t="s">
        <v>96</v>
      </c>
      <c r="Q447" s="6" t="s">
        <v>96</v>
      </c>
      <c r="R447" s="6" t="s">
        <v>96</v>
      </c>
      <c r="S447" s="30" t="s">
        <v>96</v>
      </c>
      <c r="T447" s="6" t="s">
        <v>96</v>
      </c>
      <c r="U447">
        <v>21.4</v>
      </c>
      <c r="V447">
        <v>31.3</v>
      </c>
      <c r="W447">
        <v>3.7</v>
      </c>
      <c r="X447" s="16" t="s">
        <v>96</v>
      </c>
      <c r="Y447" s="16" t="s">
        <v>96</v>
      </c>
      <c r="Z447" s="78" t="s">
        <v>69</v>
      </c>
      <c r="AA447" s="6" t="s">
        <v>70</v>
      </c>
      <c r="AB447" s="6">
        <v>2008</v>
      </c>
      <c r="AC447" s="6">
        <v>2013</v>
      </c>
      <c r="AD447" s="6" t="s">
        <v>96</v>
      </c>
      <c r="AE447" s="6" t="s">
        <v>96</v>
      </c>
      <c r="AF447" s="6">
        <v>1</v>
      </c>
      <c r="AG447" s="6" t="s">
        <v>96</v>
      </c>
      <c r="AH447" s="6" t="s">
        <v>96</v>
      </c>
      <c r="AI447" s="6">
        <v>1</v>
      </c>
      <c r="AJ447" s="6" t="s">
        <v>96</v>
      </c>
      <c r="AK447" s="6" t="s">
        <v>96</v>
      </c>
      <c r="AL447" s="16" t="s">
        <v>73</v>
      </c>
      <c r="AM447" s="30" t="s">
        <v>96</v>
      </c>
      <c r="AN447" s="30" t="s">
        <v>96</v>
      </c>
      <c r="AO447" s="30" t="s">
        <v>96</v>
      </c>
      <c r="AP447" s="6" t="s">
        <v>96</v>
      </c>
      <c r="AQ447" s="6" t="s">
        <v>680</v>
      </c>
      <c r="AR447" s="6" t="s">
        <v>96</v>
      </c>
      <c r="AS447" s="6">
        <v>1</v>
      </c>
      <c r="AT447" s="6" t="s">
        <v>96</v>
      </c>
      <c r="AU447" s="6">
        <v>1</v>
      </c>
      <c r="AV447" s="6">
        <v>1</v>
      </c>
      <c r="AW447" s="6" t="s">
        <v>96</v>
      </c>
      <c r="AX447" s="6" t="s">
        <v>96</v>
      </c>
      <c r="AY447" s="6" t="s">
        <v>96</v>
      </c>
      <c r="AZ447" s="6" t="s">
        <v>96</v>
      </c>
      <c r="BA447" s="6">
        <v>1</v>
      </c>
      <c r="BB447" s="6">
        <v>1</v>
      </c>
      <c r="BC447" s="6" t="s">
        <v>96</v>
      </c>
      <c r="BD447" s="6" t="s">
        <v>96</v>
      </c>
      <c r="BE447" s="6" t="s">
        <v>96</v>
      </c>
      <c r="BF447" s="6" t="s">
        <v>96</v>
      </c>
      <c r="BG447" s="6" t="s">
        <v>96</v>
      </c>
      <c r="BH447" s="6" t="s">
        <v>96</v>
      </c>
      <c r="BI447" s="6" t="s">
        <v>96</v>
      </c>
      <c r="BJ447" s="6" t="s">
        <v>96</v>
      </c>
      <c r="BK447" s="6" t="s">
        <v>807</v>
      </c>
      <c r="BL447" s="6" t="s">
        <v>96</v>
      </c>
      <c r="BM447" s="6" t="s">
        <v>96</v>
      </c>
      <c r="BN447" s="6" t="s">
        <v>96</v>
      </c>
      <c r="BO447" s="6" t="s">
        <v>96</v>
      </c>
      <c r="BP447" s="6" t="s">
        <v>96</v>
      </c>
      <c r="BQ447" s="6" t="s">
        <v>96</v>
      </c>
      <c r="BR447" s="6" t="s">
        <v>96</v>
      </c>
      <c r="BS447" s="6" t="s">
        <v>96</v>
      </c>
      <c r="BT447" s="6" t="s">
        <v>96</v>
      </c>
      <c r="BU447" s="6" t="s">
        <v>96</v>
      </c>
      <c r="BV447" s="6" t="s">
        <v>96</v>
      </c>
      <c r="BW447" s="6" t="s">
        <v>96</v>
      </c>
      <c r="BX447" s="6" t="s">
        <v>96</v>
      </c>
    </row>
    <row r="448" spans="1:76" x14ac:dyDescent="0.25">
      <c r="A448" s="6" t="s">
        <v>776</v>
      </c>
      <c r="B448" s="6" t="s">
        <v>777</v>
      </c>
      <c r="C448" s="6" t="s">
        <v>775</v>
      </c>
      <c r="D448" s="6" t="s">
        <v>774</v>
      </c>
      <c r="E448" s="6">
        <v>2019</v>
      </c>
      <c r="F448" s="39">
        <v>1.1499999999999999</v>
      </c>
      <c r="G448" t="s">
        <v>785</v>
      </c>
      <c r="H448" s="6" t="s">
        <v>787</v>
      </c>
      <c r="I448" t="s">
        <v>724</v>
      </c>
      <c r="J448" s="6" t="s">
        <v>96</v>
      </c>
      <c r="K448" s="6" t="s">
        <v>96</v>
      </c>
      <c r="L448">
        <v>0.62</v>
      </c>
      <c r="M448">
        <v>2.12</v>
      </c>
      <c r="N448" s="6" t="s">
        <v>96</v>
      </c>
      <c r="O448" s="6" t="s">
        <v>96</v>
      </c>
      <c r="P448" s="39" t="s">
        <v>96</v>
      </c>
      <c r="Q448" s="6" t="s">
        <v>96</v>
      </c>
      <c r="R448" s="6" t="s">
        <v>96</v>
      </c>
      <c r="S448" s="30" t="s">
        <v>96</v>
      </c>
      <c r="T448" s="6" t="s">
        <v>96</v>
      </c>
      <c r="U448">
        <v>17.3</v>
      </c>
      <c r="V448">
        <v>35.700000000000003</v>
      </c>
      <c r="W448">
        <v>-3.4</v>
      </c>
      <c r="X448" s="16" t="s">
        <v>96</v>
      </c>
      <c r="Y448" s="16" t="s">
        <v>96</v>
      </c>
      <c r="Z448" s="78" t="s">
        <v>69</v>
      </c>
      <c r="AA448" s="6" t="s">
        <v>70</v>
      </c>
      <c r="AB448" s="6">
        <v>2008</v>
      </c>
      <c r="AC448" s="6">
        <v>2013</v>
      </c>
      <c r="AD448" s="6" t="s">
        <v>96</v>
      </c>
      <c r="AE448" s="6">
        <v>1</v>
      </c>
      <c r="AF448" s="6" t="s">
        <v>96</v>
      </c>
      <c r="AG448" s="6" t="s">
        <v>96</v>
      </c>
      <c r="AH448" s="6" t="s">
        <v>96</v>
      </c>
      <c r="AI448" s="6">
        <v>1</v>
      </c>
      <c r="AJ448" s="6" t="s">
        <v>96</v>
      </c>
      <c r="AK448" s="6" t="s">
        <v>96</v>
      </c>
      <c r="AL448" s="16" t="s">
        <v>73</v>
      </c>
      <c r="AM448" s="30" t="s">
        <v>96</v>
      </c>
      <c r="AN448" s="30" t="s">
        <v>96</v>
      </c>
      <c r="AO448" s="30" t="s">
        <v>96</v>
      </c>
      <c r="AP448" s="6" t="s">
        <v>96</v>
      </c>
      <c r="AQ448" s="6" t="s">
        <v>680</v>
      </c>
      <c r="AR448" s="6" t="s">
        <v>96</v>
      </c>
      <c r="AS448" s="6">
        <v>1</v>
      </c>
      <c r="AT448" s="6" t="s">
        <v>96</v>
      </c>
      <c r="AU448" s="6">
        <v>1</v>
      </c>
      <c r="AV448" s="6">
        <v>1</v>
      </c>
      <c r="AW448" s="6" t="s">
        <v>96</v>
      </c>
      <c r="AX448" s="6" t="s">
        <v>96</v>
      </c>
      <c r="AY448" s="6" t="s">
        <v>96</v>
      </c>
      <c r="AZ448" s="6" t="s">
        <v>96</v>
      </c>
      <c r="BA448" s="6">
        <v>1</v>
      </c>
      <c r="BB448" s="6">
        <v>1</v>
      </c>
      <c r="BC448" s="6" t="s">
        <v>96</v>
      </c>
      <c r="BD448" s="6" t="s">
        <v>96</v>
      </c>
      <c r="BE448" s="6" t="s">
        <v>96</v>
      </c>
      <c r="BF448" s="6" t="s">
        <v>96</v>
      </c>
      <c r="BG448" s="6" t="s">
        <v>96</v>
      </c>
      <c r="BH448" s="6" t="s">
        <v>96</v>
      </c>
      <c r="BI448" s="6" t="s">
        <v>96</v>
      </c>
      <c r="BJ448" s="6" t="s">
        <v>96</v>
      </c>
      <c r="BK448" s="6" t="s">
        <v>808</v>
      </c>
      <c r="BL448" s="6" t="s">
        <v>96</v>
      </c>
      <c r="BM448" s="6" t="s">
        <v>96</v>
      </c>
      <c r="BN448" s="6" t="s">
        <v>96</v>
      </c>
      <c r="BO448" s="6" t="s">
        <v>96</v>
      </c>
      <c r="BP448" s="6" t="s">
        <v>96</v>
      </c>
      <c r="BQ448" s="6" t="s">
        <v>96</v>
      </c>
      <c r="BR448" s="6" t="s">
        <v>96</v>
      </c>
      <c r="BS448" s="6" t="s">
        <v>96</v>
      </c>
      <c r="BT448" s="6" t="s">
        <v>96</v>
      </c>
      <c r="BU448" s="6" t="s">
        <v>96</v>
      </c>
      <c r="BV448" s="6" t="s">
        <v>96</v>
      </c>
      <c r="BW448" s="6" t="s">
        <v>96</v>
      </c>
      <c r="BX448" s="6" t="s">
        <v>96</v>
      </c>
    </row>
    <row r="449" spans="1:76" x14ac:dyDescent="0.25">
      <c r="A449" s="6" t="s">
        <v>776</v>
      </c>
      <c r="B449" s="6" t="s">
        <v>777</v>
      </c>
      <c r="C449" s="6" t="s">
        <v>775</v>
      </c>
      <c r="D449" s="6" t="s">
        <v>774</v>
      </c>
      <c r="E449" s="6">
        <v>2019</v>
      </c>
      <c r="F449" s="39">
        <v>1.03</v>
      </c>
      <c r="G449" t="s">
        <v>785</v>
      </c>
      <c r="H449" s="6" t="s">
        <v>787</v>
      </c>
      <c r="I449" t="s">
        <v>724</v>
      </c>
      <c r="J449" s="6" t="s">
        <v>96</v>
      </c>
      <c r="K449" s="6" t="s">
        <v>96</v>
      </c>
      <c r="L449">
        <v>0.55000000000000004</v>
      </c>
      <c r="M449">
        <v>1.93</v>
      </c>
      <c r="N449" s="6" t="s">
        <v>96</v>
      </c>
      <c r="O449" s="6" t="s">
        <v>96</v>
      </c>
      <c r="P449" s="39" t="s">
        <v>96</v>
      </c>
      <c r="Q449" s="6" t="s">
        <v>96</v>
      </c>
      <c r="R449" s="6" t="s">
        <v>96</v>
      </c>
      <c r="S449" s="30" t="s">
        <v>96</v>
      </c>
      <c r="T449" s="6" t="s">
        <v>96</v>
      </c>
      <c r="U449">
        <v>17.3</v>
      </c>
      <c r="V449">
        <v>35.700000000000003</v>
      </c>
      <c r="W449">
        <v>-3.4</v>
      </c>
      <c r="X449" s="16" t="s">
        <v>96</v>
      </c>
      <c r="Y449" s="16" t="s">
        <v>96</v>
      </c>
      <c r="Z449" s="78" t="s">
        <v>69</v>
      </c>
      <c r="AA449" s="6" t="s">
        <v>70</v>
      </c>
      <c r="AB449" s="6">
        <v>2008</v>
      </c>
      <c r="AC449" s="6">
        <v>2013</v>
      </c>
      <c r="AD449" s="6" t="s">
        <v>96</v>
      </c>
      <c r="AE449" s="6" t="s">
        <v>96</v>
      </c>
      <c r="AF449" s="6">
        <v>1</v>
      </c>
      <c r="AG449" s="6" t="s">
        <v>96</v>
      </c>
      <c r="AH449" s="6" t="s">
        <v>96</v>
      </c>
      <c r="AI449" s="6">
        <v>1</v>
      </c>
      <c r="AJ449" s="6" t="s">
        <v>96</v>
      </c>
      <c r="AK449" s="6" t="s">
        <v>96</v>
      </c>
      <c r="AL449" s="16" t="s">
        <v>73</v>
      </c>
      <c r="AM449" s="30" t="s">
        <v>96</v>
      </c>
      <c r="AN449" s="30" t="s">
        <v>96</v>
      </c>
      <c r="AO449" s="30" t="s">
        <v>96</v>
      </c>
      <c r="AP449" s="6" t="s">
        <v>96</v>
      </c>
      <c r="AQ449" s="6" t="s">
        <v>680</v>
      </c>
      <c r="AR449" s="6" t="s">
        <v>96</v>
      </c>
      <c r="AS449" s="6">
        <v>1</v>
      </c>
      <c r="AT449" s="6" t="s">
        <v>96</v>
      </c>
      <c r="AU449" s="6">
        <v>1</v>
      </c>
      <c r="AV449" s="6">
        <v>1</v>
      </c>
      <c r="AW449" s="6" t="s">
        <v>96</v>
      </c>
      <c r="AX449" s="6" t="s">
        <v>96</v>
      </c>
      <c r="AY449" s="6" t="s">
        <v>96</v>
      </c>
      <c r="AZ449" s="6" t="s">
        <v>96</v>
      </c>
      <c r="BA449" s="6">
        <v>1</v>
      </c>
      <c r="BB449" s="6">
        <v>1</v>
      </c>
      <c r="BC449" s="6" t="s">
        <v>96</v>
      </c>
      <c r="BD449" s="6" t="s">
        <v>96</v>
      </c>
      <c r="BE449" s="6" t="s">
        <v>96</v>
      </c>
      <c r="BF449" s="6" t="s">
        <v>96</v>
      </c>
      <c r="BG449" s="6" t="s">
        <v>96</v>
      </c>
      <c r="BH449" s="6" t="s">
        <v>96</v>
      </c>
      <c r="BI449" s="6" t="s">
        <v>96</v>
      </c>
      <c r="BJ449" s="6" t="s">
        <v>96</v>
      </c>
      <c r="BK449" s="6" t="s">
        <v>808</v>
      </c>
      <c r="BL449" s="6" t="s">
        <v>96</v>
      </c>
      <c r="BM449" s="6" t="s">
        <v>96</v>
      </c>
      <c r="BN449" s="6" t="s">
        <v>96</v>
      </c>
      <c r="BO449" s="6" t="s">
        <v>96</v>
      </c>
      <c r="BP449" s="6" t="s">
        <v>96</v>
      </c>
      <c r="BQ449" s="6" t="s">
        <v>96</v>
      </c>
      <c r="BR449" s="6" t="s">
        <v>96</v>
      </c>
      <c r="BS449" s="6" t="s">
        <v>96</v>
      </c>
      <c r="BT449" s="6" t="s">
        <v>96</v>
      </c>
      <c r="BU449" s="6" t="s">
        <v>96</v>
      </c>
      <c r="BV449" s="6" t="s">
        <v>96</v>
      </c>
      <c r="BW449" s="6" t="s">
        <v>96</v>
      </c>
      <c r="BX449" s="6" t="s">
        <v>96</v>
      </c>
    </row>
    <row r="450" spans="1:76" x14ac:dyDescent="0.25">
      <c r="A450" s="6" t="s">
        <v>776</v>
      </c>
      <c r="B450" s="6" t="s">
        <v>777</v>
      </c>
      <c r="C450" s="6" t="s">
        <v>775</v>
      </c>
      <c r="D450" s="6" t="s">
        <v>774</v>
      </c>
      <c r="E450" s="6">
        <v>2019</v>
      </c>
      <c r="F450" s="39">
        <v>1.33</v>
      </c>
      <c r="G450" t="s">
        <v>785</v>
      </c>
      <c r="H450" s="6" t="s">
        <v>787</v>
      </c>
      <c r="I450" t="s">
        <v>724</v>
      </c>
      <c r="J450" s="6" t="s">
        <v>96</v>
      </c>
      <c r="K450" s="6" t="s">
        <v>96</v>
      </c>
      <c r="L450">
        <v>0.92</v>
      </c>
      <c r="M450">
        <v>1.94</v>
      </c>
      <c r="N450" s="6" t="s">
        <v>96</v>
      </c>
      <c r="O450" s="6" t="s">
        <v>96</v>
      </c>
      <c r="P450" s="39" t="s">
        <v>96</v>
      </c>
      <c r="Q450" s="6" t="s">
        <v>96</v>
      </c>
      <c r="R450" s="6" t="s">
        <v>96</v>
      </c>
      <c r="S450" s="30" t="s">
        <v>96</v>
      </c>
      <c r="T450" s="6" t="s">
        <v>96</v>
      </c>
      <c r="U450">
        <v>7.8</v>
      </c>
      <c r="V450">
        <v>29</v>
      </c>
      <c r="W450">
        <v>-24</v>
      </c>
      <c r="X450" s="16" t="s">
        <v>96</v>
      </c>
      <c r="Y450" s="16" t="s">
        <v>96</v>
      </c>
      <c r="Z450" s="78" t="s">
        <v>69</v>
      </c>
      <c r="AA450" s="6" t="s">
        <v>70</v>
      </c>
      <c r="AB450" s="6">
        <v>2008</v>
      </c>
      <c r="AC450" s="6">
        <v>2013</v>
      </c>
      <c r="AD450" s="6" t="s">
        <v>96</v>
      </c>
      <c r="AE450" s="6">
        <v>1</v>
      </c>
      <c r="AF450" s="6" t="s">
        <v>96</v>
      </c>
      <c r="AG450" s="6" t="s">
        <v>96</v>
      </c>
      <c r="AH450" s="6" t="s">
        <v>96</v>
      </c>
      <c r="AI450" s="6">
        <v>1</v>
      </c>
      <c r="AJ450" s="6" t="s">
        <v>96</v>
      </c>
      <c r="AK450" s="6" t="s">
        <v>96</v>
      </c>
      <c r="AL450" s="16" t="s">
        <v>73</v>
      </c>
      <c r="AM450" s="30" t="s">
        <v>96</v>
      </c>
      <c r="AN450" s="30" t="s">
        <v>96</v>
      </c>
      <c r="AO450" s="30" t="s">
        <v>96</v>
      </c>
      <c r="AP450" s="6" t="s">
        <v>96</v>
      </c>
      <c r="AQ450" s="6" t="s">
        <v>680</v>
      </c>
      <c r="AR450" s="6" t="s">
        <v>96</v>
      </c>
      <c r="AS450" s="6">
        <v>1</v>
      </c>
      <c r="AT450" s="6" t="s">
        <v>96</v>
      </c>
      <c r="AU450" s="6">
        <v>1</v>
      </c>
      <c r="AV450" s="6">
        <v>1</v>
      </c>
      <c r="AW450" s="6" t="s">
        <v>96</v>
      </c>
      <c r="AX450" s="6" t="s">
        <v>96</v>
      </c>
      <c r="AY450" s="6" t="s">
        <v>96</v>
      </c>
      <c r="AZ450" s="6" t="s">
        <v>96</v>
      </c>
      <c r="BA450" s="6">
        <v>1</v>
      </c>
      <c r="BB450" s="6">
        <v>1</v>
      </c>
      <c r="BC450" s="6" t="s">
        <v>96</v>
      </c>
      <c r="BD450" s="6" t="s">
        <v>96</v>
      </c>
      <c r="BE450" s="6" t="s">
        <v>96</v>
      </c>
      <c r="BF450" s="6" t="s">
        <v>96</v>
      </c>
      <c r="BG450" s="6" t="s">
        <v>96</v>
      </c>
      <c r="BH450" s="6" t="s">
        <v>96</v>
      </c>
      <c r="BI450" s="6" t="s">
        <v>96</v>
      </c>
      <c r="BJ450" s="6" t="s">
        <v>96</v>
      </c>
      <c r="BK450" s="6" t="s">
        <v>809</v>
      </c>
      <c r="BL450" s="6" t="s">
        <v>96</v>
      </c>
      <c r="BM450" s="6" t="s">
        <v>96</v>
      </c>
      <c r="BN450" s="6" t="s">
        <v>96</v>
      </c>
      <c r="BO450" s="6" t="s">
        <v>96</v>
      </c>
      <c r="BP450" s="6" t="s">
        <v>96</v>
      </c>
      <c r="BQ450" s="6" t="s">
        <v>96</v>
      </c>
      <c r="BR450" s="6" t="s">
        <v>96</v>
      </c>
      <c r="BS450" s="6" t="s">
        <v>96</v>
      </c>
      <c r="BT450" s="6" t="s">
        <v>96</v>
      </c>
      <c r="BU450" s="6" t="s">
        <v>96</v>
      </c>
      <c r="BV450" s="6" t="s">
        <v>96</v>
      </c>
      <c r="BW450" s="6" t="s">
        <v>96</v>
      </c>
      <c r="BX450" s="6" t="s">
        <v>96</v>
      </c>
    </row>
    <row r="451" spans="1:76" x14ac:dyDescent="0.25">
      <c r="A451" s="6" t="s">
        <v>776</v>
      </c>
      <c r="B451" s="6" t="s">
        <v>777</v>
      </c>
      <c r="C451" s="6" t="s">
        <v>775</v>
      </c>
      <c r="D451" s="6" t="s">
        <v>774</v>
      </c>
      <c r="E451" s="6">
        <v>2019</v>
      </c>
      <c r="F451" s="39">
        <v>1.36</v>
      </c>
      <c r="G451" t="s">
        <v>785</v>
      </c>
      <c r="H451" s="6" t="s">
        <v>787</v>
      </c>
      <c r="I451" t="s">
        <v>724</v>
      </c>
      <c r="J451" s="6" t="s">
        <v>96</v>
      </c>
      <c r="K451" s="6" t="s">
        <v>96</v>
      </c>
      <c r="L451">
        <v>0.89</v>
      </c>
      <c r="M451">
        <v>2.06</v>
      </c>
      <c r="N451" s="6" t="s">
        <v>96</v>
      </c>
      <c r="O451" s="6" t="s">
        <v>96</v>
      </c>
      <c r="P451" s="39" t="s">
        <v>96</v>
      </c>
      <c r="Q451" s="6" t="s">
        <v>96</v>
      </c>
      <c r="R451" s="6" t="s">
        <v>96</v>
      </c>
      <c r="S451" s="30" t="s">
        <v>96</v>
      </c>
      <c r="T451" s="6" t="s">
        <v>96</v>
      </c>
      <c r="U451">
        <v>7.8</v>
      </c>
      <c r="V451">
        <v>29</v>
      </c>
      <c r="W451">
        <v>-24</v>
      </c>
      <c r="X451" s="16" t="s">
        <v>96</v>
      </c>
      <c r="Y451" s="16" t="s">
        <v>96</v>
      </c>
      <c r="Z451" s="78" t="s">
        <v>69</v>
      </c>
      <c r="AA451" s="6" t="s">
        <v>70</v>
      </c>
      <c r="AB451" s="6">
        <v>2008</v>
      </c>
      <c r="AC451" s="6">
        <v>2013</v>
      </c>
      <c r="AD451" s="6" t="s">
        <v>96</v>
      </c>
      <c r="AE451" s="6" t="s">
        <v>96</v>
      </c>
      <c r="AF451" s="6">
        <v>1</v>
      </c>
      <c r="AG451" s="6" t="s">
        <v>96</v>
      </c>
      <c r="AH451" s="6" t="s">
        <v>96</v>
      </c>
      <c r="AI451" s="6">
        <v>1</v>
      </c>
      <c r="AJ451" s="6" t="s">
        <v>96</v>
      </c>
      <c r="AK451" s="6" t="s">
        <v>96</v>
      </c>
      <c r="AL451" s="16" t="s">
        <v>73</v>
      </c>
      <c r="AM451" s="30" t="s">
        <v>96</v>
      </c>
      <c r="AN451" s="30" t="s">
        <v>96</v>
      </c>
      <c r="AO451" s="30" t="s">
        <v>96</v>
      </c>
      <c r="AP451" s="6" t="s">
        <v>96</v>
      </c>
      <c r="AQ451" s="6" t="s">
        <v>680</v>
      </c>
      <c r="AR451" s="6" t="s">
        <v>96</v>
      </c>
      <c r="AS451" s="6">
        <v>1</v>
      </c>
      <c r="AT451" s="6" t="s">
        <v>96</v>
      </c>
      <c r="AU451" s="6">
        <v>1</v>
      </c>
      <c r="AV451" s="6">
        <v>1</v>
      </c>
      <c r="AW451" s="6" t="s">
        <v>96</v>
      </c>
      <c r="AX451" s="6" t="s">
        <v>96</v>
      </c>
      <c r="AY451" s="6" t="s">
        <v>96</v>
      </c>
      <c r="AZ451" s="6" t="s">
        <v>96</v>
      </c>
      <c r="BA451" s="6">
        <v>1</v>
      </c>
      <c r="BB451" s="6">
        <v>1</v>
      </c>
      <c r="BC451" s="6" t="s">
        <v>96</v>
      </c>
      <c r="BD451" s="6" t="s">
        <v>96</v>
      </c>
      <c r="BE451" s="6" t="s">
        <v>96</v>
      </c>
      <c r="BF451" s="6" t="s">
        <v>96</v>
      </c>
      <c r="BG451" s="6" t="s">
        <v>96</v>
      </c>
      <c r="BH451" s="6" t="s">
        <v>96</v>
      </c>
      <c r="BI451" s="6" t="s">
        <v>96</v>
      </c>
      <c r="BJ451" s="6" t="s">
        <v>96</v>
      </c>
      <c r="BK451" s="6" t="s">
        <v>809</v>
      </c>
      <c r="BL451" s="6" t="s">
        <v>96</v>
      </c>
      <c r="BM451" s="6" t="s">
        <v>96</v>
      </c>
      <c r="BN451" s="6" t="s">
        <v>96</v>
      </c>
      <c r="BO451" s="6" t="s">
        <v>96</v>
      </c>
      <c r="BP451" s="6" t="s">
        <v>96</v>
      </c>
      <c r="BQ451" s="6" t="s">
        <v>96</v>
      </c>
      <c r="BR451" s="6" t="s">
        <v>96</v>
      </c>
      <c r="BS451" s="6" t="s">
        <v>96</v>
      </c>
      <c r="BT451" s="6" t="s">
        <v>96</v>
      </c>
      <c r="BU451" s="6" t="s">
        <v>96</v>
      </c>
      <c r="BV451" s="6" t="s">
        <v>96</v>
      </c>
      <c r="BW451" s="6" t="s">
        <v>96</v>
      </c>
      <c r="BX451" s="6" t="s">
        <v>96</v>
      </c>
    </row>
    <row r="452" spans="1:76" x14ac:dyDescent="0.25">
      <c r="A452" s="6" t="s">
        <v>776</v>
      </c>
      <c r="B452" s="6" t="s">
        <v>777</v>
      </c>
      <c r="C452" s="6" t="s">
        <v>775</v>
      </c>
      <c r="D452" s="6" t="s">
        <v>774</v>
      </c>
      <c r="E452" s="6">
        <v>2019</v>
      </c>
      <c r="F452" s="39">
        <v>1.21</v>
      </c>
      <c r="G452" t="s">
        <v>785</v>
      </c>
      <c r="H452" s="6" t="s">
        <v>787</v>
      </c>
      <c r="I452" t="s">
        <v>724</v>
      </c>
      <c r="J452" s="6" t="s">
        <v>96</v>
      </c>
      <c r="K452" s="6" t="s">
        <v>96</v>
      </c>
      <c r="L452">
        <v>0.75</v>
      </c>
      <c r="M452">
        <v>1.95</v>
      </c>
      <c r="N452" s="6" t="s">
        <v>96</v>
      </c>
      <c r="O452" s="6" t="s">
        <v>96</v>
      </c>
      <c r="P452" s="39" t="s">
        <v>96</v>
      </c>
      <c r="Q452" s="6" t="s">
        <v>96</v>
      </c>
      <c r="R452" s="6" t="s">
        <v>96</v>
      </c>
      <c r="S452" s="30" t="s">
        <v>96</v>
      </c>
      <c r="T452" s="6" t="s">
        <v>96</v>
      </c>
      <c r="U452">
        <v>14.2</v>
      </c>
      <c r="V452">
        <v>34.299999999999997</v>
      </c>
      <c r="W452">
        <v>-8.4</v>
      </c>
      <c r="X452" s="16" t="s">
        <v>96</v>
      </c>
      <c r="Y452" s="16" t="s">
        <v>96</v>
      </c>
      <c r="Z452" s="78" t="s">
        <v>69</v>
      </c>
      <c r="AA452" s="6" t="s">
        <v>70</v>
      </c>
      <c r="AB452" s="6">
        <v>2008</v>
      </c>
      <c r="AC452" s="6">
        <v>2013</v>
      </c>
      <c r="AD452" s="6" t="s">
        <v>96</v>
      </c>
      <c r="AE452" s="6">
        <v>1</v>
      </c>
      <c r="AF452" s="6" t="s">
        <v>96</v>
      </c>
      <c r="AG452" s="6" t="s">
        <v>96</v>
      </c>
      <c r="AH452" s="6" t="s">
        <v>96</v>
      </c>
      <c r="AI452" s="6">
        <v>1</v>
      </c>
      <c r="AJ452" s="6" t="s">
        <v>96</v>
      </c>
      <c r="AK452" s="6" t="s">
        <v>96</v>
      </c>
      <c r="AL452" s="16" t="s">
        <v>73</v>
      </c>
      <c r="AM452" s="30" t="s">
        <v>96</v>
      </c>
      <c r="AN452" s="30" t="s">
        <v>96</v>
      </c>
      <c r="AO452" s="30" t="s">
        <v>96</v>
      </c>
      <c r="AP452" s="6" t="s">
        <v>96</v>
      </c>
      <c r="AQ452" s="6" t="s">
        <v>680</v>
      </c>
      <c r="AR452" s="6" t="s">
        <v>96</v>
      </c>
      <c r="AS452" s="6">
        <v>1</v>
      </c>
      <c r="AT452" s="6" t="s">
        <v>96</v>
      </c>
      <c r="AU452" s="6">
        <v>1</v>
      </c>
      <c r="AV452" s="6">
        <v>1</v>
      </c>
      <c r="AW452" s="6" t="s">
        <v>96</v>
      </c>
      <c r="AX452" s="6" t="s">
        <v>96</v>
      </c>
      <c r="AY452" s="6" t="s">
        <v>96</v>
      </c>
      <c r="AZ452" s="6" t="s">
        <v>96</v>
      </c>
      <c r="BA452" s="6">
        <v>1</v>
      </c>
      <c r="BB452" s="6">
        <v>1</v>
      </c>
      <c r="BC452" s="6" t="s">
        <v>96</v>
      </c>
      <c r="BD452" s="6" t="s">
        <v>96</v>
      </c>
      <c r="BE452" s="6" t="s">
        <v>96</v>
      </c>
      <c r="BF452" s="6" t="s">
        <v>96</v>
      </c>
      <c r="BG452" s="6" t="s">
        <v>96</v>
      </c>
      <c r="BH452" s="6" t="s">
        <v>96</v>
      </c>
      <c r="BI452" s="6" t="s">
        <v>96</v>
      </c>
      <c r="BJ452" s="6" t="s">
        <v>96</v>
      </c>
      <c r="BK452" s="6" t="s">
        <v>810</v>
      </c>
      <c r="BL452" s="6" t="s">
        <v>96</v>
      </c>
      <c r="BM452" s="6" t="s">
        <v>96</v>
      </c>
      <c r="BN452" s="6" t="s">
        <v>96</v>
      </c>
      <c r="BO452" s="6" t="s">
        <v>96</v>
      </c>
      <c r="BP452" s="6" t="s">
        <v>96</v>
      </c>
      <c r="BQ452" s="6" t="s">
        <v>96</v>
      </c>
      <c r="BR452" s="6" t="s">
        <v>96</v>
      </c>
      <c r="BS452" s="6" t="s">
        <v>96</v>
      </c>
      <c r="BT452" s="6" t="s">
        <v>96</v>
      </c>
      <c r="BU452" s="6" t="s">
        <v>96</v>
      </c>
      <c r="BV452" s="6" t="s">
        <v>96</v>
      </c>
      <c r="BW452" s="6" t="s">
        <v>96</v>
      </c>
      <c r="BX452" s="6" t="s">
        <v>96</v>
      </c>
    </row>
    <row r="453" spans="1:76" x14ac:dyDescent="0.25">
      <c r="A453" s="6" t="s">
        <v>776</v>
      </c>
      <c r="B453" s="6" t="s">
        <v>777</v>
      </c>
      <c r="C453" s="6" t="s">
        <v>775</v>
      </c>
      <c r="D453" s="6" t="s">
        <v>774</v>
      </c>
      <c r="E453" s="6">
        <v>2019</v>
      </c>
      <c r="F453" s="39">
        <v>1.01</v>
      </c>
      <c r="G453" t="s">
        <v>785</v>
      </c>
      <c r="H453" s="6" t="s">
        <v>787</v>
      </c>
      <c r="I453" t="s">
        <v>724</v>
      </c>
      <c r="J453" s="6" t="s">
        <v>96</v>
      </c>
      <c r="K453" s="6" t="s">
        <v>96</v>
      </c>
      <c r="L453">
        <v>0.57999999999999996</v>
      </c>
      <c r="M453">
        <v>1.71</v>
      </c>
      <c r="N453" s="6" t="s">
        <v>96</v>
      </c>
      <c r="O453" s="6" t="s">
        <v>96</v>
      </c>
      <c r="P453" s="39" t="s">
        <v>96</v>
      </c>
      <c r="Q453" s="6" t="s">
        <v>96</v>
      </c>
      <c r="R453" s="6" t="s">
        <v>96</v>
      </c>
      <c r="S453" s="30" t="s">
        <v>96</v>
      </c>
      <c r="T453" s="6" t="s">
        <v>96</v>
      </c>
      <c r="U453">
        <v>14.2</v>
      </c>
      <c r="V453">
        <v>34.299999999999997</v>
      </c>
      <c r="W453">
        <v>-8.4</v>
      </c>
      <c r="X453" s="16" t="s">
        <v>96</v>
      </c>
      <c r="Y453" s="16" t="s">
        <v>96</v>
      </c>
      <c r="Z453" s="78" t="s">
        <v>69</v>
      </c>
      <c r="AA453" s="6" t="s">
        <v>70</v>
      </c>
      <c r="AB453" s="6">
        <v>2008</v>
      </c>
      <c r="AC453" s="6">
        <v>2013</v>
      </c>
      <c r="AD453" s="6" t="s">
        <v>96</v>
      </c>
      <c r="AE453" s="6" t="s">
        <v>96</v>
      </c>
      <c r="AF453" s="6">
        <v>1</v>
      </c>
      <c r="AG453" s="6" t="s">
        <v>96</v>
      </c>
      <c r="AH453" s="6" t="s">
        <v>96</v>
      </c>
      <c r="AI453" s="6">
        <v>1</v>
      </c>
      <c r="AJ453" s="6" t="s">
        <v>96</v>
      </c>
      <c r="AK453" s="6" t="s">
        <v>96</v>
      </c>
      <c r="AL453" s="16" t="s">
        <v>73</v>
      </c>
      <c r="AM453" s="30" t="s">
        <v>96</v>
      </c>
      <c r="AN453" s="30" t="s">
        <v>96</v>
      </c>
      <c r="AO453" s="30" t="s">
        <v>96</v>
      </c>
      <c r="AP453" s="6" t="s">
        <v>96</v>
      </c>
      <c r="AQ453" s="6" t="s">
        <v>680</v>
      </c>
      <c r="AR453" s="6" t="s">
        <v>96</v>
      </c>
      <c r="AS453" s="6">
        <v>1</v>
      </c>
      <c r="AT453" s="6" t="s">
        <v>96</v>
      </c>
      <c r="AU453" s="6">
        <v>1</v>
      </c>
      <c r="AV453" s="6">
        <v>1</v>
      </c>
      <c r="AW453" s="6" t="s">
        <v>96</v>
      </c>
      <c r="AX453" s="6" t="s">
        <v>96</v>
      </c>
      <c r="AY453" s="6" t="s">
        <v>96</v>
      </c>
      <c r="AZ453" s="6" t="s">
        <v>96</v>
      </c>
      <c r="BA453" s="6">
        <v>1</v>
      </c>
      <c r="BB453" s="6">
        <v>1</v>
      </c>
      <c r="BC453" s="6" t="s">
        <v>96</v>
      </c>
      <c r="BD453" s="6" t="s">
        <v>96</v>
      </c>
      <c r="BE453" s="6" t="s">
        <v>96</v>
      </c>
      <c r="BF453" s="6" t="s">
        <v>96</v>
      </c>
      <c r="BG453" s="6" t="s">
        <v>96</v>
      </c>
      <c r="BH453" s="6" t="s">
        <v>96</v>
      </c>
      <c r="BI453" s="6" t="s">
        <v>96</v>
      </c>
      <c r="BJ453" s="6" t="s">
        <v>96</v>
      </c>
      <c r="BK453" s="6" t="s">
        <v>810</v>
      </c>
      <c r="BL453" s="6" t="s">
        <v>96</v>
      </c>
      <c r="BM453" s="6" t="s">
        <v>96</v>
      </c>
      <c r="BN453" s="6" t="s">
        <v>96</v>
      </c>
      <c r="BO453" s="6" t="s">
        <v>96</v>
      </c>
      <c r="BP453" s="6" t="s">
        <v>96</v>
      </c>
      <c r="BQ453" s="6" t="s">
        <v>96</v>
      </c>
      <c r="BR453" s="6" t="s">
        <v>96</v>
      </c>
      <c r="BS453" s="6" t="s">
        <v>96</v>
      </c>
      <c r="BT453" s="6" t="s">
        <v>96</v>
      </c>
      <c r="BU453" s="6" t="s">
        <v>96</v>
      </c>
      <c r="BV453" s="6" t="s">
        <v>96</v>
      </c>
      <c r="BW453" s="6" t="s">
        <v>96</v>
      </c>
      <c r="BX453" s="6" t="s">
        <v>96</v>
      </c>
    </row>
    <row r="454" spans="1:76" x14ac:dyDescent="0.25">
      <c r="A454" s="6" t="s">
        <v>776</v>
      </c>
      <c r="B454" s="6" t="s">
        <v>777</v>
      </c>
      <c r="C454" s="6" t="s">
        <v>775</v>
      </c>
      <c r="D454" s="6" t="s">
        <v>774</v>
      </c>
      <c r="E454" s="6">
        <v>2019</v>
      </c>
      <c r="F454" s="39">
        <v>1.07</v>
      </c>
      <c r="G454" t="s">
        <v>785</v>
      </c>
      <c r="H454" s="6" t="s">
        <v>787</v>
      </c>
      <c r="I454" t="s">
        <v>724</v>
      </c>
      <c r="J454" s="6" t="s">
        <v>96</v>
      </c>
      <c r="K454" s="6" t="s">
        <v>96</v>
      </c>
      <c r="L454">
        <v>0.54</v>
      </c>
      <c r="M454">
        <v>2.14</v>
      </c>
      <c r="N454" s="6" t="s">
        <v>96</v>
      </c>
      <c r="O454" s="6" t="s">
        <v>96</v>
      </c>
      <c r="P454" s="39" t="s">
        <v>96</v>
      </c>
      <c r="Q454" s="6" t="s">
        <v>96</v>
      </c>
      <c r="R454" s="6" t="s">
        <v>96</v>
      </c>
      <c r="S454" s="30" t="s">
        <v>96</v>
      </c>
      <c r="T454" s="6" t="s">
        <v>96</v>
      </c>
      <c r="U454">
        <v>11</v>
      </c>
      <c r="V454">
        <v>31.2</v>
      </c>
      <c r="W454">
        <v>-14.3</v>
      </c>
      <c r="X454" s="16" t="s">
        <v>96</v>
      </c>
      <c r="Y454" s="16" t="s">
        <v>96</v>
      </c>
      <c r="Z454" s="78" t="s">
        <v>69</v>
      </c>
      <c r="AA454" s="6" t="s">
        <v>70</v>
      </c>
      <c r="AB454" s="6">
        <v>2008</v>
      </c>
      <c r="AC454" s="6">
        <v>2013</v>
      </c>
      <c r="AD454" s="6" t="s">
        <v>96</v>
      </c>
      <c r="AE454" s="6">
        <v>1</v>
      </c>
      <c r="AF454" s="6" t="s">
        <v>96</v>
      </c>
      <c r="AG454" s="6" t="s">
        <v>96</v>
      </c>
      <c r="AH454" s="6" t="s">
        <v>96</v>
      </c>
      <c r="AI454" s="6">
        <v>1</v>
      </c>
      <c r="AJ454" s="6" t="s">
        <v>96</v>
      </c>
      <c r="AK454" s="6" t="s">
        <v>96</v>
      </c>
      <c r="AL454" s="16" t="s">
        <v>73</v>
      </c>
      <c r="AM454" s="30" t="s">
        <v>96</v>
      </c>
      <c r="AN454" s="30" t="s">
        <v>96</v>
      </c>
      <c r="AO454" s="30" t="s">
        <v>96</v>
      </c>
      <c r="AP454" s="6" t="s">
        <v>96</v>
      </c>
      <c r="AQ454" s="6" t="s">
        <v>680</v>
      </c>
      <c r="AR454" s="6" t="s">
        <v>96</v>
      </c>
      <c r="AS454" s="6">
        <v>1</v>
      </c>
      <c r="AT454" s="6" t="s">
        <v>96</v>
      </c>
      <c r="AU454" s="6">
        <v>1</v>
      </c>
      <c r="AV454" s="6">
        <v>1</v>
      </c>
      <c r="AW454" s="6" t="s">
        <v>96</v>
      </c>
      <c r="AX454" s="6" t="s">
        <v>96</v>
      </c>
      <c r="AY454" s="6" t="s">
        <v>96</v>
      </c>
      <c r="AZ454" s="6" t="s">
        <v>96</v>
      </c>
      <c r="BA454" s="6">
        <v>1</v>
      </c>
      <c r="BB454" s="6">
        <v>1</v>
      </c>
      <c r="BC454" s="6" t="s">
        <v>96</v>
      </c>
      <c r="BD454" s="6" t="s">
        <v>96</v>
      </c>
      <c r="BE454" s="6" t="s">
        <v>96</v>
      </c>
      <c r="BF454" s="6" t="s">
        <v>96</v>
      </c>
      <c r="BG454" s="6" t="s">
        <v>96</v>
      </c>
      <c r="BH454" s="6" t="s">
        <v>96</v>
      </c>
      <c r="BI454" s="6" t="s">
        <v>96</v>
      </c>
      <c r="BJ454" s="6" t="s">
        <v>96</v>
      </c>
      <c r="BK454" s="6" t="s">
        <v>811</v>
      </c>
      <c r="BL454" s="6" t="s">
        <v>96</v>
      </c>
      <c r="BM454" s="6" t="s">
        <v>96</v>
      </c>
      <c r="BN454" s="6" t="s">
        <v>96</v>
      </c>
      <c r="BO454" s="6" t="s">
        <v>96</v>
      </c>
      <c r="BP454" s="6" t="s">
        <v>96</v>
      </c>
      <c r="BQ454" s="6" t="s">
        <v>96</v>
      </c>
      <c r="BR454" s="6" t="s">
        <v>96</v>
      </c>
      <c r="BS454" s="6" t="s">
        <v>96</v>
      </c>
      <c r="BT454" s="6" t="s">
        <v>96</v>
      </c>
      <c r="BU454" s="6" t="s">
        <v>96</v>
      </c>
      <c r="BV454" s="6" t="s">
        <v>96</v>
      </c>
      <c r="BW454" s="6" t="s">
        <v>96</v>
      </c>
      <c r="BX454" s="6" t="s">
        <v>96</v>
      </c>
    </row>
    <row r="455" spans="1:76" x14ac:dyDescent="0.25">
      <c r="A455" s="6" t="s">
        <v>776</v>
      </c>
      <c r="B455" s="6" t="s">
        <v>777</v>
      </c>
      <c r="C455" s="6" t="s">
        <v>775</v>
      </c>
      <c r="D455" s="6" t="s">
        <v>774</v>
      </c>
      <c r="E455" s="6">
        <v>2019</v>
      </c>
      <c r="F455" s="39">
        <v>1.1399999999999999</v>
      </c>
      <c r="G455" t="s">
        <v>785</v>
      </c>
      <c r="H455" s="6" t="s">
        <v>787</v>
      </c>
      <c r="I455" t="s">
        <v>724</v>
      </c>
      <c r="J455" s="6" t="s">
        <v>96</v>
      </c>
      <c r="K455" s="6" t="s">
        <v>96</v>
      </c>
      <c r="L455">
        <v>0.46</v>
      </c>
      <c r="M455">
        <v>2.86</v>
      </c>
      <c r="N455" s="6" t="s">
        <v>96</v>
      </c>
      <c r="O455" s="6" t="s">
        <v>96</v>
      </c>
      <c r="P455" s="39" t="s">
        <v>96</v>
      </c>
      <c r="Q455" s="6" t="s">
        <v>96</v>
      </c>
      <c r="R455" s="6" t="s">
        <v>96</v>
      </c>
      <c r="S455" s="30" t="s">
        <v>96</v>
      </c>
      <c r="T455" s="6" t="s">
        <v>96</v>
      </c>
      <c r="U455">
        <v>11</v>
      </c>
      <c r="V455">
        <v>31.2</v>
      </c>
      <c r="W455">
        <v>-14.3</v>
      </c>
      <c r="X455" s="16" t="s">
        <v>96</v>
      </c>
      <c r="Y455" s="16" t="s">
        <v>96</v>
      </c>
      <c r="Z455" s="78" t="s">
        <v>69</v>
      </c>
      <c r="AA455" s="6" t="s">
        <v>70</v>
      </c>
      <c r="AB455" s="6">
        <v>2008</v>
      </c>
      <c r="AC455" s="6">
        <v>2013</v>
      </c>
      <c r="AD455" s="6" t="s">
        <v>96</v>
      </c>
      <c r="AE455" s="6" t="s">
        <v>96</v>
      </c>
      <c r="AF455" s="6">
        <v>1</v>
      </c>
      <c r="AG455" s="6" t="s">
        <v>96</v>
      </c>
      <c r="AH455" s="6" t="s">
        <v>96</v>
      </c>
      <c r="AI455" s="6">
        <v>1</v>
      </c>
      <c r="AJ455" s="6" t="s">
        <v>96</v>
      </c>
      <c r="AK455" s="6" t="s">
        <v>96</v>
      </c>
      <c r="AL455" s="16" t="s">
        <v>73</v>
      </c>
      <c r="AM455" s="30" t="s">
        <v>96</v>
      </c>
      <c r="AN455" s="30" t="s">
        <v>96</v>
      </c>
      <c r="AO455" s="30" t="s">
        <v>96</v>
      </c>
      <c r="AP455" s="6" t="s">
        <v>96</v>
      </c>
      <c r="AQ455" s="6" t="s">
        <v>680</v>
      </c>
      <c r="AR455" s="6" t="s">
        <v>96</v>
      </c>
      <c r="AS455" s="6">
        <v>1</v>
      </c>
      <c r="AT455" s="6" t="s">
        <v>96</v>
      </c>
      <c r="AU455" s="6">
        <v>1</v>
      </c>
      <c r="AV455" s="6">
        <v>1</v>
      </c>
      <c r="AW455" s="6" t="s">
        <v>96</v>
      </c>
      <c r="AX455" s="6" t="s">
        <v>96</v>
      </c>
      <c r="AY455" s="6" t="s">
        <v>96</v>
      </c>
      <c r="AZ455" s="6" t="s">
        <v>96</v>
      </c>
      <c r="BA455" s="6">
        <v>1</v>
      </c>
      <c r="BB455" s="6">
        <v>1</v>
      </c>
      <c r="BC455" s="6" t="s">
        <v>96</v>
      </c>
      <c r="BD455" s="6" t="s">
        <v>96</v>
      </c>
      <c r="BE455" s="6" t="s">
        <v>96</v>
      </c>
      <c r="BF455" s="6" t="s">
        <v>96</v>
      </c>
      <c r="BG455" s="6" t="s">
        <v>96</v>
      </c>
      <c r="BH455" s="6" t="s">
        <v>96</v>
      </c>
      <c r="BI455" s="6" t="s">
        <v>96</v>
      </c>
      <c r="BJ455" s="6" t="s">
        <v>96</v>
      </c>
      <c r="BK455" s="6" t="s">
        <v>811</v>
      </c>
      <c r="BL455" s="6" t="s">
        <v>96</v>
      </c>
      <c r="BM455" s="6" t="s">
        <v>96</v>
      </c>
      <c r="BN455" s="6" t="s">
        <v>96</v>
      </c>
      <c r="BO455" s="6" t="s">
        <v>96</v>
      </c>
      <c r="BP455" s="6" t="s">
        <v>96</v>
      </c>
      <c r="BQ455" s="6" t="s">
        <v>96</v>
      </c>
      <c r="BR455" s="6" t="s">
        <v>96</v>
      </c>
      <c r="BS455" s="6" t="s">
        <v>96</v>
      </c>
      <c r="BT455" s="6" t="s">
        <v>96</v>
      </c>
      <c r="BU455" s="6" t="s">
        <v>96</v>
      </c>
      <c r="BV455" s="6" t="s">
        <v>96</v>
      </c>
      <c r="BW455" s="6" t="s">
        <v>96</v>
      </c>
      <c r="BX455" s="6" t="s">
        <v>96</v>
      </c>
    </row>
    <row r="456" spans="1:76" x14ac:dyDescent="0.25">
      <c r="A456" s="6" t="s">
        <v>776</v>
      </c>
      <c r="B456" s="6" t="s">
        <v>777</v>
      </c>
      <c r="C456" s="6" t="s">
        <v>775</v>
      </c>
      <c r="D456" s="6" t="s">
        <v>774</v>
      </c>
      <c r="E456" s="6">
        <v>2019</v>
      </c>
      <c r="F456" s="39">
        <v>1.36</v>
      </c>
      <c r="G456" t="s">
        <v>785</v>
      </c>
      <c r="H456" s="6" t="s">
        <v>787</v>
      </c>
      <c r="I456" t="s">
        <v>724</v>
      </c>
      <c r="J456" s="6" t="s">
        <v>96</v>
      </c>
      <c r="K456" s="6" t="s">
        <v>96</v>
      </c>
      <c r="L456">
        <v>1.01</v>
      </c>
      <c r="M456">
        <v>1.83</v>
      </c>
      <c r="N456" s="6" t="s">
        <v>96</v>
      </c>
      <c r="O456" s="6" t="s">
        <v>96</v>
      </c>
      <c r="P456" s="39" t="s">
        <v>96</v>
      </c>
      <c r="Q456" s="6" t="s">
        <v>96</v>
      </c>
      <c r="R456" s="6" t="s">
        <v>96</v>
      </c>
      <c r="S456" s="30" t="s">
        <v>96</v>
      </c>
      <c r="T456" s="6" t="s">
        <v>96</v>
      </c>
      <c r="U456">
        <v>12.8</v>
      </c>
      <c r="V456">
        <v>32.4</v>
      </c>
      <c r="W456">
        <v>-14.1</v>
      </c>
      <c r="X456" s="16" t="s">
        <v>96</v>
      </c>
      <c r="Y456" s="16" t="s">
        <v>96</v>
      </c>
      <c r="Z456" s="78" t="s">
        <v>69</v>
      </c>
      <c r="AA456" s="6" t="s">
        <v>70</v>
      </c>
      <c r="AB456" s="6">
        <v>2008</v>
      </c>
      <c r="AC456" s="6">
        <v>2013</v>
      </c>
      <c r="AD456" s="6" t="s">
        <v>96</v>
      </c>
      <c r="AE456" s="6">
        <v>1</v>
      </c>
      <c r="AF456" s="6" t="s">
        <v>96</v>
      </c>
      <c r="AG456" s="6" t="s">
        <v>96</v>
      </c>
      <c r="AH456" s="6" t="s">
        <v>96</v>
      </c>
      <c r="AI456" s="6">
        <v>1</v>
      </c>
      <c r="AJ456" s="6" t="s">
        <v>96</v>
      </c>
      <c r="AK456" s="6" t="s">
        <v>96</v>
      </c>
      <c r="AL456" s="16" t="s">
        <v>73</v>
      </c>
      <c r="AM456" s="30" t="s">
        <v>96</v>
      </c>
      <c r="AN456" s="30" t="s">
        <v>96</v>
      </c>
      <c r="AO456" s="30" t="s">
        <v>96</v>
      </c>
      <c r="AP456" s="6" t="s">
        <v>96</v>
      </c>
      <c r="AQ456" s="6" t="s">
        <v>680</v>
      </c>
      <c r="AR456" s="6" t="s">
        <v>96</v>
      </c>
      <c r="AS456" s="6">
        <v>1</v>
      </c>
      <c r="AT456" s="6" t="s">
        <v>96</v>
      </c>
      <c r="AU456" s="6">
        <v>1</v>
      </c>
      <c r="AV456" s="6">
        <v>1</v>
      </c>
      <c r="AW456" s="6" t="s">
        <v>96</v>
      </c>
      <c r="AX456" s="6" t="s">
        <v>96</v>
      </c>
      <c r="AY456" s="6" t="s">
        <v>96</v>
      </c>
      <c r="AZ456" s="6" t="s">
        <v>96</v>
      </c>
      <c r="BA456" s="6">
        <v>1</v>
      </c>
      <c r="BB456" s="6">
        <v>1</v>
      </c>
      <c r="BC456" s="6" t="s">
        <v>96</v>
      </c>
      <c r="BD456" s="6" t="s">
        <v>96</v>
      </c>
      <c r="BE456" s="6" t="s">
        <v>96</v>
      </c>
      <c r="BF456" s="6" t="s">
        <v>96</v>
      </c>
      <c r="BG456" s="6" t="s">
        <v>96</v>
      </c>
      <c r="BH456" s="6" t="s">
        <v>96</v>
      </c>
      <c r="BI456" s="6" t="s">
        <v>96</v>
      </c>
      <c r="BJ456" s="6" t="s">
        <v>96</v>
      </c>
      <c r="BK456" s="6" t="s">
        <v>812</v>
      </c>
      <c r="BL456" s="6" t="s">
        <v>96</v>
      </c>
      <c r="BM456" s="6" t="s">
        <v>96</v>
      </c>
      <c r="BN456" s="6" t="s">
        <v>96</v>
      </c>
      <c r="BO456" s="6" t="s">
        <v>96</v>
      </c>
      <c r="BP456" s="6" t="s">
        <v>96</v>
      </c>
      <c r="BQ456" s="6" t="s">
        <v>96</v>
      </c>
      <c r="BR456" s="6" t="s">
        <v>96</v>
      </c>
      <c r="BS456" s="6" t="s">
        <v>96</v>
      </c>
      <c r="BT456" s="6" t="s">
        <v>96</v>
      </c>
      <c r="BU456" s="6" t="s">
        <v>96</v>
      </c>
      <c r="BV456" s="6" t="s">
        <v>96</v>
      </c>
      <c r="BW456" s="6" t="s">
        <v>96</v>
      </c>
      <c r="BX456" s="6" t="s">
        <v>96</v>
      </c>
    </row>
    <row r="457" spans="1:76" x14ac:dyDescent="0.25">
      <c r="A457" s="6" t="s">
        <v>776</v>
      </c>
      <c r="B457" s="6" t="s">
        <v>777</v>
      </c>
      <c r="C457" s="6" t="s">
        <v>775</v>
      </c>
      <c r="D457" s="6" t="s">
        <v>774</v>
      </c>
      <c r="E457" s="6">
        <v>2019</v>
      </c>
      <c r="F457" s="39">
        <v>1.44</v>
      </c>
      <c r="G457" t="s">
        <v>785</v>
      </c>
      <c r="H457" s="6" t="s">
        <v>787</v>
      </c>
      <c r="I457" t="s">
        <v>724</v>
      </c>
      <c r="J457" s="6" t="s">
        <v>96</v>
      </c>
      <c r="K457" s="6" t="s">
        <v>96</v>
      </c>
      <c r="L457">
        <v>1.01</v>
      </c>
      <c r="M457">
        <v>2.06</v>
      </c>
      <c r="N457" s="6" t="s">
        <v>96</v>
      </c>
      <c r="O457" s="6" t="s">
        <v>96</v>
      </c>
      <c r="P457" s="39" t="s">
        <v>96</v>
      </c>
      <c r="Q457" s="6" t="s">
        <v>96</v>
      </c>
      <c r="R457" s="6" t="s">
        <v>96</v>
      </c>
      <c r="S457" s="30" t="s">
        <v>96</v>
      </c>
      <c r="T457" s="6" t="s">
        <v>96</v>
      </c>
      <c r="U457">
        <v>12.8</v>
      </c>
      <c r="V457">
        <v>32.4</v>
      </c>
      <c r="W457">
        <v>-14.1</v>
      </c>
      <c r="X457" s="16" t="s">
        <v>96</v>
      </c>
      <c r="Y457" s="16" t="s">
        <v>96</v>
      </c>
      <c r="Z457" s="78" t="s">
        <v>69</v>
      </c>
      <c r="AA457" s="6" t="s">
        <v>70</v>
      </c>
      <c r="AB457" s="6">
        <v>2008</v>
      </c>
      <c r="AC457" s="6">
        <v>2013</v>
      </c>
      <c r="AD457" s="6" t="s">
        <v>96</v>
      </c>
      <c r="AE457" s="6" t="s">
        <v>96</v>
      </c>
      <c r="AF457" s="6">
        <v>1</v>
      </c>
      <c r="AG457" s="6" t="s">
        <v>96</v>
      </c>
      <c r="AH457" s="6" t="s">
        <v>96</v>
      </c>
      <c r="AI457" s="6">
        <v>1</v>
      </c>
      <c r="AJ457" s="6" t="s">
        <v>96</v>
      </c>
      <c r="AK457" s="6" t="s">
        <v>96</v>
      </c>
      <c r="AL457" s="16" t="s">
        <v>73</v>
      </c>
      <c r="AM457" s="30" t="s">
        <v>96</v>
      </c>
      <c r="AN457" s="30" t="s">
        <v>96</v>
      </c>
      <c r="AO457" s="30" t="s">
        <v>96</v>
      </c>
      <c r="AP457" s="6" t="s">
        <v>96</v>
      </c>
      <c r="AQ457" s="6" t="s">
        <v>680</v>
      </c>
      <c r="AR457" s="6" t="s">
        <v>96</v>
      </c>
      <c r="AS457" s="6">
        <v>1</v>
      </c>
      <c r="AT457" s="6" t="s">
        <v>96</v>
      </c>
      <c r="AU457" s="6">
        <v>1</v>
      </c>
      <c r="AV457" s="6">
        <v>1</v>
      </c>
      <c r="AW457" s="6" t="s">
        <v>96</v>
      </c>
      <c r="AX457" s="6" t="s">
        <v>96</v>
      </c>
      <c r="AY457" s="6" t="s">
        <v>96</v>
      </c>
      <c r="AZ457" s="6" t="s">
        <v>96</v>
      </c>
      <c r="BA457" s="6">
        <v>1</v>
      </c>
      <c r="BB457" s="6">
        <v>1</v>
      </c>
      <c r="BC457" s="6" t="s">
        <v>96</v>
      </c>
      <c r="BD457" s="6" t="s">
        <v>96</v>
      </c>
      <c r="BE457" s="6" t="s">
        <v>96</v>
      </c>
      <c r="BF457" s="6" t="s">
        <v>96</v>
      </c>
      <c r="BG457" s="6" t="s">
        <v>96</v>
      </c>
      <c r="BH457" s="6" t="s">
        <v>96</v>
      </c>
      <c r="BI457" s="6" t="s">
        <v>96</v>
      </c>
      <c r="BJ457" s="6" t="s">
        <v>96</v>
      </c>
      <c r="BK457" s="6" t="s">
        <v>812</v>
      </c>
      <c r="BL457" s="6" t="s">
        <v>96</v>
      </c>
      <c r="BM457" s="6" t="s">
        <v>96</v>
      </c>
      <c r="BN457" s="6" t="s">
        <v>96</v>
      </c>
      <c r="BO457" s="6" t="s">
        <v>96</v>
      </c>
      <c r="BP457" s="6" t="s">
        <v>96</v>
      </c>
      <c r="BQ457" s="6" t="s">
        <v>96</v>
      </c>
      <c r="BR457" s="6" t="s">
        <v>96</v>
      </c>
      <c r="BS457" s="6" t="s">
        <v>96</v>
      </c>
      <c r="BT457" s="6" t="s">
        <v>96</v>
      </c>
      <c r="BU457" s="6" t="s">
        <v>96</v>
      </c>
      <c r="BV457" s="6" t="s">
        <v>96</v>
      </c>
      <c r="BW457" s="6" t="s">
        <v>96</v>
      </c>
      <c r="BX457" s="6" t="s">
        <v>96</v>
      </c>
    </row>
    <row r="458" spans="1:76" x14ac:dyDescent="0.25">
      <c r="A458" s="6" t="s">
        <v>776</v>
      </c>
      <c r="B458" s="6" t="s">
        <v>777</v>
      </c>
      <c r="C458" s="6" t="s">
        <v>775</v>
      </c>
      <c r="D458" s="6" t="s">
        <v>774</v>
      </c>
      <c r="E458" s="6">
        <v>2019</v>
      </c>
      <c r="F458" s="39">
        <v>1.06</v>
      </c>
      <c r="G458" t="s">
        <v>785</v>
      </c>
      <c r="H458" s="6" t="s">
        <v>787</v>
      </c>
      <c r="I458" t="s">
        <v>724</v>
      </c>
      <c r="J458" s="6" t="s">
        <v>96</v>
      </c>
      <c r="K458" s="6" t="s">
        <v>96</v>
      </c>
      <c r="L458">
        <v>0.65</v>
      </c>
      <c r="M458">
        <v>1.32</v>
      </c>
      <c r="N458" s="6" t="s">
        <v>96</v>
      </c>
      <c r="O458" s="6" t="s">
        <v>96</v>
      </c>
      <c r="P458" s="39" t="s">
        <v>96</v>
      </c>
      <c r="Q458" s="6" t="s">
        <v>96</v>
      </c>
      <c r="R458" s="6" t="s">
        <v>96</v>
      </c>
      <c r="S458" s="30" t="s">
        <v>96</v>
      </c>
      <c r="T458" s="6" t="s">
        <v>96</v>
      </c>
      <c r="U458">
        <v>8</v>
      </c>
      <c r="V458">
        <v>32.799999999999997</v>
      </c>
      <c r="W458">
        <v>-25.9</v>
      </c>
      <c r="X458" s="16" t="s">
        <v>96</v>
      </c>
      <c r="Y458" s="16" t="s">
        <v>96</v>
      </c>
      <c r="Z458" s="78" t="s">
        <v>69</v>
      </c>
      <c r="AA458" s="6" t="s">
        <v>70</v>
      </c>
      <c r="AB458" s="6">
        <v>2008</v>
      </c>
      <c r="AC458" s="6">
        <v>2013</v>
      </c>
      <c r="AD458" s="6" t="s">
        <v>96</v>
      </c>
      <c r="AE458" s="6">
        <v>1</v>
      </c>
      <c r="AF458" s="6" t="s">
        <v>96</v>
      </c>
      <c r="AG458" s="6" t="s">
        <v>96</v>
      </c>
      <c r="AH458" s="6" t="s">
        <v>96</v>
      </c>
      <c r="AI458" s="6">
        <v>1</v>
      </c>
      <c r="AJ458" s="6" t="s">
        <v>96</v>
      </c>
      <c r="AK458" s="6" t="s">
        <v>96</v>
      </c>
      <c r="AL458" s="16" t="s">
        <v>73</v>
      </c>
      <c r="AM458" s="30" t="s">
        <v>96</v>
      </c>
      <c r="AN458" s="30" t="s">
        <v>96</v>
      </c>
      <c r="AO458" s="30" t="s">
        <v>96</v>
      </c>
      <c r="AP458" s="6" t="s">
        <v>96</v>
      </c>
      <c r="AQ458" s="6" t="s">
        <v>680</v>
      </c>
      <c r="AR458" s="6" t="s">
        <v>96</v>
      </c>
      <c r="AS458" s="6">
        <v>1</v>
      </c>
      <c r="AT458" s="6" t="s">
        <v>96</v>
      </c>
      <c r="AU458" s="6">
        <v>1</v>
      </c>
      <c r="AV458" s="6">
        <v>1</v>
      </c>
      <c r="AW458" s="6" t="s">
        <v>96</v>
      </c>
      <c r="AX458" s="6" t="s">
        <v>96</v>
      </c>
      <c r="AY458" s="6" t="s">
        <v>96</v>
      </c>
      <c r="AZ458" s="6" t="s">
        <v>96</v>
      </c>
      <c r="BA458" s="6">
        <v>1</v>
      </c>
      <c r="BB458" s="6">
        <v>1</v>
      </c>
      <c r="BC458" s="6" t="s">
        <v>96</v>
      </c>
      <c r="BD458" s="6" t="s">
        <v>96</v>
      </c>
      <c r="BE458" s="6" t="s">
        <v>96</v>
      </c>
      <c r="BF458" s="6" t="s">
        <v>96</v>
      </c>
      <c r="BG458" s="6" t="s">
        <v>96</v>
      </c>
      <c r="BH458" s="6" t="s">
        <v>96</v>
      </c>
      <c r="BI458" s="6" t="s">
        <v>96</v>
      </c>
      <c r="BJ458" s="6" t="s">
        <v>96</v>
      </c>
      <c r="BK458" s="6" t="s">
        <v>813</v>
      </c>
      <c r="BL458" s="6" t="s">
        <v>96</v>
      </c>
      <c r="BM458" s="6" t="s">
        <v>96</v>
      </c>
      <c r="BN458" s="6" t="s">
        <v>96</v>
      </c>
      <c r="BO458" s="6" t="s">
        <v>96</v>
      </c>
      <c r="BP458" s="6" t="s">
        <v>96</v>
      </c>
      <c r="BQ458" s="6" t="s">
        <v>96</v>
      </c>
      <c r="BR458" s="6" t="s">
        <v>96</v>
      </c>
      <c r="BS458" s="6" t="s">
        <v>96</v>
      </c>
      <c r="BT458" s="6" t="s">
        <v>96</v>
      </c>
      <c r="BU458" s="6" t="s">
        <v>96</v>
      </c>
      <c r="BV458" s="6" t="s">
        <v>96</v>
      </c>
      <c r="BW458" s="6" t="s">
        <v>96</v>
      </c>
      <c r="BX458" s="6" t="s">
        <v>96</v>
      </c>
    </row>
    <row r="459" spans="1:76" x14ac:dyDescent="0.25">
      <c r="A459" s="6" t="s">
        <v>776</v>
      </c>
      <c r="B459" s="6" t="s">
        <v>777</v>
      </c>
      <c r="C459" s="6" t="s">
        <v>775</v>
      </c>
      <c r="D459" s="6" t="s">
        <v>774</v>
      </c>
      <c r="E459" s="6">
        <v>2019</v>
      </c>
      <c r="F459" s="39">
        <v>1.07</v>
      </c>
      <c r="G459" t="s">
        <v>785</v>
      </c>
      <c r="H459" s="6" t="s">
        <v>787</v>
      </c>
      <c r="I459" t="s">
        <v>724</v>
      </c>
      <c r="J459" s="6" t="s">
        <v>96</v>
      </c>
      <c r="K459" s="6" t="s">
        <v>96</v>
      </c>
      <c r="L459">
        <v>0.59</v>
      </c>
      <c r="M459">
        <v>1.87</v>
      </c>
      <c r="N459" s="6" t="s">
        <v>96</v>
      </c>
      <c r="O459" s="6" t="s">
        <v>96</v>
      </c>
      <c r="P459" s="39" t="s">
        <v>96</v>
      </c>
      <c r="Q459" s="6" t="s">
        <v>96</v>
      </c>
      <c r="R459" s="6" t="s">
        <v>96</v>
      </c>
      <c r="S459" s="30" t="s">
        <v>96</v>
      </c>
      <c r="T459" s="6" t="s">
        <v>96</v>
      </c>
      <c r="U459">
        <v>8</v>
      </c>
      <c r="V459">
        <v>32.799999999999997</v>
      </c>
      <c r="W459">
        <v>-25.9</v>
      </c>
      <c r="X459" s="16" t="s">
        <v>96</v>
      </c>
      <c r="Y459" s="16" t="s">
        <v>96</v>
      </c>
      <c r="Z459" s="78" t="s">
        <v>69</v>
      </c>
      <c r="AA459" s="6" t="s">
        <v>70</v>
      </c>
      <c r="AB459" s="6">
        <v>2008</v>
      </c>
      <c r="AC459" s="6">
        <v>2013</v>
      </c>
      <c r="AD459" s="6" t="s">
        <v>96</v>
      </c>
      <c r="AE459" s="6" t="s">
        <v>96</v>
      </c>
      <c r="AF459" s="6">
        <v>1</v>
      </c>
      <c r="AG459" s="6" t="s">
        <v>96</v>
      </c>
      <c r="AH459" s="6" t="s">
        <v>96</v>
      </c>
      <c r="AI459" s="6">
        <v>1</v>
      </c>
      <c r="AJ459" s="6" t="s">
        <v>96</v>
      </c>
      <c r="AK459" s="6" t="s">
        <v>96</v>
      </c>
      <c r="AL459" s="16" t="s">
        <v>73</v>
      </c>
      <c r="AM459" s="30" t="s">
        <v>96</v>
      </c>
      <c r="AN459" s="30" t="s">
        <v>96</v>
      </c>
      <c r="AO459" s="30" t="s">
        <v>96</v>
      </c>
      <c r="AP459" s="6" t="s">
        <v>96</v>
      </c>
      <c r="AQ459" s="6" t="s">
        <v>680</v>
      </c>
      <c r="AR459" s="6" t="s">
        <v>96</v>
      </c>
      <c r="AS459" s="6">
        <v>1</v>
      </c>
      <c r="AT459" s="6" t="s">
        <v>96</v>
      </c>
      <c r="AU459" s="6">
        <v>1</v>
      </c>
      <c r="AV459" s="6">
        <v>1</v>
      </c>
      <c r="AW459" s="6" t="s">
        <v>96</v>
      </c>
      <c r="AX459" s="6" t="s">
        <v>96</v>
      </c>
      <c r="AY459" s="6" t="s">
        <v>96</v>
      </c>
      <c r="AZ459" s="6" t="s">
        <v>96</v>
      </c>
      <c r="BA459" s="6">
        <v>1</v>
      </c>
      <c r="BB459" s="6">
        <v>1</v>
      </c>
      <c r="BC459" s="6" t="s">
        <v>96</v>
      </c>
      <c r="BD459" s="6" t="s">
        <v>96</v>
      </c>
      <c r="BE459" s="6" t="s">
        <v>96</v>
      </c>
      <c r="BF459" s="6" t="s">
        <v>96</v>
      </c>
      <c r="BG459" s="6" t="s">
        <v>96</v>
      </c>
      <c r="BH459" s="6" t="s">
        <v>96</v>
      </c>
      <c r="BI459" s="6" t="s">
        <v>96</v>
      </c>
      <c r="BJ459" s="6" t="s">
        <v>96</v>
      </c>
      <c r="BK459" s="6" t="s">
        <v>813</v>
      </c>
      <c r="BL459" s="6" t="s">
        <v>96</v>
      </c>
      <c r="BM459" s="6" t="s">
        <v>96</v>
      </c>
      <c r="BN459" s="6" t="s">
        <v>96</v>
      </c>
      <c r="BO459" s="6" t="s">
        <v>96</v>
      </c>
      <c r="BP459" s="6" t="s">
        <v>96</v>
      </c>
      <c r="BQ459" s="6" t="s">
        <v>96</v>
      </c>
      <c r="BR459" s="6" t="s">
        <v>96</v>
      </c>
      <c r="BS459" s="6" t="s">
        <v>96</v>
      </c>
      <c r="BT459" s="6" t="s">
        <v>96</v>
      </c>
      <c r="BU459" s="6" t="s">
        <v>96</v>
      </c>
      <c r="BV459" s="6" t="s">
        <v>96</v>
      </c>
      <c r="BW459" s="6" t="s">
        <v>96</v>
      </c>
      <c r="BX459" s="6" t="s">
        <v>96</v>
      </c>
    </row>
    <row r="460" spans="1:76" x14ac:dyDescent="0.25">
      <c r="A460" s="6" t="s">
        <v>776</v>
      </c>
      <c r="B460" s="6" t="s">
        <v>777</v>
      </c>
      <c r="C460" s="6" t="s">
        <v>775</v>
      </c>
      <c r="D460" s="6" t="s">
        <v>774</v>
      </c>
      <c r="E460" s="6">
        <v>2019</v>
      </c>
      <c r="F460" s="39">
        <v>1.05</v>
      </c>
      <c r="G460" t="s">
        <v>785</v>
      </c>
      <c r="H460" s="6" t="s">
        <v>787</v>
      </c>
      <c r="I460" t="s">
        <v>724</v>
      </c>
      <c r="J460" s="6" t="s">
        <v>96</v>
      </c>
      <c r="K460" s="6" t="s">
        <v>96</v>
      </c>
      <c r="L460">
        <v>0.75</v>
      </c>
      <c r="M460">
        <v>1.57</v>
      </c>
      <c r="N460" s="6" t="s">
        <v>96</v>
      </c>
      <c r="O460" s="6" t="s">
        <v>96</v>
      </c>
      <c r="P460" s="39" t="s">
        <v>96</v>
      </c>
      <c r="Q460" s="6" t="s">
        <v>96</v>
      </c>
      <c r="R460" s="6" t="s">
        <v>96</v>
      </c>
      <c r="S460" s="30" t="s">
        <v>96</v>
      </c>
      <c r="T460" s="6" t="s">
        <v>96</v>
      </c>
      <c r="U460">
        <v>17</v>
      </c>
      <c r="V460">
        <v>35.299999999999997</v>
      </c>
      <c r="W460">
        <v>-2.9</v>
      </c>
      <c r="X460" s="16" t="s">
        <v>96</v>
      </c>
      <c r="Y460" s="16" t="s">
        <v>96</v>
      </c>
      <c r="Z460" s="78" t="s">
        <v>69</v>
      </c>
      <c r="AA460" s="6" t="s">
        <v>70</v>
      </c>
      <c r="AB460" s="6">
        <v>2008</v>
      </c>
      <c r="AC460" s="6">
        <v>2013</v>
      </c>
      <c r="AD460" s="6" t="s">
        <v>96</v>
      </c>
      <c r="AE460" s="6">
        <v>1</v>
      </c>
      <c r="AF460" s="6" t="s">
        <v>96</v>
      </c>
      <c r="AG460" s="6" t="s">
        <v>96</v>
      </c>
      <c r="AH460" s="6" t="s">
        <v>96</v>
      </c>
      <c r="AI460" s="6">
        <v>1</v>
      </c>
      <c r="AJ460" s="6" t="s">
        <v>96</v>
      </c>
      <c r="AK460" s="6" t="s">
        <v>96</v>
      </c>
      <c r="AL460" s="16" t="s">
        <v>73</v>
      </c>
      <c r="AM460" s="30" t="s">
        <v>96</v>
      </c>
      <c r="AN460" s="30" t="s">
        <v>96</v>
      </c>
      <c r="AO460" s="30" t="s">
        <v>96</v>
      </c>
      <c r="AP460" s="6" t="s">
        <v>96</v>
      </c>
      <c r="AQ460" s="6" t="s">
        <v>680</v>
      </c>
      <c r="AR460" s="6" t="s">
        <v>96</v>
      </c>
      <c r="AS460" s="6">
        <v>1</v>
      </c>
      <c r="AT460" s="6" t="s">
        <v>96</v>
      </c>
      <c r="AU460" s="6">
        <v>1</v>
      </c>
      <c r="AV460" s="6">
        <v>1</v>
      </c>
      <c r="AW460" s="6" t="s">
        <v>96</v>
      </c>
      <c r="AX460" s="6" t="s">
        <v>96</v>
      </c>
      <c r="AY460" s="6" t="s">
        <v>96</v>
      </c>
      <c r="AZ460" s="6" t="s">
        <v>96</v>
      </c>
      <c r="BA460" s="6">
        <v>1</v>
      </c>
      <c r="BB460" s="6">
        <v>1</v>
      </c>
      <c r="BC460" s="6" t="s">
        <v>96</v>
      </c>
      <c r="BD460" s="6" t="s">
        <v>96</v>
      </c>
      <c r="BE460" s="6" t="s">
        <v>96</v>
      </c>
      <c r="BF460" s="6" t="s">
        <v>96</v>
      </c>
      <c r="BG460" s="6" t="s">
        <v>96</v>
      </c>
      <c r="BH460" s="6" t="s">
        <v>96</v>
      </c>
      <c r="BI460" s="6" t="s">
        <v>96</v>
      </c>
      <c r="BJ460" s="6" t="s">
        <v>96</v>
      </c>
      <c r="BK460" s="6" t="s">
        <v>814</v>
      </c>
      <c r="BL460" s="6" t="s">
        <v>96</v>
      </c>
      <c r="BM460" s="6" t="s">
        <v>96</v>
      </c>
      <c r="BN460" s="6" t="s">
        <v>96</v>
      </c>
      <c r="BO460" s="6" t="s">
        <v>96</v>
      </c>
      <c r="BP460" s="6" t="s">
        <v>96</v>
      </c>
      <c r="BQ460" s="6" t="s">
        <v>96</v>
      </c>
      <c r="BR460" s="6" t="s">
        <v>96</v>
      </c>
      <c r="BS460" s="6" t="s">
        <v>96</v>
      </c>
      <c r="BT460" s="6" t="s">
        <v>96</v>
      </c>
      <c r="BU460" s="6" t="s">
        <v>96</v>
      </c>
      <c r="BV460" s="6" t="s">
        <v>96</v>
      </c>
      <c r="BW460" s="6" t="s">
        <v>96</v>
      </c>
      <c r="BX460" s="6" t="s">
        <v>96</v>
      </c>
    </row>
    <row r="461" spans="1:76" x14ac:dyDescent="0.25">
      <c r="A461" s="6" t="s">
        <v>776</v>
      </c>
      <c r="B461" s="6" t="s">
        <v>777</v>
      </c>
      <c r="C461" s="6" t="s">
        <v>775</v>
      </c>
      <c r="D461" s="6" t="s">
        <v>774</v>
      </c>
      <c r="E461" s="6">
        <v>2019</v>
      </c>
      <c r="F461" s="39">
        <v>1.07</v>
      </c>
      <c r="G461" t="s">
        <v>785</v>
      </c>
      <c r="H461" s="6" t="s">
        <v>787</v>
      </c>
      <c r="I461" t="s">
        <v>724</v>
      </c>
      <c r="J461" s="6" t="s">
        <v>96</v>
      </c>
      <c r="K461" s="6" t="s">
        <v>96</v>
      </c>
      <c r="L461">
        <v>0.49</v>
      </c>
      <c r="M461">
        <v>2.34</v>
      </c>
      <c r="N461" s="6" t="s">
        <v>96</v>
      </c>
      <c r="O461" s="6" t="s">
        <v>96</v>
      </c>
      <c r="P461" s="39" t="s">
        <v>96</v>
      </c>
      <c r="Q461" s="6" t="s">
        <v>96</v>
      </c>
      <c r="R461" s="6" t="s">
        <v>96</v>
      </c>
      <c r="S461" s="30" t="s">
        <v>96</v>
      </c>
      <c r="T461" s="6" t="s">
        <v>96</v>
      </c>
      <c r="U461">
        <v>17</v>
      </c>
      <c r="V461">
        <v>35.299999999999997</v>
      </c>
      <c r="W461">
        <v>-2.9</v>
      </c>
      <c r="X461" s="16" t="s">
        <v>96</v>
      </c>
      <c r="Y461" s="16" t="s">
        <v>96</v>
      </c>
      <c r="Z461" s="78" t="s">
        <v>69</v>
      </c>
      <c r="AA461" s="6" t="s">
        <v>70</v>
      </c>
      <c r="AB461" s="6">
        <v>2008</v>
      </c>
      <c r="AC461" s="6">
        <v>2013</v>
      </c>
      <c r="AD461" s="6" t="s">
        <v>96</v>
      </c>
      <c r="AE461" s="6" t="s">
        <v>96</v>
      </c>
      <c r="AF461" s="6">
        <v>1</v>
      </c>
      <c r="AG461" s="6" t="s">
        <v>96</v>
      </c>
      <c r="AH461" s="6" t="s">
        <v>96</v>
      </c>
      <c r="AI461" s="6">
        <v>1</v>
      </c>
      <c r="AJ461" s="6" t="s">
        <v>96</v>
      </c>
      <c r="AK461" s="6" t="s">
        <v>96</v>
      </c>
      <c r="AL461" s="16" t="s">
        <v>73</v>
      </c>
      <c r="AM461" s="30" t="s">
        <v>96</v>
      </c>
      <c r="AN461" s="30" t="s">
        <v>96</v>
      </c>
      <c r="AO461" s="30" t="s">
        <v>96</v>
      </c>
      <c r="AP461" s="6" t="s">
        <v>96</v>
      </c>
      <c r="AQ461" s="6" t="s">
        <v>680</v>
      </c>
      <c r="AR461" s="6" t="s">
        <v>96</v>
      </c>
      <c r="AS461" s="6">
        <v>1</v>
      </c>
      <c r="AT461" s="6" t="s">
        <v>96</v>
      </c>
      <c r="AU461" s="6">
        <v>1</v>
      </c>
      <c r="AV461" s="6">
        <v>1</v>
      </c>
      <c r="AW461" s="6" t="s">
        <v>96</v>
      </c>
      <c r="AX461" s="6" t="s">
        <v>96</v>
      </c>
      <c r="AY461" s="6" t="s">
        <v>96</v>
      </c>
      <c r="AZ461" s="6" t="s">
        <v>96</v>
      </c>
      <c r="BA461" s="6">
        <v>1</v>
      </c>
      <c r="BB461" s="6">
        <v>1</v>
      </c>
      <c r="BC461" s="6" t="s">
        <v>96</v>
      </c>
      <c r="BD461" s="6" t="s">
        <v>96</v>
      </c>
      <c r="BE461" s="6" t="s">
        <v>96</v>
      </c>
      <c r="BF461" s="6" t="s">
        <v>96</v>
      </c>
      <c r="BG461" s="6" t="s">
        <v>96</v>
      </c>
      <c r="BH461" s="6" t="s">
        <v>96</v>
      </c>
      <c r="BI461" s="6" t="s">
        <v>96</v>
      </c>
      <c r="BJ461" s="6" t="s">
        <v>96</v>
      </c>
      <c r="BK461" s="6" t="s">
        <v>814</v>
      </c>
      <c r="BL461" s="6" t="s">
        <v>96</v>
      </c>
      <c r="BM461" s="6" t="s">
        <v>96</v>
      </c>
      <c r="BN461" s="6" t="s">
        <v>96</v>
      </c>
      <c r="BO461" s="6" t="s">
        <v>96</v>
      </c>
      <c r="BP461" s="6" t="s">
        <v>96</v>
      </c>
      <c r="BQ461" s="6" t="s">
        <v>96</v>
      </c>
      <c r="BR461" s="6" t="s">
        <v>96</v>
      </c>
      <c r="BS461" s="6" t="s">
        <v>96</v>
      </c>
      <c r="BT461" s="6" t="s">
        <v>96</v>
      </c>
      <c r="BU461" s="6" t="s">
        <v>96</v>
      </c>
      <c r="BV461" s="6" t="s">
        <v>96</v>
      </c>
      <c r="BW461" s="6" t="s">
        <v>96</v>
      </c>
      <c r="BX461" s="6" t="s">
        <v>96</v>
      </c>
    </row>
    <row r="462" spans="1:76" x14ac:dyDescent="0.25">
      <c r="A462" s="6" t="s">
        <v>776</v>
      </c>
      <c r="B462" s="6" t="s">
        <v>777</v>
      </c>
      <c r="C462" s="6" t="s">
        <v>775</v>
      </c>
      <c r="D462" s="6" t="s">
        <v>774</v>
      </c>
      <c r="E462" s="6">
        <v>2019</v>
      </c>
      <c r="F462" s="39">
        <v>1.1499999999999999</v>
      </c>
      <c r="G462" t="s">
        <v>785</v>
      </c>
      <c r="H462" s="6" t="s">
        <v>787</v>
      </c>
      <c r="I462" t="s">
        <v>724</v>
      </c>
      <c r="J462" s="6" t="s">
        <v>96</v>
      </c>
      <c r="K462" s="6" t="s">
        <v>96</v>
      </c>
      <c r="L462">
        <v>0.85</v>
      </c>
      <c r="M462">
        <v>1.47</v>
      </c>
      <c r="N462" s="6" t="s">
        <v>96</v>
      </c>
      <c r="O462" s="6" t="s">
        <v>96</v>
      </c>
      <c r="P462" s="39" t="s">
        <v>96</v>
      </c>
      <c r="Q462" s="6" t="s">
        <v>96</v>
      </c>
      <c r="R462" s="6" t="s">
        <v>96</v>
      </c>
      <c r="S462" s="30" t="s">
        <v>96</v>
      </c>
      <c r="T462" s="6" t="s">
        <v>96</v>
      </c>
      <c r="U462">
        <v>13.6</v>
      </c>
      <c r="V462">
        <v>32.299999999999997</v>
      </c>
      <c r="W462">
        <v>-7.2</v>
      </c>
      <c r="X462" s="16" t="s">
        <v>96</v>
      </c>
      <c r="Y462" s="16" t="s">
        <v>96</v>
      </c>
      <c r="Z462" s="78" t="s">
        <v>69</v>
      </c>
      <c r="AA462" s="6" t="s">
        <v>70</v>
      </c>
      <c r="AB462" s="6">
        <v>2008</v>
      </c>
      <c r="AC462" s="6">
        <v>2013</v>
      </c>
      <c r="AD462" s="6" t="s">
        <v>96</v>
      </c>
      <c r="AE462" s="6">
        <v>1</v>
      </c>
      <c r="AF462" s="6" t="s">
        <v>96</v>
      </c>
      <c r="AG462" s="6" t="s">
        <v>96</v>
      </c>
      <c r="AH462" s="6" t="s">
        <v>96</v>
      </c>
      <c r="AI462" s="6">
        <v>1</v>
      </c>
      <c r="AJ462" s="6" t="s">
        <v>96</v>
      </c>
      <c r="AK462" s="6" t="s">
        <v>96</v>
      </c>
      <c r="AL462" s="16" t="s">
        <v>73</v>
      </c>
      <c r="AM462" s="30" t="s">
        <v>96</v>
      </c>
      <c r="AN462" s="30" t="s">
        <v>96</v>
      </c>
      <c r="AO462" s="30" t="s">
        <v>96</v>
      </c>
      <c r="AP462" s="6" t="s">
        <v>96</v>
      </c>
      <c r="AQ462" s="6" t="s">
        <v>680</v>
      </c>
      <c r="AR462" s="6" t="s">
        <v>96</v>
      </c>
      <c r="AS462" s="6">
        <v>1</v>
      </c>
      <c r="AT462" s="6" t="s">
        <v>96</v>
      </c>
      <c r="AU462" s="6">
        <v>1</v>
      </c>
      <c r="AV462" s="6">
        <v>1</v>
      </c>
      <c r="AW462" s="6" t="s">
        <v>96</v>
      </c>
      <c r="AX462" s="6" t="s">
        <v>96</v>
      </c>
      <c r="AY462" s="6" t="s">
        <v>96</v>
      </c>
      <c r="AZ462" s="6" t="s">
        <v>96</v>
      </c>
      <c r="BA462" s="6">
        <v>1</v>
      </c>
      <c r="BB462" s="6">
        <v>1</v>
      </c>
      <c r="BC462" s="6" t="s">
        <v>96</v>
      </c>
      <c r="BD462" s="6" t="s">
        <v>96</v>
      </c>
      <c r="BE462" s="6" t="s">
        <v>96</v>
      </c>
      <c r="BF462" s="6" t="s">
        <v>96</v>
      </c>
      <c r="BG462" s="6" t="s">
        <v>96</v>
      </c>
      <c r="BH462" s="6" t="s">
        <v>96</v>
      </c>
      <c r="BI462" s="6" t="s">
        <v>96</v>
      </c>
      <c r="BJ462" s="6" t="s">
        <v>96</v>
      </c>
      <c r="BK462" s="6" t="s">
        <v>815</v>
      </c>
      <c r="BL462" s="6" t="s">
        <v>96</v>
      </c>
      <c r="BM462" s="6" t="s">
        <v>96</v>
      </c>
      <c r="BN462" s="6" t="s">
        <v>96</v>
      </c>
      <c r="BO462" s="6" t="s">
        <v>96</v>
      </c>
      <c r="BP462" s="6" t="s">
        <v>96</v>
      </c>
      <c r="BQ462" s="6" t="s">
        <v>96</v>
      </c>
      <c r="BR462" s="6" t="s">
        <v>96</v>
      </c>
      <c r="BS462" s="6" t="s">
        <v>96</v>
      </c>
      <c r="BT462" s="6" t="s">
        <v>96</v>
      </c>
      <c r="BU462" s="6" t="s">
        <v>96</v>
      </c>
      <c r="BV462" s="6" t="s">
        <v>96</v>
      </c>
      <c r="BW462" s="6" t="s">
        <v>96</v>
      </c>
      <c r="BX462" s="6" t="s">
        <v>96</v>
      </c>
    </row>
    <row r="463" spans="1:76" x14ac:dyDescent="0.25">
      <c r="A463" s="6" t="s">
        <v>776</v>
      </c>
      <c r="B463" s="6" t="s">
        <v>777</v>
      </c>
      <c r="C463" s="6" t="s">
        <v>775</v>
      </c>
      <c r="D463" s="6" t="s">
        <v>774</v>
      </c>
      <c r="E463" s="6">
        <v>2019</v>
      </c>
      <c r="F463" s="39">
        <v>1.05</v>
      </c>
      <c r="G463" t="s">
        <v>785</v>
      </c>
      <c r="H463" s="6" t="s">
        <v>787</v>
      </c>
      <c r="I463" t="s">
        <v>724</v>
      </c>
      <c r="J463" s="6" t="s">
        <v>96</v>
      </c>
      <c r="K463" s="6" t="s">
        <v>96</v>
      </c>
      <c r="L463">
        <v>0.57999999999999996</v>
      </c>
      <c r="M463">
        <v>1.91</v>
      </c>
      <c r="N463" s="6" t="s">
        <v>96</v>
      </c>
      <c r="O463" s="6" t="s">
        <v>96</v>
      </c>
      <c r="P463" s="39" t="s">
        <v>96</v>
      </c>
      <c r="Q463" s="6" t="s">
        <v>96</v>
      </c>
      <c r="R463" s="6" t="s">
        <v>96</v>
      </c>
      <c r="S463" s="30" t="s">
        <v>96</v>
      </c>
      <c r="T463" s="6" t="s">
        <v>96</v>
      </c>
      <c r="U463">
        <v>13.6</v>
      </c>
      <c r="V463">
        <v>32.299999999999997</v>
      </c>
      <c r="W463">
        <v>-7.2</v>
      </c>
      <c r="X463" s="16" t="s">
        <v>96</v>
      </c>
      <c r="Y463" s="16" t="s">
        <v>96</v>
      </c>
      <c r="Z463" s="78" t="s">
        <v>69</v>
      </c>
      <c r="AA463" s="6" t="s">
        <v>70</v>
      </c>
      <c r="AB463" s="6">
        <v>2008</v>
      </c>
      <c r="AC463" s="6">
        <v>2013</v>
      </c>
      <c r="AD463" s="6" t="s">
        <v>96</v>
      </c>
      <c r="AE463" s="6" t="s">
        <v>96</v>
      </c>
      <c r="AF463" s="6">
        <v>1</v>
      </c>
      <c r="AG463" s="6" t="s">
        <v>96</v>
      </c>
      <c r="AH463" s="6" t="s">
        <v>96</v>
      </c>
      <c r="AI463" s="6">
        <v>1</v>
      </c>
      <c r="AJ463" s="6" t="s">
        <v>96</v>
      </c>
      <c r="AK463" s="6" t="s">
        <v>96</v>
      </c>
      <c r="AL463" s="16" t="s">
        <v>73</v>
      </c>
      <c r="AM463" s="30" t="s">
        <v>96</v>
      </c>
      <c r="AN463" s="30" t="s">
        <v>96</v>
      </c>
      <c r="AO463" s="30" t="s">
        <v>96</v>
      </c>
      <c r="AP463" s="6" t="s">
        <v>96</v>
      </c>
      <c r="AQ463" s="6" t="s">
        <v>680</v>
      </c>
      <c r="AR463" s="6" t="s">
        <v>96</v>
      </c>
      <c r="AS463" s="6">
        <v>1</v>
      </c>
      <c r="AT463" s="6" t="s">
        <v>96</v>
      </c>
      <c r="AU463" s="6">
        <v>1</v>
      </c>
      <c r="AV463" s="6">
        <v>1</v>
      </c>
      <c r="AW463" s="6" t="s">
        <v>96</v>
      </c>
      <c r="AX463" s="6" t="s">
        <v>96</v>
      </c>
      <c r="AY463" s="6" t="s">
        <v>96</v>
      </c>
      <c r="AZ463" s="6" t="s">
        <v>96</v>
      </c>
      <c r="BA463" s="6">
        <v>1</v>
      </c>
      <c r="BB463" s="6">
        <v>1</v>
      </c>
      <c r="BC463" s="6" t="s">
        <v>96</v>
      </c>
      <c r="BD463" s="6" t="s">
        <v>96</v>
      </c>
      <c r="BE463" s="6" t="s">
        <v>96</v>
      </c>
      <c r="BF463" s="6" t="s">
        <v>96</v>
      </c>
      <c r="BG463" s="6" t="s">
        <v>96</v>
      </c>
      <c r="BH463" s="6" t="s">
        <v>96</v>
      </c>
      <c r="BI463" s="6" t="s">
        <v>96</v>
      </c>
      <c r="BJ463" s="6" t="s">
        <v>96</v>
      </c>
      <c r="BK463" s="6" t="s">
        <v>815</v>
      </c>
      <c r="BL463" s="6" t="s">
        <v>96</v>
      </c>
      <c r="BM463" s="6" t="s">
        <v>96</v>
      </c>
      <c r="BN463" s="6" t="s">
        <v>96</v>
      </c>
      <c r="BO463" s="6" t="s">
        <v>96</v>
      </c>
      <c r="BP463" s="6" t="s">
        <v>96</v>
      </c>
      <c r="BQ463" s="6" t="s">
        <v>96</v>
      </c>
      <c r="BR463" s="6" t="s">
        <v>96</v>
      </c>
      <c r="BS463" s="6" t="s">
        <v>96</v>
      </c>
      <c r="BT463" s="6" t="s">
        <v>96</v>
      </c>
      <c r="BU463" s="6" t="s">
        <v>96</v>
      </c>
      <c r="BV463" s="6" t="s">
        <v>96</v>
      </c>
      <c r="BW463" s="6" t="s">
        <v>96</v>
      </c>
      <c r="BX463" s="6" t="s">
        <v>96</v>
      </c>
    </row>
    <row r="464" spans="1:76" x14ac:dyDescent="0.25">
      <c r="A464" s="6" t="s">
        <v>776</v>
      </c>
      <c r="B464" s="6" t="s">
        <v>777</v>
      </c>
      <c r="C464" s="6" t="s">
        <v>775</v>
      </c>
      <c r="D464" s="6" t="s">
        <v>774</v>
      </c>
      <c r="E464" s="6">
        <v>2019</v>
      </c>
      <c r="F464" s="39">
        <v>1.35</v>
      </c>
      <c r="G464" t="s">
        <v>785</v>
      </c>
      <c r="H464" s="6" t="s">
        <v>787</v>
      </c>
      <c r="I464" t="s">
        <v>724</v>
      </c>
      <c r="J464" s="6" t="s">
        <v>96</v>
      </c>
      <c r="K464" s="6" t="s">
        <v>96</v>
      </c>
      <c r="L464">
        <v>0.68</v>
      </c>
      <c r="M464">
        <v>2.67</v>
      </c>
      <c r="N464" s="6" t="s">
        <v>96</v>
      </c>
      <c r="O464" s="6" t="s">
        <v>96</v>
      </c>
      <c r="P464" s="39" t="s">
        <v>96</v>
      </c>
      <c r="Q464" s="6" t="s">
        <v>96</v>
      </c>
      <c r="R464" s="6" t="s">
        <v>96</v>
      </c>
      <c r="S464" s="30" t="s">
        <v>96</v>
      </c>
      <c r="T464" s="6" t="s">
        <v>96</v>
      </c>
      <c r="U464">
        <v>5.9</v>
      </c>
      <c r="V464">
        <v>25.7</v>
      </c>
      <c r="W464">
        <v>-16.5</v>
      </c>
      <c r="X464" s="16" t="s">
        <v>96</v>
      </c>
      <c r="Y464" s="16" t="s">
        <v>96</v>
      </c>
      <c r="Z464" s="78" t="s">
        <v>69</v>
      </c>
      <c r="AA464" s="6" t="s">
        <v>70</v>
      </c>
      <c r="AB464" s="6">
        <v>2008</v>
      </c>
      <c r="AC464" s="6">
        <v>2013</v>
      </c>
      <c r="AD464" s="6" t="s">
        <v>96</v>
      </c>
      <c r="AE464" s="6">
        <v>1</v>
      </c>
      <c r="AF464" s="6" t="s">
        <v>96</v>
      </c>
      <c r="AG464" s="6" t="s">
        <v>96</v>
      </c>
      <c r="AH464" s="6" t="s">
        <v>96</v>
      </c>
      <c r="AI464" s="6">
        <v>1</v>
      </c>
      <c r="AJ464" s="6" t="s">
        <v>96</v>
      </c>
      <c r="AK464" s="6" t="s">
        <v>96</v>
      </c>
      <c r="AL464" s="16" t="s">
        <v>73</v>
      </c>
      <c r="AM464" s="30" t="s">
        <v>96</v>
      </c>
      <c r="AN464" s="30" t="s">
        <v>96</v>
      </c>
      <c r="AO464" s="30" t="s">
        <v>96</v>
      </c>
      <c r="AP464" s="6" t="s">
        <v>96</v>
      </c>
      <c r="AQ464" s="6" t="s">
        <v>680</v>
      </c>
      <c r="AR464" s="6" t="s">
        <v>96</v>
      </c>
      <c r="AS464" s="6">
        <v>1</v>
      </c>
      <c r="AT464" s="6" t="s">
        <v>96</v>
      </c>
      <c r="AU464" s="6">
        <v>1</v>
      </c>
      <c r="AV464" s="6">
        <v>1</v>
      </c>
      <c r="AW464" s="6" t="s">
        <v>96</v>
      </c>
      <c r="AX464" s="6" t="s">
        <v>96</v>
      </c>
      <c r="AY464" s="6" t="s">
        <v>96</v>
      </c>
      <c r="AZ464" s="6" t="s">
        <v>96</v>
      </c>
      <c r="BA464" s="6">
        <v>1</v>
      </c>
      <c r="BB464" s="6">
        <v>1</v>
      </c>
      <c r="BC464" s="6" t="s">
        <v>96</v>
      </c>
      <c r="BD464" s="6" t="s">
        <v>96</v>
      </c>
      <c r="BE464" s="6" t="s">
        <v>96</v>
      </c>
      <c r="BF464" s="6" t="s">
        <v>96</v>
      </c>
      <c r="BG464" s="6" t="s">
        <v>96</v>
      </c>
      <c r="BH464" s="6" t="s">
        <v>96</v>
      </c>
      <c r="BI464" s="6" t="s">
        <v>96</v>
      </c>
      <c r="BJ464" s="6" t="s">
        <v>96</v>
      </c>
      <c r="BK464" s="6" t="s">
        <v>816</v>
      </c>
      <c r="BL464" s="6" t="s">
        <v>96</v>
      </c>
      <c r="BM464" s="6" t="s">
        <v>96</v>
      </c>
      <c r="BN464" s="6" t="s">
        <v>96</v>
      </c>
      <c r="BO464" s="6" t="s">
        <v>96</v>
      </c>
      <c r="BP464" s="6" t="s">
        <v>96</v>
      </c>
      <c r="BQ464" s="6" t="s">
        <v>96</v>
      </c>
      <c r="BR464" s="6" t="s">
        <v>96</v>
      </c>
      <c r="BS464" s="6" t="s">
        <v>96</v>
      </c>
      <c r="BT464" s="6" t="s">
        <v>96</v>
      </c>
      <c r="BU464" s="6" t="s">
        <v>96</v>
      </c>
      <c r="BV464" s="6" t="s">
        <v>96</v>
      </c>
      <c r="BW464" s="6" t="s">
        <v>96</v>
      </c>
      <c r="BX464" s="6" t="s">
        <v>96</v>
      </c>
    </row>
    <row r="465" spans="1:76" x14ac:dyDescent="0.25">
      <c r="A465" s="6" t="s">
        <v>776</v>
      </c>
      <c r="B465" s="6" t="s">
        <v>777</v>
      </c>
      <c r="C465" s="6" t="s">
        <v>775</v>
      </c>
      <c r="D465" s="6" t="s">
        <v>774</v>
      </c>
      <c r="E465" s="6">
        <v>2019</v>
      </c>
      <c r="F465" s="39">
        <v>1.0900000000000001</v>
      </c>
      <c r="G465" t="s">
        <v>785</v>
      </c>
      <c r="H465" s="6" t="s">
        <v>787</v>
      </c>
      <c r="I465" t="s">
        <v>724</v>
      </c>
      <c r="J465" s="6" t="s">
        <v>96</v>
      </c>
      <c r="K465" s="6" t="s">
        <v>96</v>
      </c>
      <c r="L465">
        <v>0.54</v>
      </c>
      <c r="M465">
        <v>1.57</v>
      </c>
      <c r="N465" s="6" t="s">
        <v>96</v>
      </c>
      <c r="O465" s="6" t="s">
        <v>96</v>
      </c>
      <c r="P465" s="39" t="s">
        <v>96</v>
      </c>
      <c r="Q465" s="6" t="s">
        <v>96</v>
      </c>
      <c r="R465" s="6" t="s">
        <v>96</v>
      </c>
      <c r="S465" s="30" t="s">
        <v>96</v>
      </c>
      <c r="T465" s="6" t="s">
        <v>96</v>
      </c>
      <c r="U465">
        <v>5.9</v>
      </c>
      <c r="V465">
        <v>25.7</v>
      </c>
      <c r="W465">
        <v>-16.5</v>
      </c>
      <c r="X465" s="16" t="s">
        <v>96</v>
      </c>
      <c r="Y465" s="16" t="s">
        <v>96</v>
      </c>
      <c r="Z465" s="78" t="s">
        <v>69</v>
      </c>
      <c r="AA465" s="6" t="s">
        <v>70</v>
      </c>
      <c r="AB465" s="6">
        <v>2008</v>
      </c>
      <c r="AC465" s="6">
        <v>2013</v>
      </c>
      <c r="AD465" s="6" t="s">
        <v>96</v>
      </c>
      <c r="AE465" s="6" t="s">
        <v>96</v>
      </c>
      <c r="AF465" s="6">
        <v>1</v>
      </c>
      <c r="AG465" s="6" t="s">
        <v>96</v>
      </c>
      <c r="AH465" s="6" t="s">
        <v>96</v>
      </c>
      <c r="AI465" s="6">
        <v>1</v>
      </c>
      <c r="AJ465" s="6" t="s">
        <v>96</v>
      </c>
      <c r="AK465" s="6" t="s">
        <v>96</v>
      </c>
      <c r="AL465" s="16" t="s">
        <v>73</v>
      </c>
      <c r="AM465" s="30" t="s">
        <v>96</v>
      </c>
      <c r="AN465" s="30" t="s">
        <v>96</v>
      </c>
      <c r="AO465" s="30" t="s">
        <v>96</v>
      </c>
      <c r="AP465" s="6" t="s">
        <v>96</v>
      </c>
      <c r="AQ465" s="6" t="s">
        <v>680</v>
      </c>
      <c r="AR465" s="6" t="s">
        <v>96</v>
      </c>
      <c r="AS465" s="6">
        <v>1</v>
      </c>
      <c r="AT465" s="6" t="s">
        <v>96</v>
      </c>
      <c r="AU465" s="6">
        <v>1</v>
      </c>
      <c r="AV465" s="6">
        <v>1</v>
      </c>
      <c r="AW465" s="6" t="s">
        <v>96</v>
      </c>
      <c r="AX465" s="6" t="s">
        <v>96</v>
      </c>
      <c r="AY465" s="6" t="s">
        <v>96</v>
      </c>
      <c r="AZ465" s="6" t="s">
        <v>96</v>
      </c>
      <c r="BA465" s="6">
        <v>1</v>
      </c>
      <c r="BB465" s="6">
        <v>1</v>
      </c>
      <c r="BC465" s="6" t="s">
        <v>96</v>
      </c>
      <c r="BD465" s="6" t="s">
        <v>96</v>
      </c>
      <c r="BE465" s="6" t="s">
        <v>96</v>
      </c>
      <c r="BF465" s="6" t="s">
        <v>96</v>
      </c>
      <c r="BG465" s="6" t="s">
        <v>96</v>
      </c>
      <c r="BH465" s="6" t="s">
        <v>96</v>
      </c>
      <c r="BI465" s="6" t="s">
        <v>96</v>
      </c>
      <c r="BJ465" s="6" t="s">
        <v>96</v>
      </c>
      <c r="BK465" s="6" t="s">
        <v>816</v>
      </c>
      <c r="BL465" s="6" t="s">
        <v>96</v>
      </c>
      <c r="BM465" s="6" t="s">
        <v>96</v>
      </c>
      <c r="BN465" s="6" t="s">
        <v>96</v>
      </c>
      <c r="BO465" s="6" t="s">
        <v>96</v>
      </c>
      <c r="BP465" s="6" t="s">
        <v>96</v>
      </c>
      <c r="BQ465" s="6" t="s">
        <v>96</v>
      </c>
      <c r="BR465" s="6" t="s">
        <v>96</v>
      </c>
      <c r="BS465" s="6" t="s">
        <v>96</v>
      </c>
      <c r="BT465" s="6" t="s">
        <v>96</v>
      </c>
      <c r="BU465" s="6" t="s">
        <v>96</v>
      </c>
      <c r="BV465" s="6" t="s">
        <v>96</v>
      </c>
      <c r="BW465" s="6" t="s">
        <v>96</v>
      </c>
      <c r="BX465" s="6" t="s">
        <v>96</v>
      </c>
    </row>
    <row r="466" spans="1:76" x14ac:dyDescent="0.25">
      <c r="A466" s="6" t="s">
        <v>776</v>
      </c>
      <c r="B466" s="6" t="s">
        <v>777</v>
      </c>
      <c r="C466" s="6" t="s">
        <v>775</v>
      </c>
      <c r="D466" s="6" t="s">
        <v>774</v>
      </c>
      <c r="E466" s="6">
        <v>2019</v>
      </c>
      <c r="F466" s="39">
        <v>1.46</v>
      </c>
      <c r="G466" t="s">
        <v>785</v>
      </c>
      <c r="H466" s="6" t="s">
        <v>787</v>
      </c>
      <c r="I466" t="s">
        <v>724</v>
      </c>
      <c r="J466" s="6" t="s">
        <v>96</v>
      </c>
      <c r="K466" s="6" t="s">
        <v>96</v>
      </c>
      <c r="L466">
        <v>0.69</v>
      </c>
      <c r="M466">
        <v>3.12</v>
      </c>
      <c r="N466" s="6" t="s">
        <v>96</v>
      </c>
      <c r="O466" s="6" t="s">
        <v>96</v>
      </c>
      <c r="P466" s="39" t="s">
        <v>96</v>
      </c>
      <c r="Q466" s="6" t="s">
        <v>96</v>
      </c>
      <c r="R466" s="6" t="s">
        <v>96</v>
      </c>
      <c r="S466" s="30" t="s">
        <v>96</v>
      </c>
      <c r="T466" s="6" t="s">
        <v>96</v>
      </c>
      <c r="U466">
        <v>10.3</v>
      </c>
      <c r="V466">
        <v>30.6</v>
      </c>
      <c r="W466">
        <v>-17.7</v>
      </c>
      <c r="X466" s="16" t="s">
        <v>96</v>
      </c>
      <c r="Y466" s="16" t="s">
        <v>96</v>
      </c>
      <c r="Z466" s="78" t="s">
        <v>69</v>
      </c>
      <c r="AA466" s="6" t="s">
        <v>70</v>
      </c>
      <c r="AB466" s="6">
        <v>2008</v>
      </c>
      <c r="AC466" s="6">
        <v>2013</v>
      </c>
      <c r="AD466" s="6" t="s">
        <v>96</v>
      </c>
      <c r="AE466" s="6">
        <v>1</v>
      </c>
      <c r="AF466" s="6" t="s">
        <v>96</v>
      </c>
      <c r="AG466" s="6" t="s">
        <v>96</v>
      </c>
      <c r="AH466" s="6" t="s">
        <v>96</v>
      </c>
      <c r="AI466" s="6">
        <v>1</v>
      </c>
      <c r="AJ466" s="6" t="s">
        <v>96</v>
      </c>
      <c r="AK466" s="6" t="s">
        <v>96</v>
      </c>
      <c r="AL466" s="16" t="s">
        <v>73</v>
      </c>
      <c r="AM466" s="30" t="s">
        <v>96</v>
      </c>
      <c r="AN466" s="30" t="s">
        <v>96</v>
      </c>
      <c r="AO466" s="30" t="s">
        <v>96</v>
      </c>
      <c r="AP466" s="6" t="s">
        <v>96</v>
      </c>
      <c r="AQ466" s="6" t="s">
        <v>680</v>
      </c>
      <c r="AR466" s="6" t="s">
        <v>96</v>
      </c>
      <c r="AS466" s="6">
        <v>1</v>
      </c>
      <c r="AT466" s="6" t="s">
        <v>96</v>
      </c>
      <c r="AU466" s="6">
        <v>1</v>
      </c>
      <c r="AV466" s="6">
        <v>1</v>
      </c>
      <c r="AW466" s="6" t="s">
        <v>96</v>
      </c>
      <c r="AX466" s="6" t="s">
        <v>96</v>
      </c>
      <c r="AY466" s="6" t="s">
        <v>96</v>
      </c>
      <c r="AZ466" s="6" t="s">
        <v>96</v>
      </c>
      <c r="BA466" s="6">
        <v>1</v>
      </c>
      <c r="BB466" s="6">
        <v>1</v>
      </c>
      <c r="BC466" s="6" t="s">
        <v>96</v>
      </c>
      <c r="BD466" s="6" t="s">
        <v>96</v>
      </c>
      <c r="BE466" s="6" t="s">
        <v>96</v>
      </c>
      <c r="BF466" s="6" t="s">
        <v>96</v>
      </c>
      <c r="BG466" s="6" t="s">
        <v>96</v>
      </c>
      <c r="BH466" s="6" t="s">
        <v>96</v>
      </c>
      <c r="BI466" s="6" t="s">
        <v>96</v>
      </c>
      <c r="BJ466" s="6" t="s">
        <v>96</v>
      </c>
      <c r="BK466" s="6" t="s">
        <v>817</v>
      </c>
      <c r="BL466" s="6" t="s">
        <v>96</v>
      </c>
      <c r="BM466" s="6" t="s">
        <v>96</v>
      </c>
      <c r="BN466" s="6" t="s">
        <v>96</v>
      </c>
      <c r="BO466" s="6" t="s">
        <v>96</v>
      </c>
      <c r="BP466" s="6" t="s">
        <v>96</v>
      </c>
      <c r="BQ466" s="6" t="s">
        <v>96</v>
      </c>
      <c r="BR466" s="6" t="s">
        <v>96</v>
      </c>
      <c r="BS466" s="6" t="s">
        <v>96</v>
      </c>
      <c r="BT466" s="6" t="s">
        <v>96</v>
      </c>
      <c r="BU466" s="6" t="s">
        <v>96</v>
      </c>
      <c r="BV466" s="6" t="s">
        <v>96</v>
      </c>
      <c r="BW466" s="6" t="s">
        <v>96</v>
      </c>
      <c r="BX466" s="6" t="s">
        <v>96</v>
      </c>
    </row>
    <row r="467" spans="1:76" x14ac:dyDescent="0.25">
      <c r="A467" s="6" t="s">
        <v>776</v>
      </c>
      <c r="B467" s="6" t="s">
        <v>777</v>
      </c>
      <c r="C467" s="6" t="s">
        <v>775</v>
      </c>
      <c r="D467" s="6" t="s">
        <v>774</v>
      </c>
      <c r="E467" s="6">
        <v>2019</v>
      </c>
      <c r="F467" s="39">
        <v>1.56</v>
      </c>
      <c r="G467" t="s">
        <v>785</v>
      </c>
      <c r="H467" s="6" t="s">
        <v>787</v>
      </c>
      <c r="I467" t="s">
        <v>724</v>
      </c>
      <c r="J467" s="6" t="s">
        <v>96</v>
      </c>
      <c r="K467" s="6" t="s">
        <v>96</v>
      </c>
      <c r="L467">
        <v>0.76</v>
      </c>
      <c r="M467">
        <v>3.22</v>
      </c>
      <c r="N467" s="6" t="s">
        <v>96</v>
      </c>
      <c r="O467" s="6" t="s">
        <v>96</v>
      </c>
      <c r="P467" s="39" t="s">
        <v>96</v>
      </c>
      <c r="Q467" s="6" t="s">
        <v>96</v>
      </c>
      <c r="R467" s="6" t="s">
        <v>96</v>
      </c>
      <c r="S467" s="30" t="s">
        <v>96</v>
      </c>
      <c r="T467" s="6" t="s">
        <v>96</v>
      </c>
      <c r="U467">
        <v>10.3</v>
      </c>
      <c r="V467">
        <v>30.6</v>
      </c>
      <c r="W467">
        <v>-17.7</v>
      </c>
      <c r="X467" s="16" t="s">
        <v>96</v>
      </c>
      <c r="Y467" s="16" t="s">
        <v>96</v>
      </c>
      <c r="Z467" s="78" t="s">
        <v>69</v>
      </c>
      <c r="AA467" s="6" t="s">
        <v>70</v>
      </c>
      <c r="AB467" s="6">
        <v>2008</v>
      </c>
      <c r="AC467" s="6">
        <v>2013</v>
      </c>
      <c r="AD467" s="6" t="s">
        <v>96</v>
      </c>
      <c r="AE467" s="6" t="s">
        <v>96</v>
      </c>
      <c r="AF467" s="6">
        <v>1</v>
      </c>
      <c r="AG467" s="6" t="s">
        <v>96</v>
      </c>
      <c r="AH467" s="6" t="s">
        <v>96</v>
      </c>
      <c r="AI467" s="6">
        <v>1</v>
      </c>
      <c r="AJ467" s="6" t="s">
        <v>96</v>
      </c>
      <c r="AK467" s="6" t="s">
        <v>96</v>
      </c>
      <c r="AL467" s="16" t="s">
        <v>73</v>
      </c>
      <c r="AM467" s="30" t="s">
        <v>96</v>
      </c>
      <c r="AN467" s="30" t="s">
        <v>96</v>
      </c>
      <c r="AO467" s="30" t="s">
        <v>96</v>
      </c>
      <c r="AP467" s="6" t="s">
        <v>96</v>
      </c>
      <c r="AQ467" s="6" t="s">
        <v>680</v>
      </c>
      <c r="AR467" s="6" t="s">
        <v>96</v>
      </c>
      <c r="AS467" s="6">
        <v>1</v>
      </c>
      <c r="AT467" s="6" t="s">
        <v>96</v>
      </c>
      <c r="AU467" s="6">
        <v>1</v>
      </c>
      <c r="AV467" s="6">
        <v>1</v>
      </c>
      <c r="AW467" s="6" t="s">
        <v>96</v>
      </c>
      <c r="AX467" s="6" t="s">
        <v>96</v>
      </c>
      <c r="AY467" s="6" t="s">
        <v>96</v>
      </c>
      <c r="AZ467" s="6" t="s">
        <v>96</v>
      </c>
      <c r="BA467" s="6">
        <v>1</v>
      </c>
      <c r="BB467" s="6">
        <v>1</v>
      </c>
      <c r="BC467" s="6" t="s">
        <v>96</v>
      </c>
      <c r="BD467" s="6" t="s">
        <v>96</v>
      </c>
      <c r="BE467" s="6" t="s">
        <v>96</v>
      </c>
      <c r="BF467" s="6" t="s">
        <v>96</v>
      </c>
      <c r="BG467" s="6" t="s">
        <v>96</v>
      </c>
      <c r="BH467" s="6" t="s">
        <v>96</v>
      </c>
      <c r="BI467" s="6" t="s">
        <v>96</v>
      </c>
      <c r="BJ467" s="6" t="s">
        <v>96</v>
      </c>
      <c r="BK467" s="6" t="s">
        <v>817</v>
      </c>
      <c r="BL467" s="6" t="s">
        <v>96</v>
      </c>
      <c r="BM467" s="6" t="s">
        <v>96</v>
      </c>
      <c r="BN467" s="6" t="s">
        <v>96</v>
      </c>
      <c r="BO467" s="6" t="s">
        <v>96</v>
      </c>
      <c r="BP467" s="6" t="s">
        <v>96</v>
      </c>
      <c r="BQ467" s="6" t="s">
        <v>96</v>
      </c>
      <c r="BR467" s="6" t="s">
        <v>96</v>
      </c>
      <c r="BS467" s="6" t="s">
        <v>96</v>
      </c>
      <c r="BT467" s="6" t="s">
        <v>96</v>
      </c>
      <c r="BU467" s="6" t="s">
        <v>96</v>
      </c>
      <c r="BV467" s="6" t="s">
        <v>96</v>
      </c>
      <c r="BW467" s="6" t="s">
        <v>96</v>
      </c>
      <c r="BX467" s="6" t="s">
        <v>96</v>
      </c>
    </row>
    <row r="468" spans="1:76" x14ac:dyDescent="0.25">
      <c r="A468" s="6" t="s">
        <v>776</v>
      </c>
      <c r="B468" s="6" t="s">
        <v>777</v>
      </c>
      <c r="C468" s="6" t="s">
        <v>775</v>
      </c>
      <c r="D468" s="6" t="s">
        <v>774</v>
      </c>
      <c r="E468" s="6">
        <v>2019</v>
      </c>
      <c r="F468" s="39">
        <v>1.26</v>
      </c>
      <c r="G468" t="s">
        <v>785</v>
      </c>
      <c r="H468" s="6" t="s">
        <v>787</v>
      </c>
      <c r="I468" t="s">
        <v>724</v>
      </c>
      <c r="J468" s="6" t="s">
        <v>96</v>
      </c>
      <c r="K468" s="6" t="s">
        <v>96</v>
      </c>
      <c r="L468">
        <v>0.76</v>
      </c>
      <c r="M468">
        <v>2.0699999999999998</v>
      </c>
      <c r="N468" s="6" t="s">
        <v>96</v>
      </c>
      <c r="O468" s="6" t="s">
        <v>96</v>
      </c>
      <c r="P468" s="39" t="s">
        <v>96</v>
      </c>
      <c r="Q468" s="6" t="s">
        <v>96</v>
      </c>
      <c r="R468" s="6" t="s">
        <v>96</v>
      </c>
      <c r="S468" s="30" t="s">
        <v>96</v>
      </c>
      <c r="T468" s="6" t="s">
        <v>96</v>
      </c>
      <c r="U468">
        <v>15.6</v>
      </c>
      <c r="V468">
        <v>34.200000000000003</v>
      </c>
      <c r="W468">
        <v>-5.0999999999999996</v>
      </c>
      <c r="X468" s="16" t="s">
        <v>96</v>
      </c>
      <c r="Y468" s="16" t="s">
        <v>96</v>
      </c>
      <c r="Z468" s="78" t="s">
        <v>69</v>
      </c>
      <c r="AA468" s="6" t="s">
        <v>70</v>
      </c>
      <c r="AB468" s="6">
        <v>2008</v>
      </c>
      <c r="AC468" s="6">
        <v>2013</v>
      </c>
      <c r="AD468" s="6" t="s">
        <v>96</v>
      </c>
      <c r="AE468" s="6">
        <v>1</v>
      </c>
      <c r="AF468" s="6" t="s">
        <v>96</v>
      </c>
      <c r="AG468" s="6" t="s">
        <v>96</v>
      </c>
      <c r="AH468" s="6" t="s">
        <v>96</v>
      </c>
      <c r="AI468" s="6">
        <v>1</v>
      </c>
      <c r="AJ468" s="6" t="s">
        <v>96</v>
      </c>
      <c r="AK468" s="6" t="s">
        <v>96</v>
      </c>
      <c r="AL468" s="16" t="s">
        <v>73</v>
      </c>
      <c r="AM468" s="30" t="s">
        <v>96</v>
      </c>
      <c r="AN468" s="30" t="s">
        <v>96</v>
      </c>
      <c r="AO468" s="30" t="s">
        <v>96</v>
      </c>
      <c r="AP468" s="6" t="s">
        <v>96</v>
      </c>
      <c r="AQ468" s="6" t="s">
        <v>680</v>
      </c>
      <c r="AR468" s="6" t="s">
        <v>96</v>
      </c>
      <c r="AS468" s="6">
        <v>1</v>
      </c>
      <c r="AT468" s="6" t="s">
        <v>96</v>
      </c>
      <c r="AU468" s="6">
        <v>1</v>
      </c>
      <c r="AV468" s="6">
        <v>1</v>
      </c>
      <c r="AW468" s="6" t="s">
        <v>96</v>
      </c>
      <c r="AX468" s="6" t="s">
        <v>96</v>
      </c>
      <c r="AY468" s="6" t="s">
        <v>96</v>
      </c>
      <c r="AZ468" s="6" t="s">
        <v>96</v>
      </c>
      <c r="BA468" s="6">
        <v>1</v>
      </c>
      <c r="BB468" s="6">
        <v>1</v>
      </c>
      <c r="BC468" s="6" t="s">
        <v>96</v>
      </c>
      <c r="BD468" s="6" t="s">
        <v>96</v>
      </c>
      <c r="BE468" s="6" t="s">
        <v>96</v>
      </c>
      <c r="BF468" s="6" t="s">
        <v>96</v>
      </c>
      <c r="BG468" s="6" t="s">
        <v>96</v>
      </c>
      <c r="BH468" s="6" t="s">
        <v>96</v>
      </c>
      <c r="BI468" s="6" t="s">
        <v>96</v>
      </c>
      <c r="BJ468" s="6" t="s">
        <v>96</v>
      </c>
      <c r="BK468" s="6" t="s">
        <v>818</v>
      </c>
      <c r="BL468" s="6" t="s">
        <v>96</v>
      </c>
      <c r="BM468" s="6" t="s">
        <v>96</v>
      </c>
      <c r="BN468" s="6" t="s">
        <v>96</v>
      </c>
      <c r="BO468" s="6" t="s">
        <v>96</v>
      </c>
      <c r="BP468" s="6" t="s">
        <v>96</v>
      </c>
      <c r="BQ468" s="6" t="s">
        <v>96</v>
      </c>
      <c r="BR468" s="6" t="s">
        <v>96</v>
      </c>
      <c r="BS468" s="6" t="s">
        <v>96</v>
      </c>
      <c r="BT468" s="6" t="s">
        <v>96</v>
      </c>
      <c r="BU468" s="6" t="s">
        <v>96</v>
      </c>
      <c r="BV468" s="6" t="s">
        <v>96</v>
      </c>
      <c r="BW468" s="6" t="s">
        <v>96</v>
      </c>
      <c r="BX468" s="6" t="s">
        <v>96</v>
      </c>
    </row>
    <row r="469" spans="1:76" x14ac:dyDescent="0.25">
      <c r="A469" s="6" t="s">
        <v>776</v>
      </c>
      <c r="B469" s="6" t="s">
        <v>777</v>
      </c>
      <c r="C469" s="6" t="s">
        <v>775</v>
      </c>
      <c r="D469" s="6" t="s">
        <v>774</v>
      </c>
      <c r="E469" s="6">
        <v>2019</v>
      </c>
      <c r="F469" s="39">
        <v>1.04</v>
      </c>
      <c r="G469" t="s">
        <v>785</v>
      </c>
      <c r="H469" s="6" t="s">
        <v>787</v>
      </c>
      <c r="I469" t="s">
        <v>724</v>
      </c>
      <c r="J469" s="6" t="s">
        <v>96</v>
      </c>
      <c r="K469" s="6" t="s">
        <v>96</v>
      </c>
      <c r="L469">
        <v>0.59</v>
      </c>
      <c r="M469">
        <v>1.84</v>
      </c>
      <c r="N469" s="6" t="s">
        <v>96</v>
      </c>
      <c r="O469" s="6" t="s">
        <v>96</v>
      </c>
      <c r="P469" s="39" t="s">
        <v>96</v>
      </c>
      <c r="Q469" s="6" t="s">
        <v>96</v>
      </c>
      <c r="R469" s="6" t="s">
        <v>96</v>
      </c>
      <c r="S469" s="30" t="s">
        <v>96</v>
      </c>
      <c r="T469" s="6" t="s">
        <v>96</v>
      </c>
      <c r="U469">
        <v>15.6</v>
      </c>
      <c r="V469">
        <v>34.200000000000003</v>
      </c>
      <c r="W469">
        <v>-5.0999999999999996</v>
      </c>
      <c r="X469" s="16" t="s">
        <v>96</v>
      </c>
      <c r="Y469" s="16" t="s">
        <v>96</v>
      </c>
      <c r="Z469" s="78" t="s">
        <v>69</v>
      </c>
      <c r="AA469" s="6" t="s">
        <v>70</v>
      </c>
      <c r="AB469" s="6">
        <v>2008</v>
      </c>
      <c r="AC469" s="6">
        <v>2013</v>
      </c>
      <c r="AD469" s="6" t="s">
        <v>96</v>
      </c>
      <c r="AE469" s="6" t="s">
        <v>96</v>
      </c>
      <c r="AF469" s="6">
        <v>1</v>
      </c>
      <c r="AG469" s="6" t="s">
        <v>96</v>
      </c>
      <c r="AH469" s="6" t="s">
        <v>96</v>
      </c>
      <c r="AI469" s="6">
        <v>1</v>
      </c>
      <c r="AJ469" s="6" t="s">
        <v>96</v>
      </c>
      <c r="AK469" s="6" t="s">
        <v>96</v>
      </c>
      <c r="AL469" s="16" t="s">
        <v>73</v>
      </c>
      <c r="AM469" s="30" t="s">
        <v>96</v>
      </c>
      <c r="AN469" s="30" t="s">
        <v>96</v>
      </c>
      <c r="AO469" s="30" t="s">
        <v>96</v>
      </c>
      <c r="AP469" s="6" t="s">
        <v>96</v>
      </c>
      <c r="AQ469" s="6" t="s">
        <v>680</v>
      </c>
      <c r="AR469" s="6" t="s">
        <v>96</v>
      </c>
      <c r="AS469" s="6">
        <v>1</v>
      </c>
      <c r="AT469" s="6" t="s">
        <v>96</v>
      </c>
      <c r="AU469" s="6">
        <v>1</v>
      </c>
      <c r="AV469" s="6">
        <v>1</v>
      </c>
      <c r="AW469" s="6" t="s">
        <v>96</v>
      </c>
      <c r="AX469" s="6" t="s">
        <v>96</v>
      </c>
      <c r="AY469" s="6" t="s">
        <v>96</v>
      </c>
      <c r="AZ469" s="6" t="s">
        <v>96</v>
      </c>
      <c r="BA469" s="6">
        <v>1</v>
      </c>
      <c r="BB469" s="6">
        <v>1</v>
      </c>
      <c r="BC469" s="6" t="s">
        <v>96</v>
      </c>
      <c r="BD469" s="6" t="s">
        <v>96</v>
      </c>
      <c r="BE469" s="6" t="s">
        <v>96</v>
      </c>
      <c r="BF469" s="6" t="s">
        <v>96</v>
      </c>
      <c r="BG469" s="6" t="s">
        <v>96</v>
      </c>
      <c r="BH469" s="6" t="s">
        <v>96</v>
      </c>
      <c r="BI469" s="6" t="s">
        <v>96</v>
      </c>
      <c r="BJ469" s="6" t="s">
        <v>96</v>
      </c>
      <c r="BK469" s="6" t="s">
        <v>818</v>
      </c>
      <c r="BL469" s="6" t="s">
        <v>96</v>
      </c>
      <c r="BM469" s="6" t="s">
        <v>96</v>
      </c>
      <c r="BN469" s="6" t="s">
        <v>96</v>
      </c>
      <c r="BO469" s="6" t="s">
        <v>96</v>
      </c>
      <c r="BP469" s="6" t="s">
        <v>96</v>
      </c>
      <c r="BQ469" s="6" t="s">
        <v>96</v>
      </c>
      <c r="BR469" s="6" t="s">
        <v>96</v>
      </c>
      <c r="BS469" s="6" t="s">
        <v>96</v>
      </c>
      <c r="BT469" s="6" t="s">
        <v>96</v>
      </c>
      <c r="BU469" s="6" t="s">
        <v>96</v>
      </c>
      <c r="BV469" s="6" t="s">
        <v>96</v>
      </c>
      <c r="BW469" s="6" t="s">
        <v>96</v>
      </c>
      <c r="BX469" s="6" t="s">
        <v>96</v>
      </c>
    </row>
    <row r="470" spans="1:76" x14ac:dyDescent="0.25">
      <c r="F470" s="39"/>
      <c r="I470"/>
      <c r="P470" s="39"/>
      <c r="U470" s="7"/>
      <c r="V470" s="16"/>
      <c r="W470" s="16"/>
      <c r="X470" s="16"/>
      <c r="Y470" s="16"/>
      <c r="Z470" s="78" t="s">
        <v>69</v>
      </c>
      <c r="AL470" s="16" t="s">
        <v>73</v>
      </c>
      <c r="BX470" s="6" t="s">
        <v>96</v>
      </c>
    </row>
    <row r="471" spans="1:76" x14ac:dyDescent="0.25">
      <c r="A471" s="6" t="s">
        <v>776</v>
      </c>
      <c r="B471" s="6" t="s">
        <v>777</v>
      </c>
      <c r="C471" s="6" t="s">
        <v>775</v>
      </c>
      <c r="D471" s="6" t="s">
        <v>774</v>
      </c>
      <c r="E471" s="6">
        <v>2019</v>
      </c>
      <c r="F471" s="39">
        <v>1.39</v>
      </c>
      <c r="G471" t="s">
        <v>785</v>
      </c>
      <c r="H471" s="6" t="s">
        <v>787</v>
      </c>
      <c r="I471" t="s">
        <v>724</v>
      </c>
      <c r="J471" s="6" t="s">
        <v>96</v>
      </c>
      <c r="K471" s="6" t="s">
        <v>96</v>
      </c>
      <c r="L471">
        <v>1.04</v>
      </c>
      <c r="M471">
        <v>1.86</v>
      </c>
      <c r="N471" s="6" t="s">
        <v>96</v>
      </c>
      <c r="O471" s="6" t="s">
        <v>96</v>
      </c>
      <c r="P471" s="39" t="s">
        <v>96</v>
      </c>
      <c r="Q471" s="6" t="s">
        <v>96</v>
      </c>
      <c r="R471" s="6" t="s">
        <v>96</v>
      </c>
      <c r="S471" s="30" t="s">
        <v>96</v>
      </c>
      <c r="T471" s="6" t="s">
        <v>96</v>
      </c>
      <c r="U471">
        <v>13.1</v>
      </c>
      <c r="V471">
        <v>34.5</v>
      </c>
      <c r="W471">
        <v>-12.5</v>
      </c>
      <c r="X471" s="16" t="s">
        <v>96</v>
      </c>
      <c r="Y471" s="16" t="s">
        <v>96</v>
      </c>
      <c r="Z471" s="78" t="s">
        <v>69</v>
      </c>
      <c r="AA471" s="6" t="s">
        <v>70</v>
      </c>
      <c r="AB471" s="6">
        <v>2008</v>
      </c>
      <c r="AC471" s="6">
        <v>2013</v>
      </c>
      <c r="AD471" s="6" t="s">
        <v>96</v>
      </c>
      <c r="AE471" s="6">
        <v>1</v>
      </c>
      <c r="AF471" s="6" t="s">
        <v>96</v>
      </c>
      <c r="AG471" s="6" t="s">
        <v>96</v>
      </c>
      <c r="AH471" s="6" t="s">
        <v>96</v>
      </c>
      <c r="AI471" s="6">
        <v>1</v>
      </c>
      <c r="AJ471" s="6" t="s">
        <v>96</v>
      </c>
      <c r="AK471" s="6" t="s">
        <v>96</v>
      </c>
      <c r="AL471" s="16" t="s">
        <v>73</v>
      </c>
      <c r="AM471" s="30" t="s">
        <v>96</v>
      </c>
      <c r="AN471" s="30" t="s">
        <v>96</v>
      </c>
      <c r="AO471" s="30" t="s">
        <v>96</v>
      </c>
      <c r="AP471" s="6" t="s">
        <v>96</v>
      </c>
      <c r="AQ471" s="6" t="s">
        <v>680</v>
      </c>
      <c r="AR471" s="6" t="s">
        <v>96</v>
      </c>
      <c r="AS471" s="6">
        <v>1</v>
      </c>
      <c r="AT471" s="6" t="s">
        <v>96</v>
      </c>
      <c r="AU471" s="6">
        <v>1</v>
      </c>
      <c r="AV471" s="6">
        <v>1</v>
      </c>
      <c r="AW471" s="6" t="s">
        <v>96</v>
      </c>
      <c r="AX471" s="6" t="s">
        <v>96</v>
      </c>
      <c r="AY471" s="6" t="s">
        <v>96</v>
      </c>
      <c r="AZ471" s="6" t="s">
        <v>96</v>
      </c>
      <c r="BA471" s="6">
        <v>1</v>
      </c>
      <c r="BB471" s="6">
        <v>1</v>
      </c>
      <c r="BC471" s="6" t="s">
        <v>96</v>
      </c>
      <c r="BD471" s="6" t="s">
        <v>96</v>
      </c>
      <c r="BE471" s="6" t="s">
        <v>96</v>
      </c>
      <c r="BF471" s="6" t="s">
        <v>96</v>
      </c>
      <c r="BG471" s="6" t="s">
        <v>96</v>
      </c>
      <c r="BH471" s="6" t="s">
        <v>96</v>
      </c>
      <c r="BI471" s="6" t="s">
        <v>96</v>
      </c>
      <c r="BJ471" s="6" t="s">
        <v>96</v>
      </c>
      <c r="BK471" s="6" t="s">
        <v>788</v>
      </c>
      <c r="BL471" s="6" t="s">
        <v>96</v>
      </c>
      <c r="BM471" s="6" t="s">
        <v>96</v>
      </c>
      <c r="BN471" s="6" t="s">
        <v>96</v>
      </c>
      <c r="BO471" s="6" t="s">
        <v>96</v>
      </c>
      <c r="BP471" s="6" t="s">
        <v>96</v>
      </c>
      <c r="BQ471" s="6" t="s">
        <v>96</v>
      </c>
      <c r="BR471" s="6" t="s">
        <v>96</v>
      </c>
      <c r="BS471" s="6" t="s">
        <v>96</v>
      </c>
      <c r="BT471" s="6" t="s">
        <v>96</v>
      </c>
      <c r="BU471" s="6" t="s">
        <v>96</v>
      </c>
      <c r="BV471" s="6" t="s">
        <v>96</v>
      </c>
      <c r="BW471" s="6" t="s">
        <v>96</v>
      </c>
      <c r="BX471" s="6" t="s">
        <v>96</v>
      </c>
    </row>
    <row r="472" spans="1:76" x14ac:dyDescent="0.25">
      <c r="A472" s="6" t="s">
        <v>776</v>
      </c>
      <c r="B472" s="6" t="s">
        <v>777</v>
      </c>
      <c r="C472" s="6" t="s">
        <v>775</v>
      </c>
      <c r="D472" s="6" t="s">
        <v>774</v>
      </c>
      <c r="E472" s="6">
        <v>2019</v>
      </c>
      <c r="F472" s="39">
        <v>1.1200000000000001</v>
      </c>
      <c r="G472" t="s">
        <v>785</v>
      </c>
      <c r="H472" s="6" t="s">
        <v>787</v>
      </c>
      <c r="I472" t="s">
        <v>724</v>
      </c>
      <c r="J472" s="6" t="s">
        <v>96</v>
      </c>
      <c r="K472" s="6" t="s">
        <v>96</v>
      </c>
      <c r="L472">
        <v>0.75</v>
      </c>
      <c r="M472">
        <v>1.69</v>
      </c>
      <c r="N472" s="6" t="s">
        <v>96</v>
      </c>
      <c r="O472" s="6" t="s">
        <v>96</v>
      </c>
      <c r="P472" s="39" t="s">
        <v>96</v>
      </c>
      <c r="Q472" s="6" t="s">
        <v>96</v>
      </c>
      <c r="R472" s="6" t="s">
        <v>96</v>
      </c>
      <c r="S472" s="30" t="s">
        <v>96</v>
      </c>
      <c r="T472" s="6" t="s">
        <v>96</v>
      </c>
      <c r="U472">
        <v>13.1</v>
      </c>
      <c r="V472">
        <v>34.5</v>
      </c>
      <c r="W472">
        <v>-12.5</v>
      </c>
      <c r="X472" s="16" t="s">
        <v>96</v>
      </c>
      <c r="Y472" s="16" t="s">
        <v>96</v>
      </c>
      <c r="Z472" s="78" t="s">
        <v>69</v>
      </c>
      <c r="AA472" s="6" t="s">
        <v>70</v>
      </c>
      <c r="AB472" s="6">
        <v>2008</v>
      </c>
      <c r="AC472" s="6">
        <v>2013</v>
      </c>
      <c r="AD472" s="6" t="s">
        <v>96</v>
      </c>
      <c r="AE472" s="6" t="s">
        <v>96</v>
      </c>
      <c r="AF472" s="6">
        <v>1</v>
      </c>
      <c r="AG472" s="6" t="s">
        <v>96</v>
      </c>
      <c r="AH472" s="6" t="s">
        <v>96</v>
      </c>
      <c r="AI472" s="6">
        <v>1</v>
      </c>
      <c r="AJ472" s="6" t="s">
        <v>96</v>
      </c>
      <c r="AK472" s="6" t="s">
        <v>96</v>
      </c>
      <c r="AL472" s="16" t="s">
        <v>73</v>
      </c>
      <c r="AM472" s="30" t="s">
        <v>96</v>
      </c>
      <c r="AN472" s="30" t="s">
        <v>96</v>
      </c>
      <c r="AO472" s="30" t="s">
        <v>96</v>
      </c>
      <c r="AP472" s="6" t="s">
        <v>96</v>
      </c>
      <c r="AQ472" s="6" t="s">
        <v>680</v>
      </c>
      <c r="AR472" s="6" t="s">
        <v>96</v>
      </c>
      <c r="AS472" s="6">
        <v>1</v>
      </c>
      <c r="AT472" s="6" t="s">
        <v>96</v>
      </c>
      <c r="AU472" s="6">
        <v>1</v>
      </c>
      <c r="AV472" s="6">
        <v>1</v>
      </c>
      <c r="AW472" s="6" t="s">
        <v>96</v>
      </c>
      <c r="AX472" s="6" t="s">
        <v>96</v>
      </c>
      <c r="AY472" s="6" t="s">
        <v>96</v>
      </c>
      <c r="AZ472" s="6" t="s">
        <v>96</v>
      </c>
      <c r="BA472" s="6">
        <v>1</v>
      </c>
      <c r="BB472" s="6">
        <v>1</v>
      </c>
      <c r="BC472" s="6" t="s">
        <v>96</v>
      </c>
      <c r="BD472" s="6" t="s">
        <v>96</v>
      </c>
      <c r="BE472" s="6" t="s">
        <v>96</v>
      </c>
      <c r="BF472" s="6" t="s">
        <v>96</v>
      </c>
      <c r="BG472" s="6" t="s">
        <v>96</v>
      </c>
      <c r="BH472" s="6" t="s">
        <v>96</v>
      </c>
      <c r="BI472" s="6" t="s">
        <v>96</v>
      </c>
      <c r="BJ472" s="6" t="s">
        <v>96</v>
      </c>
      <c r="BK472" s="6" t="s">
        <v>788</v>
      </c>
      <c r="BL472" s="6" t="s">
        <v>96</v>
      </c>
      <c r="BM472" s="6" t="s">
        <v>96</v>
      </c>
      <c r="BN472" s="6" t="s">
        <v>96</v>
      </c>
      <c r="BO472" s="6" t="s">
        <v>96</v>
      </c>
      <c r="BP472" s="6" t="s">
        <v>96</v>
      </c>
      <c r="BQ472" s="6" t="s">
        <v>96</v>
      </c>
      <c r="BR472" s="6" t="s">
        <v>96</v>
      </c>
      <c r="BS472" s="6" t="s">
        <v>96</v>
      </c>
      <c r="BT472" s="6" t="s">
        <v>96</v>
      </c>
      <c r="BU472" s="6" t="s">
        <v>96</v>
      </c>
      <c r="BV472" s="6" t="s">
        <v>96</v>
      </c>
      <c r="BW472" s="6" t="s">
        <v>96</v>
      </c>
      <c r="BX472" s="6" t="s">
        <v>96</v>
      </c>
    </row>
    <row r="473" spans="1:76" x14ac:dyDescent="0.25">
      <c r="A473" s="6" t="s">
        <v>776</v>
      </c>
      <c r="B473" s="6" t="s">
        <v>777</v>
      </c>
      <c r="C473" s="6" t="s">
        <v>775</v>
      </c>
      <c r="D473" s="6" t="s">
        <v>774</v>
      </c>
      <c r="E473" s="6">
        <v>2019</v>
      </c>
      <c r="F473" s="39">
        <v>1.1599999999999999</v>
      </c>
      <c r="G473" t="s">
        <v>785</v>
      </c>
      <c r="H473" s="6" t="s">
        <v>787</v>
      </c>
      <c r="I473" t="s">
        <v>724</v>
      </c>
      <c r="J473" s="6" t="s">
        <v>96</v>
      </c>
      <c r="K473" s="6" t="s">
        <v>96</v>
      </c>
      <c r="L473">
        <v>0.86</v>
      </c>
      <c r="M473">
        <v>1.56</v>
      </c>
      <c r="N473" s="6" t="s">
        <v>96</v>
      </c>
      <c r="O473" s="6" t="s">
        <v>96</v>
      </c>
      <c r="P473" s="39" t="s">
        <v>96</v>
      </c>
      <c r="Q473" s="6" t="s">
        <v>96</v>
      </c>
      <c r="R473" s="6" t="s">
        <v>96</v>
      </c>
      <c r="S473" s="30" t="s">
        <v>96</v>
      </c>
      <c r="T473" s="6" t="s">
        <v>96</v>
      </c>
      <c r="U473">
        <v>5.9</v>
      </c>
      <c r="V473">
        <v>30.4</v>
      </c>
      <c r="W473">
        <v>-27.6</v>
      </c>
      <c r="X473" s="16" t="s">
        <v>96</v>
      </c>
      <c r="Y473" s="16" t="s">
        <v>96</v>
      </c>
      <c r="Z473" s="78" t="s">
        <v>69</v>
      </c>
      <c r="AA473" s="6" t="s">
        <v>70</v>
      </c>
      <c r="AB473" s="6">
        <v>2008</v>
      </c>
      <c r="AC473" s="6">
        <v>2013</v>
      </c>
      <c r="AD473" s="6" t="s">
        <v>96</v>
      </c>
      <c r="AE473" s="6">
        <v>1</v>
      </c>
      <c r="AF473" s="6" t="s">
        <v>96</v>
      </c>
      <c r="AG473" s="6" t="s">
        <v>96</v>
      </c>
      <c r="AH473" s="6" t="s">
        <v>96</v>
      </c>
      <c r="AI473" s="6">
        <v>1</v>
      </c>
      <c r="AJ473" s="6" t="s">
        <v>96</v>
      </c>
      <c r="AK473" s="6" t="s">
        <v>96</v>
      </c>
      <c r="AL473" s="16" t="s">
        <v>73</v>
      </c>
      <c r="AM473" s="30" t="s">
        <v>96</v>
      </c>
      <c r="AN473" s="30" t="s">
        <v>96</v>
      </c>
      <c r="AO473" s="30" t="s">
        <v>96</v>
      </c>
      <c r="AP473" s="6" t="s">
        <v>96</v>
      </c>
      <c r="AQ473" s="6" t="s">
        <v>680</v>
      </c>
      <c r="AR473" s="6" t="s">
        <v>96</v>
      </c>
      <c r="AS473" s="6">
        <v>1</v>
      </c>
      <c r="AT473" s="6" t="s">
        <v>96</v>
      </c>
      <c r="AU473" s="6">
        <v>1</v>
      </c>
      <c r="AV473" s="6">
        <v>1</v>
      </c>
      <c r="AW473" s="6" t="s">
        <v>96</v>
      </c>
      <c r="AX473" s="6" t="s">
        <v>96</v>
      </c>
      <c r="AY473" s="6" t="s">
        <v>96</v>
      </c>
      <c r="AZ473" s="6" t="s">
        <v>96</v>
      </c>
      <c r="BA473" s="6">
        <v>1</v>
      </c>
      <c r="BB473" s="6">
        <v>1</v>
      </c>
      <c r="BC473" s="6" t="s">
        <v>96</v>
      </c>
      <c r="BD473" s="6" t="s">
        <v>96</v>
      </c>
      <c r="BE473" s="6" t="s">
        <v>96</v>
      </c>
      <c r="BF473" s="6" t="s">
        <v>96</v>
      </c>
      <c r="BG473" s="6" t="s">
        <v>96</v>
      </c>
      <c r="BH473" s="6" t="s">
        <v>96</v>
      </c>
      <c r="BI473" s="6" t="s">
        <v>96</v>
      </c>
      <c r="BJ473" s="6" t="s">
        <v>96</v>
      </c>
      <c r="BK473" s="6" t="s">
        <v>789</v>
      </c>
      <c r="BL473" s="6" t="s">
        <v>96</v>
      </c>
      <c r="BM473" s="6" t="s">
        <v>96</v>
      </c>
      <c r="BN473" s="6" t="s">
        <v>96</v>
      </c>
      <c r="BO473" s="6" t="s">
        <v>96</v>
      </c>
      <c r="BP473" s="6" t="s">
        <v>96</v>
      </c>
      <c r="BQ473" s="6" t="s">
        <v>96</v>
      </c>
      <c r="BR473" s="6" t="s">
        <v>96</v>
      </c>
      <c r="BS473" s="6" t="s">
        <v>96</v>
      </c>
      <c r="BT473" s="6" t="s">
        <v>96</v>
      </c>
      <c r="BU473" s="6" t="s">
        <v>96</v>
      </c>
      <c r="BV473" s="6" t="s">
        <v>96</v>
      </c>
      <c r="BW473" s="6" t="s">
        <v>96</v>
      </c>
      <c r="BX473" s="6" t="s">
        <v>96</v>
      </c>
    </row>
    <row r="474" spans="1:76" x14ac:dyDescent="0.25">
      <c r="A474" s="6" t="s">
        <v>776</v>
      </c>
      <c r="B474" s="6" t="s">
        <v>777</v>
      </c>
      <c r="C474" s="6" t="s">
        <v>775</v>
      </c>
      <c r="D474" s="6" t="s">
        <v>774</v>
      </c>
      <c r="E474" s="6">
        <v>2019</v>
      </c>
      <c r="F474" s="39">
        <v>1.95</v>
      </c>
      <c r="G474" t="s">
        <v>785</v>
      </c>
      <c r="H474" s="6" t="s">
        <v>787</v>
      </c>
      <c r="I474" t="s">
        <v>724</v>
      </c>
      <c r="J474" s="6" t="s">
        <v>96</v>
      </c>
      <c r="K474" s="6" t="s">
        <v>96</v>
      </c>
      <c r="L474">
        <v>1.02</v>
      </c>
      <c r="M474">
        <v>3.72</v>
      </c>
      <c r="N474" s="6" t="s">
        <v>96</v>
      </c>
      <c r="O474" s="6" t="s">
        <v>96</v>
      </c>
      <c r="P474" s="39" t="s">
        <v>96</v>
      </c>
      <c r="Q474" s="6" t="s">
        <v>96</v>
      </c>
      <c r="R474" s="6" t="s">
        <v>96</v>
      </c>
      <c r="S474" s="30" t="s">
        <v>96</v>
      </c>
      <c r="T474" s="6" t="s">
        <v>96</v>
      </c>
      <c r="U474">
        <v>5.9</v>
      </c>
      <c r="V474">
        <v>30.4</v>
      </c>
      <c r="W474">
        <v>-27.6</v>
      </c>
      <c r="X474" s="16" t="s">
        <v>96</v>
      </c>
      <c r="Y474" s="16" t="s">
        <v>96</v>
      </c>
      <c r="Z474" s="78" t="s">
        <v>69</v>
      </c>
      <c r="AA474" s="6" t="s">
        <v>70</v>
      </c>
      <c r="AB474" s="6">
        <v>2008</v>
      </c>
      <c r="AC474" s="6">
        <v>2013</v>
      </c>
      <c r="AD474" s="6" t="s">
        <v>96</v>
      </c>
      <c r="AE474" s="6" t="s">
        <v>96</v>
      </c>
      <c r="AF474" s="6">
        <v>1</v>
      </c>
      <c r="AG474" s="6" t="s">
        <v>96</v>
      </c>
      <c r="AH474" s="6" t="s">
        <v>96</v>
      </c>
      <c r="AI474" s="6">
        <v>1</v>
      </c>
      <c r="AJ474" s="6" t="s">
        <v>96</v>
      </c>
      <c r="AK474" s="6" t="s">
        <v>96</v>
      </c>
      <c r="AL474" s="16" t="s">
        <v>73</v>
      </c>
      <c r="AM474" s="30" t="s">
        <v>96</v>
      </c>
      <c r="AN474" s="30" t="s">
        <v>96</v>
      </c>
      <c r="AO474" s="30" t="s">
        <v>96</v>
      </c>
      <c r="AP474" s="6" t="s">
        <v>96</v>
      </c>
      <c r="AQ474" s="6" t="s">
        <v>680</v>
      </c>
      <c r="AR474" s="6" t="s">
        <v>96</v>
      </c>
      <c r="AS474" s="6">
        <v>1</v>
      </c>
      <c r="AT474" s="6" t="s">
        <v>96</v>
      </c>
      <c r="AU474" s="6">
        <v>1</v>
      </c>
      <c r="AV474" s="6">
        <v>1</v>
      </c>
      <c r="AW474" s="6" t="s">
        <v>96</v>
      </c>
      <c r="AX474" s="6" t="s">
        <v>96</v>
      </c>
      <c r="AY474" s="6" t="s">
        <v>96</v>
      </c>
      <c r="AZ474" s="6" t="s">
        <v>96</v>
      </c>
      <c r="BA474" s="6">
        <v>1</v>
      </c>
      <c r="BB474" s="6">
        <v>1</v>
      </c>
      <c r="BC474" s="6" t="s">
        <v>96</v>
      </c>
      <c r="BD474" s="6" t="s">
        <v>96</v>
      </c>
      <c r="BE474" s="6" t="s">
        <v>96</v>
      </c>
      <c r="BF474" s="6" t="s">
        <v>96</v>
      </c>
      <c r="BG474" s="6" t="s">
        <v>96</v>
      </c>
      <c r="BH474" s="6" t="s">
        <v>96</v>
      </c>
      <c r="BI474" s="6" t="s">
        <v>96</v>
      </c>
      <c r="BJ474" s="6" t="s">
        <v>96</v>
      </c>
      <c r="BK474" s="6" t="s">
        <v>789</v>
      </c>
      <c r="BL474" s="6" t="s">
        <v>96</v>
      </c>
      <c r="BM474" s="6" t="s">
        <v>96</v>
      </c>
      <c r="BN474" s="6" t="s">
        <v>96</v>
      </c>
      <c r="BO474" s="6" t="s">
        <v>96</v>
      </c>
      <c r="BP474" s="6" t="s">
        <v>96</v>
      </c>
      <c r="BQ474" s="6" t="s">
        <v>96</v>
      </c>
      <c r="BR474" s="6" t="s">
        <v>96</v>
      </c>
      <c r="BS474" s="6" t="s">
        <v>96</v>
      </c>
      <c r="BT474" s="6" t="s">
        <v>96</v>
      </c>
      <c r="BU474" s="6" t="s">
        <v>96</v>
      </c>
      <c r="BV474" s="6" t="s">
        <v>96</v>
      </c>
      <c r="BW474" s="6" t="s">
        <v>96</v>
      </c>
      <c r="BX474" s="6" t="s">
        <v>96</v>
      </c>
    </row>
    <row r="475" spans="1:76" x14ac:dyDescent="0.25">
      <c r="A475" s="6" t="s">
        <v>776</v>
      </c>
      <c r="B475" s="6" t="s">
        <v>777</v>
      </c>
      <c r="C475" s="6" t="s">
        <v>775</v>
      </c>
      <c r="D475" s="6" t="s">
        <v>774</v>
      </c>
      <c r="E475" s="6">
        <v>2019</v>
      </c>
      <c r="F475" s="39">
        <v>1.43</v>
      </c>
      <c r="G475" t="s">
        <v>785</v>
      </c>
      <c r="H475" s="6" t="s">
        <v>787</v>
      </c>
      <c r="I475" t="s">
        <v>724</v>
      </c>
      <c r="J475" s="6" t="s">
        <v>96</v>
      </c>
      <c r="K475" s="6" t="s">
        <v>96</v>
      </c>
      <c r="L475">
        <v>0.99</v>
      </c>
      <c r="M475">
        <v>2.0699999999999998</v>
      </c>
      <c r="N475" s="6" t="s">
        <v>96</v>
      </c>
      <c r="O475" s="6" t="s">
        <v>96</v>
      </c>
      <c r="P475" s="39" t="s">
        <v>96</v>
      </c>
      <c r="Q475" s="6" t="s">
        <v>96</v>
      </c>
      <c r="R475" s="6" t="s">
        <v>96</v>
      </c>
      <c r="S475" s="30" t="s">
        <v>96</v>
      </c>
      <c r="T475" s="6" t="s">
        <v>96</v>
      </c>
      <c r="U475">
        <v>18.3</v>
      </c>
      <c r="V475">
        <v>35.799999999999997</v>
      </c>
      <c r="W475">
        <v>-3</v>
      </c>
      <c r="X475" s="16" t="s">
        <v>96</v>
      </c>
      <c r="Y475" s="16" t="s">
        <v>96</v>
      </c>
      <c r="Z475" s="78" t="s">
        <v>69</v>
      </c>
      <c r="AA475" s="6" t="s">
        <v>70</v>
      </c>
      <c r="AB475" s="6">
        <v>2008</v>
      </c>
      <c r="AC475" s="6">
        <v>2013</v>
      </c>
      <c r="AD475" s="6" t="s">
        <v>96</v>
      </c>
      <c r="AE475" s="6">
        <v>1</v>
      </c>
      <c r="AF475" s="6" t="s">
        <v>96</v>
      </c>
      <c r="AG475" s="6" t="s">
        <v>96</v>
      </c>
      <c r="AH475" s="6" t="s">
        <v>96</v>
      </c>
      <c r="AI475" s="6">
        <v>1</v>
      </c>
      <c r="AJ475" s="6" t="s">
        <v>96</v>
      </c>
      <c r="AK475" s="6" t="s">
        <v>96</v>
      </c>
      <c r="AL475" s="16" t="s">
        <v>73</v>
      </c>
      <c r="AM475" s="30" t="s">
        <v>96</v>
      </c>
      <c r="AN475" s="30" t="s">
        <v>96</v>
      </c>
      <c r="AO475" s="30" t="s">
        <v>96</v>
      </c>
      <c r="AP475" s="6" t="s">
        <v>96</v>
      </c>
      <c r="AQ475" s="6" t="s">
        <v>680</v>
      </c>
      <c r="AR475" s="6" t="s">
        <v>96</v>
      </c>
      <c r="AS475" s="6">
        <v>1</v>
      </c>
      <c r="AT475" s="6" t="s">
        <v>96</v>
      </c>
      <c r="AU475" s="6">
        <v>1</v>
      </c>
      <c r="AV475" s="6">
        <v>1</v>
      </c>
      <c r="AW475" s="6" t="s">
        <v>96</v>
      </c>
      <c r="AX475" s="6" t="s">
        <v>96</v>
      </c>
      <c r="AY475" s="6" t="s">
        <v>96</v>
      </c>
      <c r="AZ475" s="6" t="s">
        <v>96</v>
      </c>
      <c r="BA475" s="6">
        <v>1</v>
      </c>
      <c r="BB475" s="6">
        <v>1</v>
      </c>
      <c r="BC475" s="6" t="s">
        <v>96</v>
      </c>
      <c r="BD475" s="6" t="s">
        <v>96</v>
      </c>
      <c r="BE475" s="6" t="s">
        <v>96</v>
      </c>
      <c r="BF475" s="6" t="s">
        <v>96</v>
      </c>
      <c r="BG475" s="6" t="s">
        <v>96</v>
      </c>
      <c r="BH475" s="6" t="s">
        <v>96</v>
      </c>
      <c r="BI475" s="6" t="s">
        <v>96</v>
      </c>
      <c r="BJ475" s="6" t="s">
        <v>96</v>
      </c>
      <c r="BK475" s="6" t="s">
        <v>790</v>
      </c>
      <c r="BL475" s="6" t="s">
        <v>96</v>
      </c>
      <c r="BM475" s="6" t="s">
        <v>96</v>
      </c>
      <c r="BN475" s="6" t="s">
        <v>96</v>
      </c>
      <c r="BO475" s="6" t="s">
        <v>96</v>
      </c>
      <c r="BP475" s="6" t="s">
        <v>96</v>
      </c>
      <c r="BQ475" s="6" t="s">
        <v>96</v>
      </c>
      <c r="BR475" s="6" t="s">
        <v>96</v>
      </c>
      <c r="BS475" s="6" t="s">
        <v>96</v>
      </c>
      <c r="BT475" s="6" t="s">
        <v>96</v>
      </c>
      <c r="BU475" s="6" t="s">
        <v>96</v>
      </c>
      <c r="BV475" s="6" t="s">
        <v>96</v>
      </c>
      <c r="BW475" s="6" t="s">
        <v>96</v>
      </c>
      <c r="BX475" s="6" t="s">
        <v>96</v>
      </c>
    </row>
    <row r="476" spans="1:76" x14ac:dyDescent="0.25">
      <c r="A476" s="6" t="s">
        <v>776</v>
      </c>
      <c r="B476" s="6" t="s">
        <v>777</v>
      </c>
      <c r="C476" s="6" t="s">
        <v>775</v>
      </c>
      <c r="D476" s="6" t="s">
        <v>774</v>
      </c>
      <c r="E476" s="6">
        <v>2019</v>
      </c>
      <c r="F476" s="39">
        <v>1.02</v>
      </c>
      <c r="G476" t="s">
        <v>785</v>
      </c>
      <c r="H476" s="6" t="s">
        <v>787</v>
      </c>
      <c r="I476" t="s">
        <v>724</v>
      </c>
      <c r="J476" s="6" t="s">
        <v>96</v>
      </c>
      <c r="K476" s="6" t="s">
        <v>96</v>
      </c>
      <c r="L476">
        <v>0.66</v>
      </c>
      <c r="M476">
        <v>1.49</v>
      </c>
      <c r="N476" s="6" t="s">
        <v>96</v>
      </c>
      <c r="O476" s="6" t="s">
        <v>96</v>
      </c>
      <c r="P476" s="39" t="s">
        <v>96</v>
      </c>
      <c r="Q476" s="6" t="s">
        <v>96</v>
      </c>
      <c r="R476" s="6" t="s">
        <v>96</v>
      </c>
      <c r="S476" s="30" t="s">
        <v>96</v>
      </c>
      <c r="T476" s="6" t="s">
        <v>96</v>
      </c>
      <c r="U476">
        <v>18.3</v>
      </c>
      <c r="V476">
        <v>35.799999999999997</v>
      </c>
      <c r="W476">
        <v>-3</v>
      </c>
      <c r="X476" s="16" t="s">
        <v>96</v>
      </c>
      <c r="Y476" s="16" t="s">
        <v>96</v>
      </c>
      <c r="Z476" s="78" t="s">
        <v>69</v>
      </c>
      <c r="AA476" s="6" t="s">
        <v>70</v>
      </c>
      <c r="AB476" s="6">
        <v>2008</v>
      </c>
      <c r="AC476" s="6">
        <v>2013</v>
      </c>
      <c r="AD476" s="6" t="s">
        <v>96</v>
      </c>
      <c r="AE476" s="6" t="s">
        <v>96</v>
      </c>
      <c r="AF476" s="6">
        <v>1</v>
      </c>
      <c r="AG476" s="6" t="s">
        <v>96</v>
      </c>
      <c r="AH476" s="6" t="s">
        <v>96</v>
      </c>
      <c r="AI476" s="6">
        <v>1</v>
      </c>
      <c r="AJ476" s="6" t="s">
        <v>96</v>
      </c>
      <c r="AK476" s="6" t="s">
        <v>96</v>
      </c>
      <c r="AL476" s="16" t="s">
        <v>73</v>
      </c>
      <c r="AM476" s="30" t="s">
        <v>96</v>
      </c>
      <c r="AN476" s="30" t="s">
        <v>96</v>
      </c>
      <c r="AO476" s="30" t="s">
        <v>96</v>
      </c>
      <c r="AP476" s="6" t="s">
        <v>96</v>
      </c>
      <c r="AQ476" s="6" t="s">
        <v>680</v>
      </c>
      <c r="AR476" s="6" t="s">
        <v>96</v>
      </c>
      <c r="AS476" s="6">
        <v>1</v>
      </c>
      <c r="AT476" s="6" t="s">
        <v>96</v>
      </c>
      <c r="AU476" s="6">
        <v>1</v>
      </c>
      <c r="AV476" s="6">
        <v>1</v>
      </c>
      <c r="AW476" s="6" t="s">
        <v>96</v>
      </c>
      <c r="AX476" s="6" t="s">
        <v>96</v>
      </c>
      <c r="AY476" s="6" t="s">
        <v>96</v>
      </c>
      <c r="AZ476" s="6" t="s">
        <v>96</v>
      </c>
      <c r="BA476" s="6">
        <v>1</v>
      </c>
      <c r="BB476" s="6">
        <v>1</v>
      </c>
      <c r="BC476" s="6" t="s">
        <v>96</v>
      </c>
      <c r="BD476" s="6" t="s">
        <v>96</v>
      </c>
      <c r="BE476" s="6" t="s">
        <v>96</v>
      </c>
      <c r="BF476" s="6" t="s">
        <v>96</v>
      </c>
      <c r="BG476" s="6" t="s">
        <v>96</v>
      </c>
      <c r="BH476" s="6" t="s">
        <v>96</v>
      </c>
      <c r="BI476" s="6" t="s">
        <v>96</v>
      </c>
      <c r="BJ476" s="6" t="s">
        <v>96</v>
      </c>
      <c r="BK476" s="6" t="s">
        <v>790</v>
      </c>
      <c r="BL476" s="6" t="s">
        <v>96</v>
      </c>
      <c r="BM476" s="6" t="s">
        <v>96</v>
      </c>
      <c r="BN476" s="6" t="s">
        <v>96</v>
      </c>
      <c r="BO476" s="6" t="s">
        <v>96</v>
      </c>
      <c r="BP476" s="6" t="s">
        <v>96</v>
      </c>
      <c r="BQ476" s="6" t="s">
        <v>96</v>
      </c>
      <c r="BR476" s="6" t="s">
        <v>96</v>
      </c>
      <c r="BS476" s="6" t="s">
        <v>96</v>
      </c>
      <c r="BT476" s="6" t="s">
        <v>96</v>
      </c>
      <c r="BU476" s="6" t="s">
        <v>96</v>
      </c>
      <c r="BV476" s="6" t="s">
        <v>96</v>
      </c>
      <c r="BW476" s="6" t="s">
        <v>96</v>
      </c>
      <c r="BX476" s="6" t="s">
        <v>96</v>
      </c>
    </row>
    <row r="477" spans="1:76" x14ac:dyDescent="0.25">
      <c r="A477" s="6" t="s">
        <v>776</v>
      </c>
      <c r="B477" s="6" t="s">
        <v>777</v>
      </c>
      <c r="C477" s="6" t="s">
        <v>775</v>
      </c>
      <c r="D477" s="6" t="s">
        <v>774</v>
      </c>
      <c r="E477" s="6">
        <v>2019</v>
      </c>
      <c r="F477" s="39">
        <v>1.1200000000000001</v>
      </c>
      <c r="G477" t="s">
        <v>785</v>
      </c>
      <c r="H477" s="6" t="s">
        <v>787</v>
      </c>
      <c r="I477" t="s">
        <v>724</v>
      </c>
      <c r="J477" s="6" t="s">
        <v>96</v>
      </c>
      <c r="K477" s="6" t="s">
        <v>96</v>
      </c>
      <c r="L477">
        <v>0.92</v>
      </c>
      <c r="M477">
        <v>1.37</v>
      </c>
      <c r="N477" s="6" t="s">
        <v>96</v>
      </c>
      <c r="O477" s="6" t="s">
        <v>96</v>
      </c>
      <c r="P477" s="39" t="s">
        <v>96</v>
      </c>
      <c r="Q477" s="6" t="s">
        <v>96</v>
      </c>
      <c r="R477" s="6" t="s">
        <v>96</v>
      </c>
      <c r="S477" s="30" t="s">
        <v>96</v>
      </c>
      <c r="T477" s="6" t="s">
        <v>96</v>
      </c>
      <c r="U477">
        <v>16.3</v>
      </c>
      <c r="V477">
        <v>29.3</v>
      </c>
      <c r="W477">
        <v>-0.5</v>
      </c>
      <c r="X477" s="16" t="s">
        <v>96</v>
      </c>
      <c r="Y477" s="16" t="s">
        <v>96</v>
      </c>
      <c r="Z477" s="78" t="s">
        <v>69</v>
      </c>
      <c r="AA477" s="6" t="s">
        <v>70</v>
      </c>
      <c r="AB477" s="6">
        <v>2008</v>
      </c>
      <c r="AC477" s="6">
        <v>2013</v>
      </c>
      <c r="AD477" s="6" t="s">
        <v>96</v>
      </c>
      <c r="AE477" s="6">
        <v>1</v>
      </c>
      <c r="AF477" s="6" t="s">
        <v>96</v>
      </c>
      <c r="AG477" s="6" t="s">
        <v>96</v>
      </c>
      <c r="AH477" s="6" t="s">
        <v>96</v>
      </c>
      <c r="AI477" s="6">
        <v>1</v>
      </c>
      <c r="AJ477" s="6" t="s">
        <v>96</v>
      </c>
      <c r="AK477" s="6" t="s">
        <v>96</v>
      </c>
      <c r="AL477" s="16" t="s">
        <v>73</v>
      </c>
      <c r="AM477" s="30" t="s">
        <v>96</v>
      </c>
      <c r="AN477" s="30" t="s">
        <v>96</v>
      </c>
      <c r="AO477" s="30" t="s">
        <v>96</v>
      </c>
      <c r="AP477" s="6" t="s">
        <v>96</v>
      </c>
      <c r="AQ477" s="6" t="s">
        <v>680</v>
      </c>
      <c r="AR477" s="6" t="s">
        <v>96</v>
      </c>
      <c r="AS477" s="6">
        <v>1</v>
      </c>
      <c r="AT477" s="6" t="s">
        <v>96</v>
      </c>
      <c r="AU477" s="6">
        <v>1</v>
      </c>
      <c r="AV477" s="6">
        <v>1</v>
      </c>
      <c r="AW477" s="6" t="s">
        <v>96</v>
      </c>
      <c r="AX477" s="6" t="s">
        <v>96</v>
      </c>
      <c r="AY477" s="6" t="s">
        <v>96</v>
      </c>
      <c r="AZ477" s="6" t="s">
        <v>96</v>
      </c>
      <c r="BA477" s="6">
        <v>1</v>
      </c>
      <c r="BB477" s="6">
        <v>1</v>
      </c>
      <c r="BC477" s="6" t="s">
        <v>96</v>
      </c>
      <c r="BD477" s="6" t="s">
        <v>96</v>
      </c>
      <c r="BE477" s="6" t="s">
        <v>96</v>
      </c>
      <c r="BF477" s="6" t="s">
        <v>96</v>
      </c>
      <c r="BG477" s="6" t="s">
        <v>96</v>
      </c>
      <c r="BH477" s="6" t="s">
        <v>96</v>
      </c>
      <c r="BI477" s="6" t="s">
        <v>96</v>
      </c>
      <c r="BJ477" s="6" t="s">
        <v>96</v>
      </c>
      <c r="BK477" s="6" t="s">
        <v>791</v>
      </c>
      <c r="BL477" s="6" t="s">
        <v>96</v>
      </c>
      <c r="BM477" s="6" t="s">
        <v>96</v>
      </c>
      <c r="BN477" s="6" t="s">
        <v>96</v>
      </c>
      <c r="BO477" s="6" t="s">
        <v>96</v>
      </c>
      <c r="BP477" s="6" t="s">
        <v>96</v>
      </c>
      <c r="BQ477" s="6" t="s">
        <v>96</v>
      </c>
      <c r="BR477" s="6" t="s">
        <v>96</v>
      </c>
      <c r="BS477" s="6" t="s">
        <v>96</v>
      </c>
      <c r="BT477" s="6" t="s">
        <v>96</v>
      </c>
      <c r="BU477" s="6" t="s">
        <v>96</v>
      </c>
      <c r="BV477" s="6" t="s">
        <v>96</v>
      </c>
      <c r="BW477" s="6" t="s">
        <v>96</v>
      </c>
      <c r="BX477" s="6" t="s">
        <v>96</v>
      </c>
    </row>
    <row r="478" spans="1:76" x14ac:dyDescent="0.25">
      <c r="A478" s="6" t="s">
        <v>776</v>
      </c>
      <c r="B478" s="6" t="s">
        <v>777</v>
      </c>
      <c r="C478" s="6" t="s">
        <v>775</v>
      </c>
      <c r="D478" s="6" t="s">
        <v>774</v>
      </c>
      <c r="E478" s="6">
        <v>2019</v>
      </c>
      <c r="F478" s="39">
        <v>1.08</v>
      </c>
      <c r="G478" t="s">
        <v>785</v>
      </c>
      <c r="H478" s="6" t="s">
        <v>787</v>
      </c>
      <c r="I478" t="s">
        <v>724</v>
      </c>
      <c r="J478" s="6" t="s">
        <v>96</v>
      </c>
      <c r="K478" s="6" t="s">
        <v>96</v>
      </c>
      <c r="L478">
        <v>0.87</v>
      </c>
      <c r="M478">
        <v>1.61</v>
      </c>
      <c r="N478" s="6" t="s">
        <v>96</v>
      </c>
      <c r="O478" s="6" t="s">
        <v>96</v>
      </c>
      <c r="P478" s="39" t="s">
        <v>96</v>
      </c>
      <c r="Q478" s="6" t="s">
        <v>96</v>
      </c>
      <c r="R478" s="6" t="s">
        <v>96</v>
      </c>
      <c r="S478" s="30" t="s">
        <v>96</v>
      </c>
      <c r="T478" s="6" t="s">
        <v>96</v>
      </c>
      <c r="U478">
        <v>16.3</v>
      </c>
      <c r="V478">
        <v>29.3</v>
      </c>
      <c r="W478">
        <v>-0.5</v>
      </c>
      <c r="X478" s="16" t="s">
        <v>96</v>
      </c>
      <c r="Y478" s="16" t="s">
        <v>96</v>
      </c>
      <c r="Z478" s="78" t="s">
        <v>69</v>
      </c>
      <c r="AA478" s="6" t="s">
        <v>70</v>
      </c>
      <c r="AB478" s="6">
        <v>2008</v>
      </c>
      <c r="AC478" s="6">
        <v>2013</v>
      </c>
      <c r="AD478" s="6" t="s">
        <v>96</v>
      </c>
      <c r="AE478" s="6" t="s">
        <v>96</v>
      </c>
      <c r="AF478" s="6">
        <v>1</v>
      </c>
      <c r="AG478" s="6" t="s">
        <v>96</v>
      </c>
      <c r="AH478" s="6" t="s">
        <v>96</v>
      </c>
      <c r="AI478" s="6">
        <v>1</v>
      </c>
      <c r="AJ478" s="6" t="s">
        <v>96</v>
      </c>
      <c r="AK478" s="6" t="s">
        <v>96</v>
      </c>
      <c r="AL478" s="16" t="s">
        <v>73</v>
      </c>
      <c r="AM478" s="30" t="s">
        <v>96</v>
      </c>
      <c r="AN478" s="30" t="s">
        <v>96</v>
      </c>
      <c r="AO478" s="30" t="s">
        <v>96</v>
      </c>
      <c r="AP478" s="6" t="s">
        <v>96</v>
      </c>
      <c r="AQ478" s="6" t="s">
        <v>680</v>
      </c>
      <c r="AR478" s="6" t="s">
        <v>96</v>
      </c>
      <c r="AS478" s="6">
        <v>1</v>
      </c>
      <c r="AT478" s="6" t="s">
        <v>96</v>
      </c>
      <c r="AU478" s="6">
        <v>1</v>
      </c>
      <c r="AV478" s="6">
        <v>1</v>
      </c>
      <c r="AW478" s="6" t="s">
        <v>96</v>
      </c>
      <c r="AX478" s="6" t="s">
        <v>96</v>
      </c>
      <c r="AY478" s="6" t="s">
        <v>96</v>
      </c>
      <c r="AZ478" s="6" t="s">
        <v>96</v>
      </c>
      <c r="BA478" s="6">
        <v>1</v>
      </c>
      <c r="BB478" s="6">
        <v>1</v>
      </c>
      <c r="BC478" s="6" t="s">
        <v>96</v>
      </c>
      <c r="BD478" s="6" t="s">
        <v>96</v>
      </c>
      <c r="BE478" s="6" t="s">
        <v>96</v>
      </c>
      <c r="BF478" s="6" t="s">
        <v>96</v>
      </c>
      <c r="BG478" s="6" t="s">
        <v>96</v>
      </c>
      <c r="BH478" s="6" t="s">
        <v>96</v>
      </c>
      <c r="BI478" s="6" t="s">
        <v>96</v>
      </c>
      <c r="BJ478" s="6" t="s">
        <v>96</v>
      </c>
      <c r="BK478" s="6" t="s">
        <v>791</v>
      </c>
      <c r="BL478" s="6" t="s">
        <v>96</v>
      </c>
      <c r="BM478" s="6" t="s">
        <v>96</v>
      </c>
      <c r="BN478" s="6" t="s">
        <v>96</v>
      </c>
      <c r="BO478" s="6" t="s">
        <v>96</v>
      </c>
      <c r="BP478" s="6" t="s">
        <v>96</v>
      </c>
      <c r="BQ478" s="6" t="s">
        <v>96</v>
      </c>
      <c r="BR478" s="6" t="s">
        <v>96</v>
      </c>
      <c r="BS478" s="6" t="s">
        <v>96</v>
      </c>
      <c r="BT478" s="6" t="s">
        <v>96</v>
      </c>
      <c r="BU478" s="6" t="s">
        <v>96</v>
      </c>
      <c r="BV478" s="6" t="s">
        <v>96</v>
      </c>
      <c r="BW478" s="6" t="s">
        <v>96</v>
      </c>
      <c r="BX478" s="6" t="s">
        <v>96</v>
      </c>
    </row>
    <row r="479" spans="1:76" x14ac:dyDescent="0.25">
      <c r="A479" s="6" t="s">
        <v>776</v>
      </c>
      <c r="B479" s="6" t="s">
        <v>777</v>
      </c>
      <c r="C479" s="6" t="s">
        <v>775</v>
      </c>
      <c r="D479" s="6" t="s">
        <v>774</v>
      </c>
      <c r="E479" s="6">
        <v>2019</v>
      </c>
      <c r="F479" s="39">
        <v>1.06</v>
      </c>
      <c r="G479" t="s">
        <v>785</v>
      </c>
      <c r="H479" s="6" t="s">
        <v>787</v>
      </c>
      <c r="I479" t="s">
        <v>724</v>
      </c>
      <c r="J479" s="6" t="s">
        <v>96</v>
      </c>
      <c r="K479" s="6" t="s">
        <v>96</v>
      </c>
      <c r="L479">
        <v>0.85</v>
      </c>
      <c r="M479">
        <v>1.31</v>
      </c>
      <c r="N479" s="6" t="s">
        <v>96</v>
      </c>
      <c r="O479" s="6" t="s">
        <v>96</v>
      </c>
      <c r="P479" s="39" t="s">
        <v>96</v>
      </c>
      <c r="Q479" s="6" t="s">
        <v>96</v>
      </c>
      <c r="R479" s="6" t="s">
        <v>96</v>
      </c>
      <c r="S479" s="30" t="s">
        <v>96</v>
      </c>
      <c r="T479" s="6" t="s">
        <v>96</v>
      </c>
      <c r="U479">
        <v>18.7</v>
      </c>
      <c r="V479">
        <v>34.4</v>
      </c>
      <c r="W479">
        <v>1.2</v>
      </c>
      <c r="X479" s="16" t="s">
        <v>96</v>
      </c>
      <c r="Y479" s="16" t="s">
        <v>96</v>
      </c>
      <c r="Z479" s="78" t="s">
        <v>69</v>
      </c>
      <c r="AA479" s="6" t="s">
        <v>70</v>
      </c>
      <c r="AB479" s="6">
        <v>2008</v>
      </c>
      <c r="AC479" s="6">
        <v>2013</v>
      </c>
      <c r="AD479" s="6" t="s">
        <v>96</v>
      </c>
      <c r="AE479" s="6">
        <v>1</v>
      </c>
      <c r="AF479" s="6" t="s">
        <v>96</v>
      </c>
      <c r="AG479" s="6" t="s">
        <v>96</v>
      </c>
      <c r="AH479" s="6" t="s">
        <v>96</v>
      </c>
      <c r="AI479" s="6">
        <v>1</v>
      </c>
      <c r="AJ479" s="6" t="s">
        <v>96</v>
      </c>
      <c r="AK479" s="6" t="s">
        <v>96</v>
      </c>
      <c r="AL479" s="16" t="s">
        <v>73</v>
      </c>
      <c r="AM479" s="30" t="s">
        <v>96</v>
      </c>
      <c r="AN479" s="30" t="s">
        <v>96</v>
      </c>
      <c r="AO479" s="30" t="s">
        <v>96</v>
      </c>
      <c r="AP479" s="6" t="s">
        <v>96</v>
      </c>
      <c r="AQ479" s="6" t="s">
        <v>680</v>
      </c>
      <c r="AR479" s="6" t="s">
        <v>96</v>
      </c>
      <c r="AS479" s="6">
        <v>1</v>
      </c>
      <c r="AT479" s="6" t="s">
        <v>96</v>
      </c>
      <c r="AU479" s="6">
        <v>1</v>
      </c>
      <c r="AV479" s="6">
        <v>1</v>
      </c>
      <c r="AW479" s="6" t="s">
        <v>96</v>
      </c>
      <c r="AX479" s="6" t="s">
        <v>96</v>
      </c>
      <c r="AY479" s="6" t="s">
        <v>96</v>
      </c>
      <c r="AZ479" s="6" t="s">
        <v>96</v>
      </c>
      <c r="BA479" s="6">
        <v>1</v>
      </c>
      <c r="BB479" s="6">
        <v>1</v>
      </c>
      <c r="BC479" s="6" t="s">
        <v>96</v>
      </c>
      <c r="BD479" s="6" t="s">
        <v>96</v>
      </c>
      <c r="BE479" s="6" t="s">
        <v>96</v>
      </c>
      <c r="BF479" s="6" t="s">
        <v>96</v>
      </c>
      <c r="BG479" s="6" t="s">
        <v>96</v>
      </c>
      <c r="BH479" s="6" t="s">
        <v>96</v>
      </c>
      <c r="BI479" s="6" t="s">
        <v>96</v>
      </c>
      <c r="BJ479" s="6" t="s">
        <v>96</v>
      </c>
      <c r="BK479" s="6" t="s">
        <v>792</v>
      </c>
      <c r="BL479" s="6" t="s">
        <v>96</v>
      </c>
      <c r="BM479" s="6" t="s">
        <v>96</v>
      </c>
      <c r="BN479" s="6" t="s">
        <v>96</v>
      </c>
      <c r="BO479" s="6" t="s">
        <v>96</v>
      </c>
      <c r="BP479" s="6" t="s">
        <v>96</v>
      </c>
      <c r="BQ479" s="6" t="s">
        <v>96</v>
      </c>
      <c r="BR479" s="6" t="s">
        <v>96</v>
      </c>
      <c r="BS479" s="6" t="s">
        <v>96</v>
      </c>
      <c r="BT479" s="6" t="s">
        <v>96</v>
      </c>
      <c r="BU479" s="6" t="s">
        <v>96</v>
      </c>
      <c r="BV479" s="6" t="s">
        <v>96</v>
      </c>
      <c r="BW479" s="6" t="s">
        <v>96</v>
      </c>
      <c r="BX479" s="6" t="s">
        <v>96</v>
      </c>
    </row>
    <row r="480" spans="1:76" x14ac:dyDescent="0.25">
      <c r="A480" s="6" t="s">
        <v>776</v>
      </c>
      <c r="B480" s="6" t="s">
        <v>777</v>
      </c>
      <c r="C480" s="6" t="s">
        <v>775</v>
      </c>
      <c r="D480" s="6" t="s">
        <v>774</v>
      </c>
      <c r="E480" s="6">
        <v>2019</v>
      </c>
      <c r="F480" s="39">
        <v>1.05</v>
      </c>
      <c r="G480" t="s">
        <v>785</v>
      </c>
      <c r="H480" s="6" t="s">
        <v>787</v>
      </c>
      <c r="I480" t="s">
        <v>724</v>
      </c>
      <c r="J480" s="6" t="s">
        <v>96</v>
      </c>
      <c r="K480" s="6" t="s">
        <v>96</v>
      </c>
      <c r="L480">
        <v>0.69</v>
      </c>
      <c r="M480">
        <v>1.36</v>
      </c>
      <c r="N480" s="6" t="s">
        <v>96</v>
      </c>
      <c r="O480" s="6" t="s">
        <v>96</v>
      </c>
      <c r="P480" s="39" t="s">
        <v>96</v>
      </c>
      <c r="Q480" s="6" t="s">
        <v>96</v>
      </c>
      <c r="R480" s="6" t="s">
        <v>96</v>
      </c>
      <c r="S480" s="30" t="s">
        <v>96</v>
      </c>
      <c r="T480" s="6" t="s">
        <v>96</v>
      </c>
      <c r="U480">
        <v>18.7</v>
      </c>
      <c r="V480">
        <v>34.4</v>
      </c>
      <c r="W480">
        <v>1.2</v>
      </c>
      <c r="X480" s="16" t="s">
        <v>96</v>
      </c>
      <c r="Y480" s="16" t="s">
        <v>96</v>
      </c>
      <c r="Z480" s="78" t="s">
        <v>69</v>
      </c>
      <c r="AA480" s="6" t="s">
        <v>70</v>
      </c>
      <c r="AB480" s="6">
        <v>2008</v>
      </c>
      <c r="AC480" s="6">
        <v>2013</v>
      </c>
      <c r="AD480" s="6" t="s">
        <v>96</v>
      </c>
      <c r="AE480" s="6" t="s">
        <v>96</v>
      </c>
      <c r="AF480" s="6">
        <v>1</v>
      </c>
      <c r="AG480" s="6" t="s">
        <v>96</v>
      </c>
      <c r="AH480" s="6" t="s">
        <v>96</v>
      </c>
      <c r="AI480" s="6">
        <v>1</v>
      </c>
      <c r="AJ480" s="6" t="s">
        <v>96</v>
      </c>
      <c r="AK480" s="6" t="s">
        <v>96</v>
      </c>
      <c r="AL480" s="16" t="s">
        <v>73</v>
      </c>
      <c r="AM480" s="30" t="s">
        <v>96</v>
      </c>
      <c r="AN480" s="30" t="s">
        <v>96</v>
      </c>
      <c r="AO480" s="30" t="s">
        <v>96</v>
      </c>
      <c r="AP480" s="6" t="s">
        <v>96</v>
      </c>
      <c r="AQ480" s="6" t="s">
        <v>680</v>
      </c>
      <c r="AR480" s="6" t="s">
        <v>96</v>
      </c>
      <c r="AS480" s="6">
        <v>1</v>
      </c>
      <c r="AT480" s="6" t="s">
        <v>96</v>
      </c>
      <c r="AU480" s="6">
        <v>1</v>
      </c>
      <c r="AV480" s="6">
        <v>1</v>
      </c>
      <c r="AW480" s="6" t="s">
        <v>96</v>
      </c>
      <c r="AX480" s="6" t="s">
        <v>96</v>
      </c>
      <c r="AY480" s="6" t="s">
        <v>96</v>
      </c>
      <c r="AZ480" s="6" t="s">
        <v>96</v>
      </c>
      <c r="BA480" s="6">
        <v>1</v>
      </c>
      <c r="BB480" s="6">
        <v>1</v>
      </c>
      <c r="BC480" s="6" t="s">
        <v>96</v>
      </c>
      <c r="BD480" s="6" t="s">
        <v>96</v>
      </c>
      <c r="BE480" s="6" t="s">
        <v>96</v>
      </c>
      <c r="BF480" s="6" t="s">
        <v>96</v>
      </c>
      <c r="BG480" s="6" t="s">
        <v>96</v>
      </c>
      <c r="BH480" s="6" t="s">
        <v>96</v>
      </c>
      <c r="BI480" s="6" t="s">
        <v>96</v>
      </c>
      <c r="BJ480" s="6" t="s">
        <v>96</v>
      </c>
      <c r="BK480" s="6" t="s">
        <v>792</v>
      </c>
      <c r="BL480" s="6" t="s">
        <v>96</v>
      </c>
      <c r="BM480" s="6" t="s">
        <v>96</v>
      </c>
      <c r="BN480" s="6" t="s">
        <v>96</v>
      </c>
      <c r="BO480" s="6" t="s">
        <v>96</v>
      </c>
      <c r="BP480" s="6" t="s">
        <v>96</v>
      </c>
      <c r="BQ480" s="6" t="s">
        <v>96</v>
      </c>
      <c r="BR480" s="6" t="s">
        <v>96</v>
      </c>
      <c r="BS480" s="6" t="s">
        <v>96</v>
      </c>
      <c r="BT480" s="6" t="s">
        <v>96</v>
      </c>
      <c r="BU480" s="6" t="s">
        <v>96</v>
      </c>
      <c r="BV480" s="6" t="s">
        <v>96</v>
      </c>
      <c r="BW480" s="6" t="s">
        <v>96</v>
      </c>
      <c r="BX480" s="6" t="s">
        <v>96</v>
      </c>
    </row>
    <row r="481" spans="1:76" x14ac:dyDescent="0.25">
      <c r="A481" s="6" t="s">
        <v>776</v>
      </c>
      <c r="B481" s="6" t="s">
        <v>777</v>
      </c>
      <c r="C481" s="6" t="s">
        <v>775</v>
      </c>
      <c r="D481" s="6" t="s">
        <v>774</v>
      </c>
      <c r="E481" s="6">
        <v>2019</v>
      </c>
      <c r="F481" s="39">
        <v>1.1499999999999999</v>
      </c>
      <c r="G481" t="s">
        <v>785</v>
      </c>
      <c r="H481" s="6" t="s">
        <v>787</v>
      </c>
      <c r="I481" t="s">
        <v>724</v>
      </c>
      <c r="J481" s="6" t="s">
        <v>96</v>
      </c>
      <c r="K481" s="6" t="s">
        <v>96</v>
      </c>
      <c r="L481">
        <v>0.61</v>
      </c>
      <c r="M481">
        <v>2.17</v>
      </c>
      <c r="N481" s="6" t="s">
        <v>96</v>
      </c>
      <c r="O481" s="6" t="s">
        <v>96</v>
      </c>
      <c r="P481" s="39" t="s">
        <v>96</v>
      </c>
      <c r="Q481" s="6" t="s">
        <v>96</v>
      </c>
      <c r="R481" s="6" t="s">
        <v>96</v>
      </c>
      <c r="S481" s="30" t="s">
        <v>96</v>
      </c>
      <c r="T481" s="6" t="s">
        <v>96</v>
      </c>
      <c r="U481">
        <v>20.399999999999999</v>
      </c>
      <c r="V481">
        <v>32.9</v>
      </c>
      <c r="W481">
        <v>4.4000000000000004</v>
      </c>
      <c r="X481" s="16" t="s">
        <v>96</v>
      </c>
      <c r="Y481" s="16" t="s">
        <v>96</v>
      </c>
      <c r="Z481" s="78" t="s">
        <v>69</v>
      </c>
      <c r="AA481" s="6" t="s">
        <v>70</v>
      </c>
      <c r="AB481" s="6">
        <v>2008</v>
      </c>
      <c r="AC481" s="6">
        <v>2013</v>
      </c>
      <c r="AD481" s="6" t="s">
        <v>96</v>
      </c>
      <c r="AE481" s="6">
        <v>1</v>
      </c>
      <c r="AF481" s="6" t="s">
        <v>96</v>
      </c>
      <c r="AG481" s="6" t="s">
        <v>96</v>
      </c>
      <c r="AH481" s="6" t="s">
        <v>96</v>
      </c>
      <c r="AI481" s="6">
        <v>1</v>
      </c>
      <c r="AJ481" s="6" t="s">
        <v>96</v>
      </c>
      <c r="AK481" s="6" t="s">
        <v>96</v>
      </c>
      <c r="AL481" s="16" t="s">
        <v>73</v>
      </c>
      <c r="AM481" s="30" t="s">
        <v>96</v>
      </c>
      <c r="AN481" s="30" t="s">
        <v>96</v>
      </c>
      <c r="AO481" s="30" t="s">
        <v>96</v>
      </c>
      <c r="AP481" s="6" t="s">
        <v>96</v>
      </c>
      <c r="AQ481" s="6" t="s">
        <v>680</v>
      </c>
      <c r="AR481" s="6" t="s">
        <v>96</v>
      </c>
      <c r="AS481" s="6">
        <v>1</v>
      </c>
      <c r="AT481" s="6" t="s">
        <v>96</v>
      </c>
      <c r="AU481" s="6">
        <v>1</v>
      </c>
      <c r="AV481" s="6">
        <v>1</v>
      </c>
      <c r="AW481" s="6" t="s">
        <v>96</v>
      </c>
      <c r="AX481" s="6" t="s">
        <v>96</v>
      </c>
      <c r="AY481" s="6" t="s">
        <v>96</v>
      </c>
      <c r="AZ481" s="6" t="s">
        <v>96</v>
      </c>
      <c r="BA481" s="6">
        <v>1</v>
      </c>
      <c r="BB481" s="6">
        <v>1</v>
      </c>
      <c r="BC481" s="6" t="s">
        <v>96</v>
      </c>
      <c r="BD481" s="6" t="s">
        <v>96</v>
      </c>
      <c r="BE481" s="6" t="s">
        <v>96</v>
      </c>
      <c r="BF481" s="6" t="s">
        <v>96</v>
      </c>
      <c r="BG481" s="6" t="s">
        <v>96</v>
      </c>
      <c r="BH481" s="6" t="s">
        <v>96</v>
      </c>
      <c r="BI481" s="6" t="s">
        <v>96</v>
      </c>
      <c r="BJ481" s="6" t="s">
        <v>96</v>
      </c>
      <c r="BK481" s="6" t="s">
        <v>793</v>
      </c>
      <c r="BL481" s="6" t="s">
        <v>96</v>
      </c>
      <c r="BM481" s="6" t="s">
        <v>96</v>
      </c>
      <c r="BN481" s="6" t="s">
        <v>96</v>
      </c>
      <c r="BO481" s="6" t="s">
        <v>96</v>
      </c>
      <c r="BP481" s="6" t="s">
        <v>96</v>
      </c>
      <c r="BQ481" s="6" t="s">
        <v>96</v>
      </c>
      <c r="BR481" s="6" t="s">
        <v>96</v>
      </c>
      <c r="BS481" s="6" t="s">
        <v>96</v>
      </c>
      <c r="BT481" s="6" t="s">
        <v>96</v>
      </c>
      <c r="BU481" s="6" t="s">
        <v>96</v>
      </c>
      <c r="BV481" s="6" t="s">
        <v>96</v>
      </c>
      <c r="BW481" s="6" t="s">
        <v>96</v>
      </c>
      <c r="BX481" s="6" t="s">
        <v>96</v>
      </c>
    </row>
    <row r="482" spans="1:76" x14ac:dyDescent="0.25">
      <c r="A482" s="6" t="s">
        <v>776</v>
      </c>
      <c r="B482" s="6" t="s">
        <v>777</v>
      </c>
      <c r="C482" s="6" t="s">
        <v>775</v>
      </c>
      <c r="D482" s="6" t="s">
        <v>774</v>
      </c>
      <c r="E482" s="6">
        <v>2019</v>
      </c>
      <c r="F482" s="39">
        <v>1.06</v>
      </c>
      <c r="G482" t="s">
        <v>785</v>
      </c>
      <c r="H482" s="6" t="s">
        <v>787</v>
      </c>
      <c r="I482" t="s">
        <v>724</v>
      </c>
      <c r="J482" s="6" t="s">
        <v>96</v>
      </c>
      <c r="K482" s="6" t="s">
        <v>96</v>
      </c>
      <c r="L482">
        <v>0.7</v>
      </c>
      <c r="M482">
        <v>1.52</v>
      </c>
      <c r="N482" s="6" t="s">
        <v>96</v>
      </c>
      <c r="O482" s="6" t="s">
        <v>96</v>
      </c>
      <c r="P482" s="39" t="s">
        <v>96</v>
      </c>
      <c r="Q482" s="6" t="s">
        <v>96</v>
      </c>
      <c r="R482" s="6" t="s">
        <v>96</v>
      </c>
      <c r="S482" s="30" t="s">
        <v>96</v>
      </c>
      <c r="T482" s="6" t="s">
        <v>96</v>
      </c>
      <c r="U482">
        <v>20.399999999999999</v>
      </c>
      <c r="V482">
        <v>32.9</v>
      </c>
      <c r="W482">
        <v>4.4000000000000004</v>
      </c>
      <c r="X482" s="16" t="s">
        <v>96</v>
      </c>
      <c r="Y482" s="16" t="s">
        <v>96</v>
      </c>
      <c r="Z482" s="78" t="s">
        <v>69</v>
      </c>
      <c r="AA482" s="6" t="s">
        <v>70</v>
      </c>
      <c r="AB482" s="6">
        <v>2008</v>
      </c>
      <c r="AC482" s="6">
        <v>2013</v>
      </c>
      <c r="AD482" s="6" t="s">
        <v>96</v>
      </c>
      <c r="AE482" s="6" t="s">
        <v>96</v>
      </c>
      <c r="AF482" s="6">
        <v>1</v>
      </c>
      <c r="AG482" s="6" t="s">
        <v>96</v>
      </c>
      <c r="AH482" s="6" t="s">
        <v>96</v>
      </c>
      <c r="AI482" s="6">
        <v>1</v>
      </c>
      <c r="AJ482" s="6" t="s">
        <v>96</v>
      </c>
      <c r="AK482" s="6" t="s">
        <v>96</v>
      </c>
      <c r="AL482" s="16" t="s">
        <v>73</v>
      </c>
      <c r="AM482" s="30" t="s">
        <v>96</v>
      </c>
      <c r="AN482" s="30" t="s">
        <v>96</v>
      </c>
      <c r="AO482" s="30" t="s">
        <v>96</v>
      </c>
      <c r="AP482" s="6" t="s">
        <v>96</v>
      </c>
      <c r="AQ482" s="6" t="s">
        <v>680</v>
      </c>
      <c r="AR482" s="6" t="s">
        <v>96</v>
      </c>
      <c r="AS482" s="6">
        <v>1</v>
      </c>
      <c r="AT482" s="6" t="s">
        <v>96</v>
      </c>
      <c r="AU482" s="6">
        <v>1</v>
      </c>
      <c r="AV482" s="6">
        <v>1</v>
      </c>
      <c r="AW482" s="6" t="s">
        <v>96</v>
      </c>
      <c r="AX482" s="6" t="s">
        <v>96</v>
      </c>
      <c r="AY482" s="6" t="s">
        <v>96</v>
      </c>
      <c r="AZ482" s="6" t="s">
        <v>96</v>
      </c>
      <c r="BA482" s="6">
        <v>1</v>
      </c>
      <c r="BB482" s="6">
        <v>1</v>
      </c>
      <c r="BC482" s="6" t="s">
        <v>96</v>
      </c>
      <c r="BD482" s="6" t="s">
        <v>96</v>
      </c>
      <c r="BE482" s="6" t="s">
        <v>96</v>
      </c>
      <c r="BF482" s="6" t="s">
        <v>96</v>
      </c>
      <c r="BG482" s="6" t="s">
        <v>96</v>
      </c>
      <c r="BH482" s="6" t="s">
        <v>96</v>
      </c>
      <c r="BI482" s="6" t="s">
        <v>96</v>
      </c>
      <c r="BJ482" s="6" t="s">
        <v>96</v>
      </c>
      <c r="BK482" s="6" t="s">
        <v>793</v>
      </c>
      <c r="BL482" s="6" t="s">
        <v>96</v>
      </c>
      <c r="BM482" s="6" t="s">
        <v>96</v>
      </c>
      <c r="BN482" s="6" t="s">
        <v>96</v>
      </c>
      <c r="BO482" s="6" t="s">
        <v>96</v>
      </c>
      <c r="BP482" s="6" t="s">
        <v>96</v>
      </c>
      <c r="BQ482" s="6" t="s">
        <v>96</v>
      </c>
      <c r="BR482" s="6" t="s">
        <v>96</v>
      </c>
      <c r="BS482" s="6" t="s">
        <v>96</v>
      </c>
      <c r="BT482" s="6" t="s">
        <v>96</v>
      </c>
      <c r="BU482" s="6" t="s">
        <v>96</v>
      </c>
      <c r="BV482" s="6" t="s">
        <v>96</v>
      </c>
      <c r="BW482" s="6" t="s">
        <v>96</v>
      </c>
      <c r="BX482" s="6" t="s">
        <v>96</v>
      </c>
    </row>
    <row r="483" spans="1:76" x14ac:dyDescent="0.25">
      <c r="A483" s="6" t="s">
        <v>776</v>
      </c>
      <c r="B483" s="6" t="s">
        <v>777</v>
      </c>
      <c r="C483" s="6" t="s">
        <v>775</v>
      </c>
      <c r="D483" s="6" t="s">
        <v>774</v>
      </c>
      <c r="E483" s="6">
        <v>2019</v>
      </c>
      <c r="F483" s="39">
        <v>1.19</v>
      </c>
      <c r="G483" t="s">
        <v>785</v>
      </c>
      <c r="H483" s="6" t="s">
        <v>787</v>
      </c>
      <c r="I483" t="s">
        <v>724</v>
      </c>
      <c r="J483" s="6" t="s">
        <v>96</v>
      </c>
      <c r="K483" s="6" t="s">
        <v>96</v>
      </c>
      <c r="L483">
        <v>0.87</v>
      </c>
      <c r="M483">
        <v>1.61</v>
      </c>
      <c r="N483" s="6" t="s">
        <v>96</v>
      </c>
      <c r="O483" s="6" t="s">
        <v>96</v>
      </c>
      <c r="P483" s="39" t="s">
        <v>96</v>
      </c>
      <c r="Q483" s="6" t="s">
        <v>96</v>
      </c>
      <c r="R483" s="6" t="s">
        <v>96</v>
      </c>
      <c r="S483" s="30" t="s">
        <v>96</v>
      </c>
      <c r="T483" s="6" t="s">
        <v>96</v>
      </c>
      <c r="U483">
        <v>22.1</v>
      </c>
      <c r="V483">
        <v>33.5</v>
      </c>
      <c r="W483">
        <v>5.0999999999999996</v>
      </c>
      <c r="X483" s="16" t="s">
        <v>96</v>
      </c>
      <c r="Y483" s="16" t="s">
        <v>96</v>
      </c>
      <c r="Z483" s="78" t="s">
        <v>69</v>
      </c>
      <c r="AA483" s="6" t="s">
        <v>70</v>
      </c>
      <c r="AB483" s="6">
        <v>2008</v>
      </c>
      <c r="AC483" s="6">
        <v>2013</v>
      </c>
      <c r="AD483" s="6" t="s">
        <v>96</v>
      </c>
      <c r="AE483" s="6">
        <v>1</v>
      </c>
      <c r="AF483" s="6" t="s">
        <v>96</v>
      </c>
      <c r="AG483" s="6" t="s">
        <v>96</v>
      </c>
      <c r="AH483" s="6" t="s">
        <v>96</v>
      </c>
      <c r="AI483" s="6">
        <v>1</v>
      </c>
      <c r="AJ483" s="6" t="s">
        <v>96</v>
      </c>
      <c r="AK483" s="6" t="s">
        <v>96</v>
      </c>
      <c r="AL483" s="16" t="s">
        <v>73</v>
      </c>
      <c r="AM483" s="30" t="s">
        <v>96</v>
      </c>
      <c r="AN483" s="30" t="s">
        <v>96</v>
      </c>
      <c r="AO483" s="30" t="s">
        <v>96</v>
      </c>
      <c r="AP483" s="6" t="s">
        <v>96</v>
      </c>
      <c r="AQ483" s="6" t="s">
        <v>680</v>
      </c>
      <c r="AR483" s="6" t="s">
        <v>96</v>
      </c>
      <c r="AS483" s="6">
        <v>1</v>
      </c>
      <c r="AT483" s="6" t="s">
        <v>96</v>
      </c>
      <c r="AU483" s="6">
        <v>1</v>
      </c>
      <c r="AV483" s="6">
        <v>1</v>
      </c>
      <c r="AW483" s="6" t="s">
        <v>96</v>
      </c>
      <c r="AX483" s="6" t="s">
        <v>96</v>
      </c>
      <c r="AY483" s="6" t="s">
        <v>96</v>
      </c>
      <c r="AZ483" s="6" t="s">
        <v>96</v>
      </c>
      <c r="BA483" s="6">
        <v>1</v>
      </c>
      <c r="BB483" s="6">
        <v>1</v>
      </c>
      <c r="BC483" s="6" t="s">
        <v>96</v>
      </c>
      <c r="BD483" s="6" t="s">
        <v>96</v>
      </c>
      <c r="BE483" s="6" t="s">
        <v>96</v>
      </c>
      <c r="BF483" s="6" t="s">
        <v>96</v>
      </c>
      <c r="BG483" s="6" t="s">
        <v>96</v>
      </c>
      <c r="BH483" s="6" t="s">
        <v>96</v>
      </c>
      <c r="BI483" s="6" t="s">
        <v>96</v>
      </c>
      <c r="BJ483" s="6" t="s">
        <v>96</v>
      </c>
      <c r="BK483" s="6" t="s">
        <v>794</v>
      </c>
      <c r="BL483" s="6" t="s">
        <v>96</v>
      </c>
      <c r="BM483" s="6" t="s">
        <v>96</v>
      </c>
      <c r="BN483" s="6" t="s">
        <v>96</v>
      </c>
      <c r="BO483" s="6" t="s">
        <v>96</v>
      </c>
      <c r="BP483" s="6" t="s">
        <v>96</v>
      </c>
      <c r="BQ483" s="6" t="s">
        <v>96</v>
      </c>
      <c r="BR483" s="6" t="s">
        <v>96</v>
      </c>
      <c r="BS483" s="6" t="s">
        <v>96</v>
      </c>
      <c r="BT483" s="6" t="s">
        <v>96</v>
      </c>
      <c r="BU483" s="6" t="s">
        <v>96</v>
      </c>
      <c r="BV483" s="6" t="s">
        <v>96</v>
      </c>
      <c r="BW483" s="6" t="s">
        <v>96</v>
      </c>
      <c r="BX483" s="6" t="s">
        <v>96</v>
      </c>
    </row>
    <row r="484" spans="1:76" x14ac:dyDescent="0.25">
      <c r="A484" s="6" t="s">
        <v>776</v>
      </c>
      <c r="B484" s="6" t="s">
        <v>777</v>
      </c>
      <c r="C484" s="6" t="s">
        <v>775</v>
      </c>
      <c r="D484" s="6" t="s">
        <v>774</v>
      </c>
      <c r="E484" s="6">
        <v>2019</v>
      </c>
      <c r="F484" s="39">
        <v>1.17</v>
      </c>
      <c r="G484" t="s">
        <v>785</v>
      </c>
      <c r="H484" s="6" t="s">
        <v>787</v>
      </c>
      <c r="I484" t="s">
        <v>724</v>
      </c>
      <c r="J484" s="6" t="s">
        <v>96</v>
      </c>
      <c r="K484" s="6" t="s">
        <v>96</v>
      </c>
      <c r="L484">
        <v>0.74</v>
      </c>
      <c r="M484">
        <v>1.83</v>
      </c>
      <c r="N484" s="6" t="s">
        <v>96</v>
      </c>
      <c r="O484" s="6" t="s">
        <v>96</v>
      </c>
      <c r="P484" s="39" t="s">
        <v>96</v>
      </c>
      <c r="Q484" s="6" t="s">
        <v>96</v>
      </c>
      <c r="R484" s="6" t="s">
        <v>96</v>
      </c>
      <c r="S484" s="30" t="s">
        <v>96</v>
      </c>
      <c r="T484" s="6" t="s">
        <v>96</v>
      </c>
      <c r="U484">
        <v>22.1</v>
      </c>
      <c r="V484">
        <v>33.5</v>
      </c>
      <c r="W484">
        <v>5.0999999999999996</v>
      </c>
      <c r="X484" s="16" t="s">
        <v>96</v>
      </c>
      <c r="Y484" s="16" t="s">
        <v>96</v>
      </c>
      <c r="Z484" s="78" t="s">
        <v>69</v>
      </c>
      <c r="AA484" s="6" t="s">
        <v>70</v>
      </c>
      <c r="AB484" s="6">
        <v>2008</v>
      </c>
      <c r="AC484" s="6">
        <v>2013</v>
      </c>
      <c r="AD484" s="6" t="s">
        <v>96</v>
      </c>
      <c r="AE484" s="6" t="s">
        <v>96</v>
      </c>
      <c r="AF484" s="6">
        <v>1</v>
      </c>
      <c r="AG484" s="6" t="s">
        <v>96</v>
      </c>
      <c r="AH484" s="6" t="s">
        <v>96</v>
      </c>
      <c r="AI484" s="6">
        <v>1</v>
      </c>
      <c r="AJ484" s="6" t="s">
        <v>96</v>
      </c>
      <c r="AK484" s="6" t="s">
        <v>96</v>
      </c>
      <c r="AL484" s="16" t="s">
        <v>73</v>
      </c>
      <c r="AM484" s="30" t="s">
        <v>96</v>
      </c>
      <c r="AN484" s="30" t="s">
        <v>96</v>
      </c>
      <c r="AO484" s="30" t="s">
        <v>96</v>
      </c>
      <c r="AP484" s="6" t="s">
        <v>96</v>
      </c>
      <c r="AQ484" s="6" t="s">
        <v>680</v>
      </c>
      <c r="AR484" s="6" t="s">
        <v>96</v>
      </c>
      <c r="AS484" s="6">
        <v>1</v>
      </c>
      <c r="AT484" s="6" t="s">
        <v>96</v>
      </c>
      <c r="AU484" s="6">
        <v>1</v>
      </c>
      <c r="AV484" s="6">
        <v>1</v>
      </c>
      <c r="AW484" s="6" t="s">
        <v>96</v>
      </c>
      <c r="AX484" s="6" t="s">
        <v>96</v>
      </c>
      <c r="AY484" s="6" t="s">
        <v>96</v>
      </c>
      <c r="AZ484" s="6" t="s">
        <v>96</v>
      </c>
      <c r="BA484" s="6">
        <v>1</v>
      </c>
      <c r="BB484" s="6">
        <v>1</v>
      </c>
      <c r="BC484" s="6" t="s">
        <v>96</v>
      </c>
      <c r="BD484" s="6" t="s">
        <v>96</v>
      </c>
      <c r="BE484" s="6" t="s">
        <v>96</v>
      </c>
      <c r="BF484" s="6" t="s">
        <v>96</v>
      </c>
      <c r="BG484" s="6" t="s">
        <v>96</v>
      </c>
      <c r="BH484" s="6" t="s">
        <v>96</v>
      </c>
      <c r="BI484" s="6" t="s">
        <v>96</v>
      </c>
      <c r="BJ484" s="6" t="s">
        <v>96</v>
      </c>
      <c r="BK484" s="6" t="s">
        <v>794</v>
      </c>
      <c r="BL484" s="6" t="s">
        <v>96</v>
      </c>
      <c r="BM484" s="6" t="s">
        <v>96</v>
      </c>
      <c r="BN484" s="6" t="s">
        <v>96</v>
      </c>
      <c r="BO484" s="6" t="s">
        <v>96</v>
      </c>
      <c r="BP484" s="6" t="s">
        <v>96</v>
      </c>
      <c r="BQ484" s="6" t="s">
        <v>96</v>
      </c>
      <c r="BR484" s="6" t="s">
        <v>96</v>
      </c>
      <c r="BS484" s="6" t="s">
        <v>96</v>
      </c>
      <c r="BT484" s="6" t="s">
        <v>96</v>
      </c>
      <c r="BU484" s="6" t="s">
        <v>96</v>
      </c>
      <c r="BV484" s="6" t="s">
        <v>96</v>
      </c>
      <c r="BW484" s="6" t="s">
        <v>96</v>
      </c>
      <c r="BX484" s="6" t="s">
        <v>96</v>
      </c>
    </row>
    <row r="485" spans="1:76" x14ac:dyDescent="0.25">
      <c r="A485" s="6" t="s">
        <v>776</v>
      </c>
      <c r="B485" s="6" t="s">
        <v>777</v>
      </c>
      <c r="C485" s="6" t="s">
        <v>775</v>
      </c>
      <c r="D485" s="6" t="s">
        <v>774</v>
      </c>
      <c r="E485" s="6">
        <v>2019</v>
      </c>
      <c r="F485" s="39">
        <v>1.3</v>
      </c>
      <c r="G485" t="s">
        <v>785</v>
      </c>
      <c r="H485" s="6" t="s">
        <v>787</v>
      </c>
      <c r="I485" t="s">
        <v>724</v>
      </c>
      <c r="J485" s="6" t="s">
        <v>96</v>
      </c>
      <c r="K485" s="6" t="s">
        <v>96</v>
      </c>
      <c r="L485">
        <v>0.54</v>
      </c>
      <c r="M485">
        <v>3.15</v>
      </c>
      <c r="N485" s="6" t="s">
        <v>96</v>
      </c>
      <c r="O485" s="6" t="s">
        <v>96</v>
      </c>
      <c r="P485" s="39" t="s">
        <v>96</v>
      </c>
      <c r="Q485" s="6" t="s">
        <v>96</v>
      </c>
      <c r="R485" s="6" t="s">
        <v>96</v>
      </c>
      <c r="S485" s="30" t="s">
        <v>96</v>
      </c>
      <c r="T485" s="6" t="s">
        <v>96</v>
      </c>
      <c r="U485">
        <v>14.4</v>
      </c>
      <c r="V485">
        <v>26.9</v>
      </c>
      <c r="W485">
        <v>-5.3</v>
      </c>
      <c r="X485" s="16" t="s">
        <v>96</v>
      </c>
      <c r="Y485" s="16" t="s">
        <v>96</v>
      </c>
      <c r="Z485" s="78" t="s">
        <v>69</v>
      </c>
      <c r="AA485" s="6" t="s">
        <v>70</v>
      </c>
      <c r="AB485" s="6">
        <v>2008</v>
      </c>
      <c r="AC485" s="6">
        <v>2013</v>
      </c>
      <c r="AD485" s="6" t="s">
        <v>96</v>
      </c>
      <c r="AE485" s="6">
        <v>1</v>
      </c>
      <c r="AF485" s="6" t="s">
        <v>96</v>
      </c>
      <c r="AG485" s="6" t="s">
        <v>96</v>
      </c>
      <c r="AH485" s="6" t="s">
        <v>96</v>
      </c>
      <c r="AI485" s="6">
        <v>1</v>
      </c>
      <c r="AJ485" s="6" t="s">
        <v>96</v>
      </c>
      <c r="AK485" s="6" t="s">
        <v>96</v>
      </c>
      <c r="AL485" s="16" t="s">
        <v>73</v>
      </c>
      <c r="AM485" s="30" t="s">
        <v>96</v>
      </c>
      <c r="AN485" s="30" t="s">
        <v>96</v>
      </c>
      <c r="AO485" s="30" t="s">
        <v>96</v>
      </c>
      <c r="AP485" s="6" t="s">
        <v>96</v>
      </c>
      <c r="AQ485" s="6" t="s">
        <v>680</v>
      </c>
      <c r="AR485" s="6" t="s">
        <v>96</v>
      </c>
      <c r="AS485" s="6">
        <v>1</v>
      </c>
      <c r="AT485" s="6" t="s">
        <v>96</v>
      </c>
      <c r="AU485" s="6">
        <v>1</v>
      </c>
      <c r="AV485" s="6">
        <v>1</v>
      </c>
      <c r="AW485" s="6" t="s">
        <v>96</v>
      </c>
      <c r="AX485" s="6" t="s">
        <v>96</v>
      </c>
      <c r="AY485" s="6" t="s">
        <v>96</v>
      </c>
      <c r="AZ485" s="6" t="s">
        <v>96</v>
      </c>
      <c r="BA485" s="6">
        <v>1</v>
      </c>
      <c r="BB485" s="6">
        <v>1</v>
      </c>
      <c r="BC485" s="6" t="s">
        <v>96</v>
      </c>
      <c r="BD485" s="6" t="s">
        <v>96</v>
      </c>
      <c r="BE485" s="6" t="s">
        <v>96</v>
      </c>
      <c r="BF485" s="6" t="s">
        <v>96</v>
      </c>
      <c r="BG485" s="6" t="s">
        <v>96</v>
      </c>
      <c r="BH485" s="6" t="s">
        <v>96</v>
      </c>
      <c r="BI485" s="6" t="s">
        <v>96</v>
      </c>
      <c r="BJ485" s="6" t="s">
        <v>96</v>
      </c>
      <c r="BK485" s="6" t="s">
        <v>795</v>
      </c>
      <c r="BL485" s="6" t="s">
        <v>96</v>
      </c>
      <c r="BM485" s="6" t="s">
        <v>96</v>
      </c>
      <c r="BN485" s="6" t="s">
        <v>96</v>
      </c>
      <c r="BO485" s="6" t="s">
        <v>96</v>
      </c>
      <c r="BP485" s="6" t="s">
        <v>96</v>
      </c>
      <c r="BQ485" s="6" t="s">
        <v>96</v>
      </c>
      <c r="BR485" s="6" t="s">
        <v>96</v>
      </c>
      <c r="BS485" s="6" t="s">
        <v>96</v>
      </c>
      <c r="BT485" s="6" t="s">
        <v>96</v>
      </c>
      <c r="BU485" s="6" t="s">
        <v>96</v>
      </c>
      <c r="BV485" s="6" t="s">
        <v>96</v>
      </c>
      <c r="BW485" s="6" t="s">
        <v>96</v>
      </c>
      <c r="BX485" s="6" t="s">
        <v>96</v>
      </c>
    </row>
    <row r="486" spans="1:76" x14ac:dyDescent="0.25">
      <c r="A486" s="6" t="s">
        <v>776</v>
      </c>
      <c r="B486" s="6" t="s">
        <v>777</v>
      </c>
      <c r="C486" s="6" t="s">
        <v>775</v>
      </c>
      <c r="D486" s="6" t="s">
        <v>774</v>
      </c>
      <c r="E486" s="6">
        <v>2019</v>
      </c>
      <c r="F486" s="39">
        <v>1.6</v>
      </c>
      <c r="G486" t="s">
        <v>785</v>
      </c>
      <c r="H486" s="6" t="s">
        <v>787</v>
      </c>
      <c r="I486" t="s">
        <v>724</v>
      </c>
      <c r="J486" s="6" t="s">
        <v>96</v>
      </c>
      <c r="K486" s="6" t="s">
        <v>96</v>
      </c>
      <c r="L486">
        <v>0.69</v>
      </c>
      <c r="M486">
        <v>2.0299999999999998</v>
      </c>
      <c r="N486" s="6" t="s">
        <v>96</v>
      </c>
      <c r="O486" s="6" t="s">
        <v>96</v>
      </c>
      <c r="P486" s="39" t="s">
        <v>96</v>
      </c>
      <c r="Q486" s="6" t="s">
        <v>96</v>
      </c>
      <c r="R486" s="6" t="s">
        <v>96</v>
      </c>
      <c r="S486" s="30" t="s">
        <v>96</v>
      </c>
      <c r="T486" s="6" t="s">
        <v>96</v>
      </c>
      <c r="U486">
        <v>14.4</v>
      </c>
      <c r="V486">
        <v>26.9</v>
      </c>
      <c r="W486">
        <v>-5.3</v>
      </c>
      <c r="X486" s="16" t="s">
        <v>96</v>
      </c>
      <c r="Y486" s="16" t="s">
        <v>96</v>
      </c>
      <c r="Z486" s="78" t="s">
        <v>69</v>
      </c>
      <c r="AA486" s="6" t="s">
        <v>70</v>
      </c>
      <c r="AB486" s="6">
        <v>2008</v>
      </c>
      <c r="AC486" s="6">
        <v>2013</v>
      </c>
      <c r="AD486" s="6" t="s">
        <v>96</v>
      </c>
      <c r="AE486" s="6" t="s">
        <v>96</v>
      </c>
      <c r="AF486" s="6">
        <v>1</v>
      </c>
      <c r="AG486" s="6" t="s">
        <v>96</v>
      </c>
      <c r="AH486" s="6" t="s">
        <v>96</v>
      </c>
      <c r="AI486" s="6">
        <v>1</v>
      </c>
      <c r="AJ486" s="6" t="s">
        <v>96</v>
      </c>
      <c r="AK486" s="6" t="s">
        <v>96</v>
      </c>
      <c r="AL486" s="16" t="s">
        <v>73</v>
      </c>
      <c r="AM486" s="30" t="s">
        <v>96</v>
      </c>
      <c r="AN486" s="30" t="s">
        <v>96</v>
      </c>
      <c r="AO486" s="30" t="s">
        <v>96</v>
      </c>
      <c r="AP486" s="6" t="s">
        <v>96</v>
      </c>
      <c r="AQ486" s="6" t="s">
        <v>680</v>
      </c>
      <c r="AR486" s="6" t="s">
        <v>96</v>
      </c>
      <c r="AS486" s="6">
        <v>1</v>
      </c>
      <c r="AT486" s="6" t="s">
        <v>96</v>
      </c>
      <c r="AU486" s="6">
        <v>1</v>
      </c>
      <c r="AV486" s="6">
        <v>1</v>
      </c>
      <c r="AW486" s="6" t="s">
        <v>96</v>
      </c>
      <c r="AX486" s="6" t="s">
        <v>96</v>
      </c>
      <c r="AY486" s="6" t="s">
        <v>96</v>
      </c>
      <c r="AZ486" s="6" t="s">
        <v>96</v>
      </c>
      <c r="BA486" s="6">
        <v>1</v>
      </c>
      <c r="BB486" s="6">
        <v>1</v>
      </c>
      <c r="BC486" s="6" t="s">
        <v>96</v>
      </c>
      <c r="BD486" s="6" t="s">
        <v>96</v>
      </c>
      <c r="BE486" s="6" t="s">
        <v>96</v>
      </c>
      <c r="BF486" s="6" t="s">
        <v>96</v>
      </c>
      <c r="BG486" s="6" t="s">
        <v>96</v>
      </c>
      <c r="BH486" s="6" t="s">
        <v>96</v>
      </c>
      <c r="BI486" s="6" t="s">
        <v>96</v>
      </c>
      <c r="BJ486" s="6" t="s">
        <v>96</v>
      </c>
      <c r="BK486" s="6" t="s">
        <v>795</v>
      </c>
      <c r="BL486" s="6" t="s">
        <v>96</v>
      </c>
      <c r="BM486" s="6" t="s">
        <v>96</v>
      </c>
      <c r="BN486" s="6" t="s">
        <v>96</v>
      </c>
      <c r="BO486" s="6" t="s">
        <v>96</v>
      </c>
      <c r="BP486" s="6" t="s">
        <v>96</v>
      </c>
      <c r="BQ486" s="6" t="s">
        <v>96</v>
      </c>
      <c r="BR486" s="6" t="s">
        <v>96</v>
      </c>
      <c r="BS486" s="6" t="s">
        <v>96</v>
      </c>
      <c r="BT486" s="6" t="s">
        <v>96</v>
      </c>
      <c r="BU486" s="6" t="s">
        <v>96</v>
      </c>
      <c r="BV486" s="6" t="s">
        <v>96</v>
      </c>
      <c r="BW486" s="6" t="s">
        <v>96</v>
      </c>
      <c r="BX486" s="6" t="s">
        <v>96</v>
      </c>
    </row>
    <row r="487" spans="1:76" x14ac:dyDescent="0.25">
      <c r="A487" s="6" t="s">
        <v>776</v>
      </c>
      <c r="B487" s="6" t="s">
        <v>777</v>
      </c>
      <c r="C487" s="6" t="s">
        <v>775</v>
      </c>
      <c r="D487" s="6" t="s">
        <v>774</v>
      </c>
      <c r="E487" s="6">
        <v>2019</v>
      </c>
      <c r="F487" s="39">
        <v>1.86</v>
      </c>
      <c r="G487" t="s">
        <v>785</v>
      </c>
      <c r="H487" s="6" t="s">
        <v>787</v>
      </c>
      <c r="I487" t="s">
        <v>724</v>
      </c>
      <c r="J487" s="6" t="s">
        <v>96</v>
      </c>
      <c r="K487" s="6" t="s">
        <v>96</v>
      </c>
      <c r="L487">
        <v>0.76</v>
      </c>
      <c r="M487">
        <v>4.49</v>
      </c>
      <c r="N487" s="6" t="s">
        <v>96</v>
      </c>
      <c r="O487" s="6" t="s">
        <v>96</v>
      </c>
      <c r="P487" s="39" t="s">
        <v>96</v>
      </c>
      <c r="Q487" s="6" t="s">
        <v>96</v>
      </c>
      <c r="R487" s="6" t="s">
        <v>96</v>
      </c>
      <c r="S487" s="30" t="s">
        <v>96</v>
      </c>
      <c r="T487" s="6" t="s">
        <v>96</v>
      </c>
      <c r="U487">
        <v>24.1</v>
      </c>
      <c r="V487">
        <v>31.6</v>
      </c>
      <c r="W487">
        <v>8.6999999999999993</v>
      </c>
      <c r="X487" s="16" t="s">
        <v>96</v>
      </c>
      <c r="Y487" s="16" t="s">
        <v>96</v>
      </c>
      <c r="Z487" s="78" t="s">
        <v>69</v>
      </c>
      <c r="AA487" s="6" t="s">
        <v>70</v>
      </c>
      <c r="AB487" s="6">
        <v>2008</v>
      </c>
      <c r="AC487" s="6">
        <v>2013</v>
      </c>
      <c r="AD487" s="6" t="s">
        <v>96</v>
      </c>
      <c r="AE487" s="6">
        <v>1</v>
      </c>
      <c r="AF487" s="6" t="s">
        <v>96</v>
      </c>
      <c r="AG487" s="6" t="s">
        <v>96</v>
      </c>
      <c r="AH487" s="6" t="s">
        <v>96</v>
      </c>
      <c r="AI487" s="6">
        <v>1</v>
      </c>
      <c r="AJ487" s="6" t="s">
        <v>96</v>
      </c>
      <c r="AK487" s="6" t="s">
        <v>96</v>
      </c>
      <c r="AL487" s="16" t="s">
        <v>73</v>
      </c>
      <c r="AM487" s="30" t="s">
        <v>96</v>
      </c>
      <c r="AN487" s="30" t="s">
        <v>96</v>
      </c>
      <c r="AO487" s="30" t="s">
        <v>96</v>
      </c>
      <c r="AP487" s="6" t="s">
        <v>96</v>
      </c>
      <c r="AQ487" s="6" t="s">
        <v>680</v>
      </c>
      <c r="AR487" s="6" t="s">
        <v>96</v>
      </c>
      <c r="AS487" s="6">
        <v>1</v>
      </c>
      <c r="AT487" s="6" t="s">
        <v>96</v>
      </c>
      <c r="AU487" s="6">
        <v>1</v>
      </c>
      <c r="AV487" s="6">
        <v>1</v>
      </c>
      <c r="AW487" s="6" t="s">
        <v>96</v>
      </c>
      <c r="AX487" s="6" t="s">
        <v>96</v>
      </c>
      <c r="AY487" s="6" t="s">
        <v>96</v>
      </c>
      <c r="AZ487" s="6" t="s">
        <v>96</v>
      </c>
      <c r="BA487" s="6">
        <v>1</v>
      </c>
      <c r="BB487" s="6">
        <v>1</v>
      </c>
      <c r="BC487" s="6" t="s">
        <v>96</v>
      </c>
      <c r="BD487" s="6" t="s">
        <v>96</v>
      </c>
      <c r="BE487" s="6" t="s">
        <v>96</v>
      </c>
      <c r="BF487" s="6" t="s">
        <v>96</v>
      </c>
      <c r="BG487" s="6" t="s">
        <v>96</v>
      </c>
      <c r="BH487" s="6" t="s">
        <v>96</v>
      </c>
      <c r="BI487" s="6" t="s">
        <v>96</v>
      </c>
      <c r="BJ487" s="6" t="s">
        <v>96</v>
      </c>
      <c r="BK487" s="6" t="s">
        <v>796</v>
      </c>
      <c r="BL487" s="6" t="s">
        <v>96</v>
      </c>
      <c r="BM487" s="6" t="s">
        <v>96</v>
      </c>
      <c r="BN487" s="6" t="s">
        <v>96</v>
      </c>
      <c r="BO487" s="6" t="s">
        <v>96</v>
      </c>
      <c r="BP487" s="6" t="s">
        <v>96</v>
      </c>
      <c r="BQ487" s="6" t="s">
        <v>96</v>
      </c>
      <c r="BR487" s="6" t="s">
        <v>96</v>
      </c>
      <c r="BS487" s="6" t="s">
        <v>96</v>
      </c>
      <c r="BT487" s="6" t="s">
        <v>96</v>
      </c>
      <c r="BU487" s="6" t="s">
        <v>96</v>
      </c>
      <c r="BV487" s="6" t="s">
        <v>96</v>
      </c>
      <c r="BW487" s="6" t="s">
        <v>96</v>
      </c>
      <c r="BX487" s="6" t="s">
        <v>96</v>
      </c>
    </row>
    <row r="488" spans="1:76" x14ac:dyDescent="0.25">
      <c r="A488" s="6" t="s">
        <v>776</v>
      </c>
      <c r="B488" s="6" t="s">
        <v>777</v>
      </c>
      <c r="C488" s="6" t="s">
        <v>775</v>
      </c>
      <c r="D488" s="6" t="s">
        <v>774</v>
      </c>
      <c r="E488" s="6">
        <v>2019</v>
      </c>
      <c r="F488" s="39">
        <v>1.19</v>
      </c>
      <c r="G488" t="s">
        <v>785</v>
      </c>
      <c r="H488" s="6" t="s">
        <v>787</v>
      </c>
      <c r="I488" t="s">
        <v>724</v>
      </c>
      <c r="J488" s="6" t="s">
        <v>96</v>
      </c>
      <c r="K488" s="6" t="s">
        <v>96</v>
      </c>
      <c r="L488">
        <v>0.85</v>
      </c>
      <c r="M488">
        <v>1.57</v>
      </c>
      <c r="N488" s="6" t="s">
        <v>96</v>
      </c>
      <c r="O488" s="6" t="s">
        <v>96</v>
      </c>
      <c r="P488" s="39" t="s">
        <v>96</v>
      </c>
      <c r="Q488" s="6" t="s">
        <v>96</v>
      </c>
      <c r="R488" s="6" t="s">
        <v>96</v>
      </c>
      <c r="S488" s="30" t="s">
        <v>96</v>
      </c>
      <c r="T488" s="6" t="s">
        <v>96</v>
      </c>
      <c r="U488">
        <v>24.1</v>
      </c>
      <c r="V488">
        <v>31.6</v>
      </c>
      <c r="W488">
        <v>8.6999999999999993</v>
      </c>
      <c r="X488" s="16" t="s">
        <v>96</v>
      </c>
      <c r="Y488" s="16" t="s">
        <v>96</v>
      </c>
      <c r="Z488" s="78" t="s">
        <v>69</v>
      </c>
      <c r="AA488" s="6" t="s">
        <v>70</v>
      </c>
      <c r="AB488" s="6">
        <v>2008</v>
      </c>
      <c r="AC488" s="6">
        <v>2013</v>
      </c>
      <c r="AD488" s="6" t="s">
        <v>96</v>
      </c>
      <c r="AE488" s="6" t="s">
        <v>96</v>
      </c>
      <c r="AF488" s="6">
        <v>1</v>
      </c>
      <c r="AG488" s="6" t="s">
        <v>96</v>
      </c>
      <c r="AH488" s="6" t="s">
        <v>96</v>
      </c>
      <c r="AI488" s="6">
        <v>1</v>
      </c>
      <c r="AJ488" s="6" t="s">
        <v>96</v>
      </c>
      <c r="AK488" s="6" t="s">
        <v>96</v>
      </c>
      <c r="AL488" s="16" t="s">
        <v>73</v>
      </c>
      <c r="AM488" s="30" t="s">
        <v>96</v>
      </c>
      <c r="AN488" s="30" t="s">
        <v>96</v>
      </c>
      <c r="AO488" s="30" t="s">
        <v>96</v>
      </c>
      <c r="AP488" s="6" t="s">
        <v>96</v>
      </c>
      <c r="AQ488" s="6" t="s">
        <v>680</v>
      </c>
      <c r="AR488" s="6" t="s">
        <v>96</v>
      </c>
      <c r="AS488" s="6">
        <v>1</v>
      </c>
      <c r="AT488" s="6" t="s">
        <v>96</v>
      </c>
      <c r="AU488" s="6">
        <v>1</v>
      </c>
      <c r="AV488" s="6">
        <v>1</v>
      </c>
      <c r="AW488" s="6" t="s">
        <v>96</v>
      </c>
      <c r="AX488" s="6" t="s">
        <v>96</v>
      </c>
      <c r="AY488" s="6" t="s">
        <v>96</v>
      </c>
      <c r="AZ488" s="6" t="s">
        <v>96</v>
      </c>
      <c r="BA488" s="6">
        <v>1</v>
      </c>
      <c r="BB488" s="6">
        <v>1</v>
      </c>
      <c r="BC488" s="6" t="s">
        <v>96</v>
      </c>
      <c r="BD488" s="6" t="s">
        <v>96</v>
      </c>
      <c r="BE488" s="6" t="s">
        <v>96</v>
      </c>
      <c r="BF488" s="6" t="s">
        <v>96</v>
      </c>
      <c r="BG488" s="6" t="s">
        <v>96</v>
      </c>
      <c r="BH488" s="6" t="s">
        <v>96</v>
      </c>
      <c r="BI488" s="6" t="s">
        <v>96</v>
      </c>
      <c r="BJ488" s="6" t="s">
        <v>96</v>
      </c>
      <c r="BK488" s="6" t="s">
        <v>796</v>
      </c>
      <c r="BL488" s="6" t="s">
        <v>96</v>
      </c>
      <c r="BM488" s="6" t="s">
        <v>96</v>
      </c>
      <c r="BN488" s="6" t="s">
        <v>96</v>
      </c>
      <c r="BO488" s="6" t="s">
        <v>96</v>
      </c>
      <c r="BP488" s="6" t="s">
        <v>96</v>
      </c>
      <c r="BQ488" s="6" t="s">
        <v>96</v>
      </c>
      <c r="BR488" s="6" t="s">
        <v>96</v>
      </c>
      <c r="BS488" s="6" t="s">
        <v>96</v>
      </c>
      <c r="BT488" s="6" t="s">
        <v>96</v>
      </c>
      <c r="BU488" s="6" t="s">
        <v>96</v>
      </c>
      <c r="BV488" s="6" t="s">
        <v>96</v>
      </c>
      <c r="BW488" s="6" t="s">
        <v>96</v>
      </c>
      <c r="BX488" s="6" t="s">
        <v>96</v>
      </c>
    </row>
    <row r="489" spans="1:76" x14ac:dyDescent="0.25">
      <c r="A489" s="6" t="s">
        <v>776</v>
      </c>
      <c r="B489" s="6" t="s">
        <v>777</v>
      </c>
      <c r="C489" s="6" t="s">
        <v>775</v>
      </c>
      <c r="D489" s="6" t="s">
        <v>774</v>
      </c>
      <c r="E489" s="6">
        <v>2019</v>
      </c>
      <c r="F489" s="39">
        <v>1.83</v>
      </c>
      <c r="G489" t="s">
        <v>785</v>
      </c>
      <c r="H489" s="6" t="s">
        <v>787</v>
      </c>
      <c r="I489" t="s">
        <v>724</v>
      </c>
      <c r="J489" s="6" t="s">
        <v>96</v>
      </c>
      <c r="K489" s="6" t="s">
        <v>96</v>
      </c>
      <c r="L489">
        <v>0.92</v>
      </c>
      <c r="M489">
        <v>3.64</v>
      </c>
      <c r="N489" s="6" t="s">
        <v>96</v>
      </c>
      <c r="O489" s="6" t="s">
        <v>96</v>
      </c>
      <c r="P489" s="39" t="s">
        <v>96</v>
      </c>
      <c r="Q489" s="6" t="s">
        <v>96</v>
      </c>
      <c r="R489" s="6" t="s">
        <v>96</v>
      </c>
      <c r="S489" s="30" t="s">
        <v>96</v>
      </c>
      <c r="T489" s="6" t="s">
        <v>96</v>
      </c>
      <c r="U489">
        <v>17.600000000000001</v>
      </c>
      <c r="V489">
        <v>35.700000000000003</v>
      </c>
      <c r="W489">
        <v>-2</v>
      </c>
      <c r="X489" s="16" t="s">
        <v>96</v>
      </c>
      <c r="Y489" s="16" t="s">
        <v>96</v>
      </c>
      <c r="Z489" s="78" t="s">
        <v>69</v>
      </c>
      <c r="AA489" s="6" t="s">
        <v>70</v>
      </c>
      <c r="AB489" s="6">
        <v>2008</v>
      </c>
      <c r="AC489" s="6">
        <v>2013</v>
      </c>
      <c r="AD489" s="6" t="s">
        <v>96</v>
      </c>
      <c r="AE489" s="6">
        <v>1</v>
      </c>
      <c r="AF489" s="6" t="s">
        <v>96</v>
      </c>
      <c r="AG489" s="6" t="s">
        <v>96</v>
      </c>
      <c r="AH489" s="6" t="s">
        <v>96</v>
      </c>
      <c r="AI489" s="6">
        <v>1</v>
      </c>
      <c r="AJ489" s="6" t="s">
        <v>96</v>
      </c>
      <c r="AK489" s="6" t="s">
        <v>96</v>
      </c>
      <c r="AL489" s="16" t="s">
        <v>73</v>
      </c>
      <c r="AM489" s="30" t="s">
        <v>96</v>
      </c>
      <c r="AN489" s="30" t="s">
        <v>96</v>
      </c>
      <c r="AO489" s="30" t="s">
        <v>96</v>
      </c>
      <c r="AP489" s="6" t="s">
        <v>96</v>
      </c>
      <c r="AQ489" s="6" t="s">
        <v>680</v>
      </c>
      <c r="AR489" s="6" t="s">
        <v>96</v>
      </c>
      <c r="AS489" s="6">
        <v>1</v>
      </c>
      <c r="AT489" s="6" t="s">
        <v>96</v>
      </c>
      <c r="AU489" s="6">
        <v>1</v>
      </c>
      <c r="AV489" s="6">
        <v>1</v>
      </c>
      <c r="AW489" s="6" t="s">
        <v>96</v>
      </c>
      <c r="AX489" s="6" t="s">
        <v>96</v>
      </c>
      <c r="AY489" s="6" t="s">
        <v>96</v>
      </c>
      <c r="AZ489" s="6" t="s">
        <v>96</v>
      </c>
      <c r="BA489" s="6">
        <v>1</v>
      </c>
      <c r="BB489" s="6">
        <v>1</v>
      </c>
      <c r="BC489" s="6" t="s">
        <v>96</v>
      </c>
      <c r="BD489" s="6" t="s">
        <v>96</v>
      </c>
      <c r="BE489" s="6" t="s">
        <v>96</v>
      </c>
      <c r="BF489" s="6" t="s">
        <v>96</v>
      </c>
      <c r="BG489" s="6" t="s">
        <v>96</v>
      </c>
      <c r="BH489" s="6" t="s">
        <v>96</v>
      </c>
      <c r="BI489" s="6" t="s">
        <v>96</v>
      </c>
      <c r="BJ489" s="6" t="s">
        <v>96</v>
      </c>
      <c r="BK489" s="6" t="s">
        <v>797</v>
      </c>
      <c r="BL489" s="6" t="s">
        <v>96</v>
      </c>
      <c r="BM489" s="6" t="s">
        <v>96</v>
      </c>
      <c r="BN489" s="6" t="s">
        <v>96</v>
      </c>
      <c r="BO489" s="6" t="s">
        <v>96</v>
      </c>
      <c r="BP489" s="6" t="s">
        <v>96</v>
      </c>
      <c r="BQ489" s="6" t="s">
        <v>96</v>
      </c>
      <c r="BR489" s="6" t="s">
        <v>96</v>
      </c>
      <c r="BS489" s="6" t="s">
        <v>96</v>
      </c>
      <c r="BT489" s="6" t="s">
        <v>96</v>
      </c>
      <c r="BU489" s="6" t="s">
        <v>96</v>
      </c>
      <c r="BV489" s="6" t="s">
        <v>96</v>
      </c>
      <c r="BW489" s="6" t="s">
        <v>96</v>
      </c>
      <c r="BX489" s="6" t="s">
        <v>96</v>
      </c>
    </row>
    <row r="490" spans="1:76" x14ac:dyDescent="0.25">
      <c r="A490" s="6" t="s">
        <v>776</v>
      </c>
      <c r="B490" s="6" t="s">
        <v>777</v>
      </c>
      <c r="C490" s="6" t="s">
        <v>775</v>
      </c>
      <c r="D490" s="6" t="s">
        <v>774</v>
      </c>
      <c r="E490" s="6">
        <v>2019</v>
      </c>
      <c r="F490" s="39">
        <v>1.48</v>
      </c>
      <c r="G490" t="s">
        <v>785</v>
      </c>
      <c r="H490" s="6" t="s">
        <v>787</v>
      </c>
      <c r="I490" t="s">
        <v>724</v>
      </c>
      <c r="J490" s="6" t="s">
        <v>96</v>
      </c>
      <c r="K490" s="6" t="s">
        <v>96</v>
      </c>
      <c r="L490">
        <v>0.52</v>
      </c>
      <c r="M490">
        <v>2.61</v>
      </c>
      <c r="N490" s="6" t="s">
        <v>96</v>
      </c>
      <c r="O490" s="6" t="s">
        <v>96</v>
      </c>
      <c r="P490" s="39" t="s">
        <v>96</v>
      </c>
      <c r="Q490" s="6" t="s">
        <v>96</v>
      </c>
      <c r="R490" s="6" t="s">
        <v>96</v>
      </c>
      <c r="S490" s="30" t="s">
        <v>96</v>
      </c>
      <c r="T490" s="6" t="s">
        <v>96</v>
      </c>
      <c r="U490">
        <v>17.600000000000001</v>
      </c>
      <c r="V490">
        <v>35.700000000000003</v>
      </c>
      <c r="W490">
        <v>-2</v>
      </c>
      <c r="X490" s="16" t="s">
        <v>96</v>
      </c>
      <c r="Y490" s="16" t="s">
        <v>96</v>
      </c>
      <c r="Z490" s="78" t="s">
        <v>69</v>
      </c>
      <c r="AA490" s="6" t="s">
        <v>70</v>
      </c>
      <c r="AB490" s="6">
        <v>2008</v>
      </c>
      <c r="AC490" s="6">
        <v>2013</v>
      </c>
      <c r="AD490" s="6" t="s">
        <v>96</v>
      </c>
      <c r="AE490" s="6" t="s">
        <v>96</v>
      </c>
      <c r="AF490" s="6">
        <v>1</v>
      </c>
      <c r="AG490" s="6" t="s">
        <v>96</v>
      </c>
      <c r="AH490" s="6" t="s">
        <v>96</v>
      </c>
      <c r="AI490" s="6">
        <v>1</v>
      </c>
      <c r="AJ490" s="6" t="s">
        <v>96</v>
      </c>
      <c r="AK490" s="6" t="s">
        <v>96</v>
      </c>
      <c r="AL490" s="16" t="s">
        <v>73</v>
      </c>
      <c r="AM490" s="30" t="s">
        <v>96</v>
      </c>
      <c r="AN490" s="30" t="s">
        <v>96</v>
      </c>
      <c r="AO490" s="30" t="s">
        <v>96</v>
      </c>
      <c r="AP490" s="6" t="s">
        <v>96</v>
      </c>
      <c r="AQ490" s="6" t="s">
        <v>680</v>
      </c>
      <c r="AR490" s="6" t="s">
        <v>96</v>
      </c>
      <c r="AS490" s="6">
        <v>1</v>
      </c>
      <c r="AT490" s="6" t="s">
        <v>96</v>
      </c>
      <c r="AU490" s="6">
        <v>1</v>
      </c>
      <c r="AV490" s="6">
        <v>1</v>
      </c>
      <c r="AW490" s="6" t="s">
        <v>96</v>
      </c>
      <c r="AX490" s="6" t="s">
        <v>96</v>
      </c>
      <c r="AY490" s="6" t="s">
        <v>96</v>
      </c>
      <c r="AZ490" s="6" t="s">
        <v>96</v>
      </c>
      <c r="BA490" s="6">
        <v>1</v>
      </c>
      <c r="BB490" s="6">
        <v>1</v>
      </c>
      <c r="BC490" s="6" t="s">
        <v>96</v>
      </c>
      <c r="BD490" s="6" t="s">
        <v>96</v>
      </c>
      <c r="BE490" s="6" t="s">
        <v>96</v>
      </c>
      <c r="BF490" s="6" t="s">
        <v>96</v>
      </c>
      <c r="BG490" s="6" t="s">
        <v>96</v>
      </c>
      <c r="BH490" s="6" t="s">
        <v>96</v>
      </c>
      <c r="BI490" s="6" t="s">
        <v>96</v>
      </c>
      <c r="BJ490" s="6" t="s">
        <v>96</v>
      </c>
      <c r="BK490" s="6" t="s">
        <v>797</v>
      </c>
      <c r="BL490" s="6" t="s">
        <v>96</v>
      </c>
      <c r="BM490" s="6" t="s">
        <v>96</v>
      </c>
      <c r="BN490" s="6" t="s">
        <v>96</v>
      </c>
      <c r="BO490" s="6" t="s">
        <v>96</v>
      </c>
      <c r="BP490" s="6" t="s">
        <v>96</v>
      </c>
      <c r="BQ490" s="6" t="s">
        <v>96</v>
      </c>
      <c r="BR490" s="6" t="s">
        <v>96</v>
      </c>
      <c r="BS490" s="6" t="s">
        <v>96</v>
      </c>
      <c r="BT490" s="6" t="s">
        <v>96</v>
      </c>
      <c r="BU490" s="6" t="s">
        <v>96</v>
      </c>
      <c r="BV490" s="6" t="s">
        <v>96</v>
      </c>
      <c r="BW490" s="6" t="s">
        <v>96</v>
      </c>
      <c r="BX490" s="6" t="s">
        <v>96</v>
      </c>
    </row>
    <row r="491" spans="1:76" x14ac:dyDescent="0.25">
      <c r="A491" s="6" t="s">
        <v>776</v>
      </c>
      <c r="B491" s="6" t="s">
        <v>777</v>
      </c>
      <c r="C491" s="6" t="s">
        <v>775</v>
      </c>
      <c r="D491" s="6" t="s">
        <v>774</v>
      </c>
      <c r="E491" s="6">
        <v>2019</v>
      </c>
      <c r="F491" s="39">
        <v>1.1499999999999999</v>
      </c>
      <c r="G491" t="s">
        <v>785</v>
      </c>
      <c r="H491" s="6" t="s">
        <v>787</v>
      </c>
      <c r="I491" t="s">
        <v>724</v>
      </c>
      <c r="J491" s="6" t="s">
        <v>96</v>
      </c>
      <c r="K491" s="6" t="s">
        <v>96</v>
      </c>
      <c r="L491">
        <v>0.95</v>
      </c>
      <c r="M491">
        <v>1.38</v>
      </c>
      <c r="N491" s="6" t="s">
        <v>96</v>
      </c>
      <c r="O491" s="6" t="s">
        <v>96</v>
      </c>
      <c r="P491" s="39" t="s">
        <v>96</v>
      </c>
      <c r="Q491" s="6" t="s">
        <v>96</v>
      </c>
      <c r="R491" s="6" t="s">
        <v>96</v>
      </c>
      <c r="S491" s="30" t="s">
        <v>96</v>
      </c>
      <c r="T491" s="6" t="s">
        <v>96</v>
      </c>
      <c r="U491">
        <v>5.0999999999999996</v>
      </c>
      <c r="V491">
        <v>30.6</v>
      </c>
      <c r="W491">
        <v>-28</v>
      </c>
      <c r="X491" s="16" t="s">
        <v>96</v>
      </c>
      <c r="Y491" s="16" t="s">
        <v>96</v>
      </c>
      <c r="Z491" s="78" t="s">
        <v>69</v>
      </c>
      <c r="AA491" s="6" t="s">
        <v>70</v>
      </c>
      <c r="AB491" s="6">
        <v>2008</v>
      </c>
      <c r="AC491" s="6">
        <v>2013</v>
      </c>
      <c r="AD491" s="6" t="s">
        <v>96</v>
      </c>
      <c r="AE491" s="6">
        <v>1</v>
      </c>
      <c r="AF491" s="6" t="s">
        <v>96</v>
      </c>
      <c r="AG491" s="6" t="s">
        <v>96</v>
      </c>
      <c r="AH491" s="6" t="s">
        <v>96</v>
      </c>
      <c r="AI491" s="6">
        <v>1</v>
      </c>
      <c r="AJ491" s="6" t="s">
        <v>96</v>
      </c>
      <c r="AK491" s="6" t="s">
        <v>96</v>
      </c>
      <c r="AL491" s="16" t="s">
        <v>73</v>
      </c>
      <c r="AM491" s="30" t="s">
        <v>96</v>
      </c>
      <c r="AN491" s="30" t="s">
        <v>96</v>
      </c>
      <c r="AO491" s="30" t="s">
        <v>96</v>
      </c>
      <c r="AP491" s="6" t="s">
        <v>96</v>
      </c>
      <c r="AQ491" s="6" t="s">
        <v>680</v>
      </c>
      <c r="AR491" s="6" t="s">
        <v>96</v>
      </c>
      <c r="AS491" s="6">
        <v>1</v>
      </c>
      <c r="AT491" s="6" t="s">
        <v>96</v>
      </c>
      <c r="AU491" s="6">
        <v>1</v>
      </c>
      <c r="AV491" s="6">
        <v>1</v>
      </c>
      <c r="AW491" s="6" t="s">
        <v>96</v>
      </c>
      <c r="AX491" s="6" t="s">
        <v>96</v>
      </c>
      <c r="AY491" s="6" t="s">
        <v>96</v>
      </c>
      <c r="AZ491" s="6" t="s">
        <v>96</v>
      </c>
      <c r="BA491" s="6">
        <v>1</v>
      </c>
      <c r="BB491" s="6">
        <v>1</v>
      </c>
      <c r="BC491" s="6" t="s">
        <v>96</v>
      </c>
      <c r="BD491" s="6" t="s">
        <v>96</v>
      </c>
      <c r="BE491" s="6" t="s">
        <v>96</v>
      </c>
      <c r="BF491" s="6" t="s">
        <v>96</v>
      </c>
      <c r="BG491" s="6" t="s">
        <v>96</v>
      </c>
      <c r="BH491" s="6" t="s">
        <v>96</v>
      </c>
      <c r="BI491" s="6" t="s">
        <v>96</v>
      </c>
      <c r="BJ491" s="6" t="s">
        <v>96</v>
      </c>
      <c r="BK491" s="6" t="s">
        <v>798</v>
      </c>
      <c r="BL491" s="6" t="s">
        <v>96</v>
      </c>
      <c r="BM491" s="6" t="s">
        <v>96</v>
      </c>
      <c r="BN491" s="6" t="s">
        <v>96</v>
      </c>
      <c r="BO491" s="6" t="s">
        <v>96</v>
      </c>
      <c r="BP491" s="6" t="s">
        <v>96</v>
      </c>
      <c r="BQ491" s="6" t="s">
        <v>96</v>
      </c>
      <c r="BR491" s="6" t="s">
        <v>96</v>
      </c>
      <c r="BS491" s="6" t="s">
        <v>96</v>
      </c>
      <c r="BT491" s="6" t="s">
        <v>96</v>
      </c>
      <c r="BU491" s="6" t="s">
        <v>96</v>
      </c>
      <c r="BV491" s="6" t="s">
        <v>96</v>
      </c>
      <c r="BW491" s="6" t="s">
        <v>96</v>
      </c>
      <c r="BX491" s="6" t="s">
        <v>96</v>
      </c>
    </row>
    <row r="492" spans="1:76" x14ac:dyDescent="0.25">
      <c r="A492" s="6" t="s">
        <v>776</v>
      </c>
      <c r="B492" s="6" t="s">
        <v>777</v>
      </c>
      <c r="C492" s="6" t="s">
        <v>775</v>
      </c>
      <c r="D492" s="6" t="s">
        <v>774</v>
      </c>
      <c r="E492" s="6">
        <v>2019</v>
      </c>
      <c r="F492" s="39">
        <v>1.32</v>
      </c>
      <c r="G492" t="s">
        <v>785</v>
      </c>
      <c r="H492" s="6" t="s">
        <v>787</v>
      </c>
      <c r="I492" t="s">
        <v>724</v>
      </c>
      <c r="J492" s="6" t="s">
        <v>96</v>
      </c>
      <c r="K492" s="6" t="s">
        <v>96</v>
      </c>
      <c r="L492">
        <v>0.92</v>
      </c>
      <c r="M492">
        <v>1.91</v>
      </c>
      <c r="N492" s="6" t="s">
        <v>96</v>
      </c>
      <c r="O492" s="6" t="s">
        <v>96</v>
      </c>
      <c r="P492" s="39" t="s">
        <v>96</v>
      </c>
      <c r="Q492" s="6" t="s">
        <v>96</v>
      </c>
      <c r="R492" s="6" t="s">
        <v>96</v>
      </c>
      <c r="S492" s="30" t="s">
        <v>96</v>
      </c>
      <c r="T492" s="6" t="s">
        <v>96</v>
      </c>
      <c r="U492">
        <v>5.0999999999999996</v>
      </c>
      <c r="V492">
        <v>30.6</v>
      </c>
      <c r="W492">
        <v>-28</v>
      </c>
      <c r="X492" s="16" t="s">
        <v>96</v>
      </c>
      <c r="Y492" s="16" t="s">
        <v>96</v>
      </c>
      <c r="Z492" s="78" t="s">
        <v>69</v>
      </c>
      <c r="AA492" s="6" t="s">
        <v>70</v>
      </c>
      <c r="AB492" s="6">
        <v>2008</v>
      </c>
      <c r="AC492" s="6">
        <v>2013</v>
      </c>
      <c r="AD492" s="6" t="s">
        <v>96</v>
      </c>
      <c r="AE492" s="6" t="s">
        <v>96</v>
      </c>
      <c r="AF492" s="6">
        <v>1</v>
      </c>
      <c r="AG492" s="6" t="s">
        <v>96</v>
      </c>
      <c r="AH492" s="6" t="s">
        <v>96</v>
      </c>
      <c r="AI492" s="6">
        <v>1</v>
      </c>
      <c r="AJ492" s="6" t="s">
        <v>96</v>
      </c>
      <c r="AK492" s="6" t="s">
        <v>96</v>
      </c>
      <c r="AL492" s="16" t="s">
        <v>73</v>
      </c>
      <c r="AM492" s="30" t="s">
        <v>96</v>
      </c>
      <c r="AN492" s="30" t="s">
        <v>96</v>
      </c>
      <c r="AO492" s="30" t="s">
        <v>96</v>
      </c>
      <c r="AP492" s="6" t="s">
        <v>96</v>
      </c>
      <c r="AQ492" s="6" t="s">
        <v>680</v>
      </c>
      <c r="AR492" s="6" t="s">
        <v>96</v>
      </c>
      <c r="AS492" s="6">
        <v>1</v>
      </c>
      <c r="AT492" s="6" t="s">
        <v>96</v>
      </c>
      <c r="AU492" s="6">
        <v>1</v>
      </c>
      <c r="AV492" s="6">
        <v>1</v>
      </c>
      <c r="AW492" s="6" t="s">
        <v>96</v>
      </c>
      <c r="AX492" s="6" t="s">
        <v>96</v>
      </c>
      <c r="AY492" s="6" t="s">
        <v>96</v>
      </c>
      <c r="AZ492" s="6" t="s">
        <v>96</v>
      </c>
      <c r="BA492" s="6">
        <v>1</v>
      </c>
      <c r="BB492" s="6">
        <v>1</v>
      </c>
      <c r="BC492" s="6" t="s">
        <v>96</v>
      </c>
      <c r="BD492" s="6" t="s">
        <v>96</v>
      </c>
      <c r="BE492" s="6" t="s">
        <v>96</v>
      </c>
      <c r="BF492" s="6" t="s">
        <v>96</v>
      </c>
      <c r="BG492" s="6" t="s">
        <v>96</v>
      </c>
      <c r="BH492" s="6" t="s">
        <v>96</v>
      </c>
      <c r="BI492" s="6" t="s">
        <v>96</v>
      </c>
      <c r="BJ492" s="6" t="s">
        <v>96</v>
      </c>
      <c r="BK492" s="6" t="s">
        <v>798</v>
      </c>
      <c r="BL492" s="6" t="s">
        <v>96</v>
      </c>
      <c r="BM492" s="6" t="s">
        <v>96</v>
      </c>
      <c r="BN492" s="6" t="s">
        <v>96</v>
      </c>
      <c r="BO492" s="6" t="s">
        <v>96</v>
      </c>
      <c r="BP492" s="6" t="s">
        <v>96</v>
      </c>
      <c r="BQ492" s="6" t="s">
        <v>96</v>
      </c>
      <c r="BR492" s="6" t="s">
        <v>96</v>
      </c>
      <c r="BS492" s="6" t="s">
        <v>96</v>
      </c>
      <c r="BT492" s="6" t="s">
        <v>96</v>
      </c>
      <c r="BU492" s="6" t="s">
        <v>96</v>
      </c>
      <c r="BV492" s="6" t="s">
        <v>96</v>
      </c>
      <c r="BW492" s="6" t="s">
        <v>96</v>
      </c>
      <c r="BX492" s="6" t="s">
        <v>96</v>
      </c>
    </row>
    <row r="493" spans="1:76" x14ac:dyDescent="0.25">
      <c r="A493" s="6" t="s">
        <v>776</v>
      </c>
      <c r="B493" s="6" t="s">
        <v>777</v>
      </c>
      <c r="C493" s="6" t="s">
        <v>775</v>
      </c>
      <c r="D493" s="6" t="s">
        <v>774</v>
      </c>
      <c r="E493" s="6">
        <v>2019</v>
      </c>
      <c r="F493" s="39">
        <v>1.24</v>
      </c>
      <c r="G493" t="s">
        <v>785</v>
      </c>
      <c r="H493" s="6" t="s">
        <v>787</v>
      </c>
      <c r="I493" t="s">
        <v>724</v>
      </c>
      <c r="J493" s="6" t="s">
        <v>96</v>
      </c>
      <c r="K493" s="6" t="s">
        <v>96</v>
      </c>
      <c r="L493">
        <v>0.82</v>
      </c>
      <c r="M493">
        <v>1.54</v>
      </c>
      <c r="N493" s="6" t="s">
        <v>96</v>
      </c>
      <c r="O493" s="6" t="s">
        <v>96</v>
      </c>
      <c r="P493" s="39" t="s">
        <v>96</v>
      </c>
      <c r="Q493" s="6" t="s">
        <v>96</v>
      </c>
      <c r="R493" s="6" t="s">
        <v>96</v>
      </c>
      <c r="S493" s="30" t="s">
        <v>96</v>
      </c>
      <c r="T493" s="6" t="s">
        <v>96</v>
      </c>
      <c r="U493">
        <v>16.600000000000001</v>
      </c>
      <c r="V493">
        <v>34.4</v>
      </c>
      <c r="W493">
        <v>-5.0999999999999996</v>
      </c>
      <c r="X493" s="16" t="s">
        <v>96</v>
      </c>
      <c r="Y493" s="16" t="s">
        <v>96</v>
      </c>
      <c r="Z493" s="78" t="s">
        <v>69</v>
      </c>
      <c r="AA493" s="6" t="s">
        <v>70</v>
      </c>
      <c r="AB493" s="6">
        <v>2008</v>
      </c>
      <c r="AC493" s="6">
        <v>2013</v>
      </c>
      <c r="AD493" s="6" t="s">
        <v>96</v>
      </c>
      <c r="AE493" s="6">
        <v>1</v>
      </c>
      <c r="AF493" s="6" t="s">
        <v>96</v>
      </c>
      <c r="AG493" s="6" t="s">
        <v>96</v>
      </c>
      <c r="AH493" s="6" t="s">
        <v>96</v>
      </c>
      <c r="AI493" s="6">
        <v>1</v>
      </c>
      <c r="AJ493" s="6" t="s">
        <v>96</v>
      </c>
      <c r="AK493" s="6" t="s">
        <v>96</v>
      </c>
      <c r="AL493" s="16" t="s">
        <v>73</v>
      </c>
      <c r="AM493" s="30" t="s">
        <v>96</v>
      </c>
      <c r="AN493" s="30" t="s">
        <v>96</v>
      </c>
      <c r="AO493" s="30" t="s">
        <v>96</v>
      </c>
      <c r="AP493" s="6" t="s">
        <v>96</v>
      </c>
      <c r="AQ493" s="6" t="s">
        <v>680</v>
      </c>
      <c r="AR493" s="6" t="s">
        <v>96</v>
      </c>
      <c r="AS493" s="6">
        <v>1</v>
      </c>
      <c r="AT493" s="6" t="s">
        <v>96</v>
      </c>
      <c r="AU493" s="6">
        <v>1</v>
      </c>
      <c r="AV493" s="6">
        <v>1</v>
      </c>
      <c r="AW493" s="6" t="s">
        <v>96</v>
      </c>
      <c r="AX493" s="6" t="s">
        <v>96</v>
      </c>
      <c r="AY493" s="6" t="s">
        <v>96</v>
      </c>
      <c r="AZ493" s="6" t="s">
        <v>96</v>
      </c>
      <c r="BA493" s="6">
        <v>1</v>
      </c>
      <c r="BB493" s="6">
        <v>1</v>
      </c>
      <c r="BC493" s="6" t="s">
        <v>96</v>
      </c>
      <c r="BD493" s="6" t="s">
        <v>96</v>
      </c>
      <c r="BE493" s="6" t="s">
        <v>96</v>
      </c>
      <c r="BF493" s="6" t="s">
        <v>96</v>
      </c>
      <c r="BG493" s="6" t="s">
        <v>96</v>
      </c>
      <c r="BH493" s="6" t="s">
        <v>96</v>
      </c>
      <c r="BI493" s="6" t="s">
        <v>96</v>
      </c>
      <c r="BJ493" s="6" t="s">
        <v>96</v>
      </c>
      <c r="BK493" s="6" t="s">
        <v>799</v>
      </c>
      <c r="BL493" s="6" t="s">
        <v>96</v>
      </c>
      <c r="BM493" s="6" t="s">
        <v>96</v>
      </c>
      <c r="BN493" s="6" t="s">
        <v>96</v>
      </c>
      <c r="BO493" s="6" t="s">
        <v>96</v>
      </c>
      <c r="BP493" s="6" t="s">
        <v>96</v>
      </c>
      <c r="BQ493" s="6" t="s">
        <v>96</v>
      </c>
      <c r="BR493" s="6" t="s">
        <v>96</v>
      </c>
      <c r="BS493" s="6" t="s">
        <v>96</v>
      </c>
      <c r="BT493" s="6" t="s">
        <v>96</v>
      </c>
      <c r="BU493" s="6" t="s">
        <v>96</v>
      </c>
      <c r="BV493" s="6" t="s">
        <v>96</v>
      </c>
      <c r="BW493" s="6" t="s">
        <v>96</v>
      </c>
      <c r="BX493" s="6" t="s">
        <v>96</v>
      </c>
    </row>
    <row r="494" spans="1:76" x14ac:dyDescent="0.25">
      <c r="A494" s="6" t="s">
        <v>776</v>
      </c>
      <c r="B494" s="6" t="s">
        <v>777</v>
      </c>
      <c r="C494" s="6" t="s">
        <v>775</v>
      </c>
      <c r="D494" s="6" t="s">
        <v>774</v>
      </c>
      <c r="E494" s="6">
        <v>2019</v>
      </c>
      <c r="F494" s="39">
        <v>1.79</v>
      </c>
      <c r="G494" t="s">
        <v>785</v>
      </c>
      <c r="H494" s="6" t="s">
        <v>787</v>
      </c>
      <c r="I494" t="s">
        <v>724</v>
      </c>
      <c r="J494" s="6" t="s">
        <v>96</v>
      </c>
      <c r="K494" s="6" t="s">
        <v>96</v>
      </c>
      <c r="L494">
        <v>1.1499999999999999</v>
      </c>
      <c r="M494">
        <v>2.78</v>
      </c>
      <c r="N494" s="6" t="s">
        <v>96</v>
      </c>
      <c r="O494" s="6" t="s">
        <v>96</v>
      </c>
      <c r="P494" s="39" t="s">
        <v>96</v>
      </c>
      <c r="Q494" s="6" t="s">
        <v>96</v>
      </c>
      <c r="R494" s="6" t="s">
        <v>96</v>
      </c>
      <c r="S494" s="30" t="s">
        <v>96</v>
      </c>
      <c r="T494" s="6" t="s">
        <v>96</v>
      </c>
      <c r="U494">
        <v>16.600000000000001</v>
      </c>
      <c r="V494">
        <v>34.4</v>
      </c>
      <c r="W494">
        <v>-5.0999999999999996</v>
      </c>
      <c r="X494" s="16" t="s">
        <v>96</v>
      </c>
      <c r="Y494" s="16" t="s">
        <v>96</v>
      </c>
      <c r="Z494" s="78" t="s">
        <v>69</v>
      </c>
      <c r="AA494" s="6" t="s">
        <v>70</v>
      </c>
      <c r="AB494" s="6">
        <v>2008</v>
      </c>
      <c r="AC494" s="6">
        <v>2013</v>
      </c>
      <c r="AD494" s="6" t="s">
        <v>96</v>
      </c>
      <c r="AE494" s="6" t="s">
        <v>96</v>
      </c>
      <c r="AF494" s="6">
        <v>1</v>
      </c>
      <c r="AG494" s="6" t="s">
        <v>96</v>
      </c>
      <c r="AH494" s="6" t="s">
        <v>96</v>
      </c>
      <c r="AI494" s="6">
        <v>1</v>
      </c>
      <c r="AJ494" s="6" t="s">
        <v>96</v>
      </c>
      <c r="AK494" s="6" t="s">
        <v>96</v>
      </c>
      <c r="AL494" s="16" t="s">
        <v>73</v>
      </c>
      <c r="AM494" s="30" t="s">
        <v>96</v>
      </c>
      <c r="AN494" s="30" t="s">
        <v>96</v>
      </c>
      <c r="AO494" s="30" t="s">
        <v>96</v>
      </c>
      <c r="AP494" s="6" t="s">
        <v>96</v>
      </c>
      <c r="AQ494" s="6" t="s">
        <v>680</v>
      </c>
      <c r="AR494" s="6" t="s">
        <v>96</v>
      </c>
      <c r="AS494" s="6">
        <v>1</v>
      </c>
      <c r="AT494" s="6" t="s">
        <v>96</v>
      </c>
      <c r="AU494" s="6">
        <v>1</v>
      </c>
      <c r="AV494" s="6">
        <v>1</v>
      </c>
      <c r="AW494" s="6" t="s">
        <v>96</v>
      </c>
      <c r="AX494" s="6" t="s">
        <v>96</v>
      </c>
      <c r="AY494" s="6" t="s">
        <v>96</v>
      </c>
      <c r="AZ494" s="6" t="s">
        <v>96</v>
      </c>
      <c r="BA494" s="6">
        <v>1</v>
      </c>
      <c r="BB494" s="6">
        <v>1</v>
      </c>
      <c r="BC494" s="6" t="s">
        <v>96</v>
      </c>
      <c r="BD494" s="6" t="s">
        <v>96</v>
      </c>
      <c r="BE494" s="6" t="s">
        <v>96</v>
      </c>
      <c r="BF494" s="6" t="s">
        <v>96</v>
      </c>
      <c r="BG494" s="6" t="s">
        <v>96</v>
      </c>
      <c r="BH494" s="6" t="s">
        <v>96</v>
      </c>
      <c r="BI494" s="6" t="s">
        <v>96</v>
      </c>
      <c r="BJ494" s="6" t="s">
        <v>96</v>
      </c>
      <c r="BK494" s="6" t="s">
        <v>799</v>
      </c>
      <c r="BL494" s="6" t="s">
        <v>96</v>
      </c>
      <c r="BM494" s="6" t="s">
        <v>96</v>
      </c>
      <c r="BN494" s="6" t="s">
        <v>96</v>
      </c>
      <c r="BO494" s="6" t="s">
        <v>96</v>
      </c>
      <c r="BP494" s="6" t="s">
        <v>96</v>
      </c>
      <c r="BQ494" s="6" t="s">
        <v>96</v>
      </c>
      <c r="BR494" s="6" t="s">
        <v>96</v>
      </c>
      <c r="BS494" s="6" t="s">
        <v>96</v>
      </c>
      <c r="BT494" s="6" t="s">
        <v>96</v>
      </c>
      <c r="BU494" s="6" t="s">
        <v>96</v>
      </c>
      <c r="BV494" s="6" t="s">
        <v>96</v>
      </c>
      <c r="BW494" s="6" t="s">
        <v>96</v>
      </c>
      <c r="BX494" s="6" t="s">
        <v>96</v>
      </c>
    </row>
    <row r="495" spans="1:76" x14ac:dyDescent="0.25">
      <c r="A495" s="6" t="s">
        <v>776</v>
      </c>
      <c r="B495" s="6" t="s">
        <v>777</v>
      </c>
      <c r="C495" s="6" t="s">
        <v>775</v>
      </c>
      <c r="D495" s="6" t="s">
        <v>774</v>
      </c>
      <c r="E495" s="6">
        <v>2019</v>
      </c>
      <c r="F495" s="39">
        <v>1.1000000000000001</v>
      </c>
      <c r="G495" t="s">
        <v>785</v>
      </c>
      <c r="H495" s="6" t="s">
        <v>787</v>
      </c>
      <c r="I495" t="s">
        <v>724</v>
      </c>
      <c r="J495" s="6" t="s">
        <v>96</v>
      </c>
      <c r="K495" s="6" t="s">
        <v>96</v>
      </c>
      <c r="L495">
        <v>0.61</v>
      </c>
      <c r="M495">
        <v>2.44</v>
      </c>
      <c r="N495" s="6" t="s">
        <v>96</v>
      </c>
      <c r="O495" s="6" t="s">
        <v>96</v>
      </c>
      <c r="P495" s="39" t="s">
        <v>96</v>
      </c>
      <c r="Q495" s="6" t="s">
        <v>96</v>
      </c>
      <c r="R495" s="6" t="s">
        <v>96</v>
      </c>
      <c r="S495" s="30" t="s">
        <v>96</v>
      </c>
      <c r="T495" s="6" t="s">
        <v>96</v>
      </c>
      <c r="U495">
        <v>7.6</v>
      </c>
      <c r="V495">
        <v>32.5</v>
      </c>
      <c r="W495">
        <v>-22.5</v>
      </c>
      <c r="X495" s="16" t="s">
        <v>96</v>
      </c>
      <c r="Y495" s="16" t="s">
        <v>96</v>
      </c>
      <c r="Z495" s="78" t="s">
        <v>69</v>
      </c>
      <c r="AA495" s="6" t="s">
        <v>70</v>
      </c>
      <c r="AB495" s="6">
        <v>2008</v>
      </c>
      <c r="AC495" s="6">
        <v>2013</v>
      </c>
      <c r="AD495" s="6" t="s">
        <v>96</v>
      </c>
      <c r="AE495" s="6">
        <v>1</v>
      </c>
      <c r="AF495" s="6" t="s">
        <v>96</v>
      </c>
      <c r="AG495" s="6" t="s">
        <v>96</v>
      </c>
      <c r="AH495" s="6" t="s">
        <v>96</v>
      </c>
      <c r="AI495" s="6">
        <v>1</v>
      </c>
      <c r="AJ495" s="6" t="s">
        <v>96</v>
      </c>
      <c r="AK495" s="6" t="s">
        <v>96</v>
      </c>
      <c r="AL495" s="16" t="s">
        <v>73</v>
      </c>
      <c r="AM495" s="30" t="s">
        <v>96</v>
      </c>
      <c r="AN495" s="30" t="s">
        <v>96</v>
      </c>
      <c r="AO495" s="30" t="s">
        <v>96</v>
      </c>
      <c r="AP495" s="6" t="s">
        <v>96</v>
      </c>
      <c r="AQ495" s="6" t="s">
        <v>680</v>
      </c>
      <c r="AR495" s="6" t="s">
        <v>96</v>
      </c>
      <c r="AS495" s="6">
        <v>1</v>
      </c>
      <c r="AT495" s="6" t="s">
        <v>96</v>
      </c>
      <c r="AU495" s="6">
        <v>1</v>
      </c>
      <c r="AV495" s="6">
        <v>1</v>
      </c>
      <c r="AW495" s="6" t="s">
        <v>96</v>
      </c>
      <c r="AX495" s="6" t="s">
        <v>96</v>
      </c>
      <c r="AY495" s="6" t="s">
        <v>96</v>
      </c>
      <c r="AZ495" s="6" t="s">
        <v>96</v>
      </c>
      <c r="BA495" s="6">
        <v>1</v>
      </c>
      <c r="BB495" s="6">
        <v>1</v>
      </c>
      <c r="BC495" s="6" t="s">
        <v>96</v>
      </c>
      <c r="BD495" s="6" t="s">
        <v>96</v>
      </c>
      <c r="BE495" s="6" t="s">
        <v>96</v>
      </c>
      <c r="BF495" s="6" t="s">
        <v>96</v>
      </c>
      <c r="BG495" s="6" t="s">
        <v>96</v>
      </c>
      <c r="BH495" s="6" t="s">
        <v>96</v>
      </c>
      <c r="BI495" s="6" t="s">
        <v>96</v>
      </c>
      <c r="BJ495" s="6" t="s">
        <v>96</v>
      </c>
      <c r="BK495" s="6" t="s">
        <v>800</v>
      </c>
      <c r="BL495" s="6" t="s">
        <v>96</v>
      </c>
      <c r="BM495" s="6" t="s">
        <v>96</v>
      </c>
      <c r="BN495" s="6" t="s">
        <v>96</v>
      </c>
      <c r="BO495" s="6" t="s">
        <v>96</v>
      </c>
      <c r="BP495" s="6" t="s">
        <v>96</v>
      </c>
      <c r="BQ495" s="6" t="s">
        <v>96</v>
      </c>
      <c r="BR495" s="6" t="s">
        <v>96</v>
      </c>
      <c r="BS495" s="6" t="s">
        <v>96</v>
      </c>
      <c r="BT495" s="6" t="s">
        <v>96</v>
      </c>
      <c r="BU495" s="6" t="s">
        <v>96</v>
      </c>
      <c r="BV495" s="6" t="s">
        <v>96</v>
      </c>
      <c r="BW495" s="6" t="s">
        <v>96</v>
      </c>
      <c r="BX495" s="6" t="s">
        <v>96</v>
      </c>
    </row>
    <row r="496" spans="1:76" x14ac:dyDescent="0.25">
      <c r="A496" s="6" t="s">
        <v>776</v>
      </c>
      <c r="B496" s="6" t="s">
        <v>777</v>
      </c>
      <c r="C496" s="6" t="s">
        <v>775</v>
      </c>
      <c r="D496" s="6" t="s">
        <v>774</v>
      </c>
      <c r="E496" s="6">
        <v>2019</v>
      </c>
      <c r="F496" s="39">
        <v>1.37</v>
      </c>
      <c r="G496" t="s">
        <v>785</v>
      </c>
      <c r="H496" s="6" t="s">
        <v>787</v>
      </c>
      <c r="I496" t="s">
        <v>724</v>
      </c>
      <c r="J496" s="6" t="s">
        <v>96</v>
      </c>
      <c r="K496" s="6" t="s">
        <v>96</v>
      </c>
      <c r="L496">
        <v>1</v>
      </c>
      <c r="M496">
        <v>1.87</v>
      </c>
      <c r="N496" s="6" t="s">
        <v>96</v>
      </c>
      <c r="O496" s="6" t="s">
        <v>96</v>
      </c>
      <c r="P496" s="39" t="s">
        <v>96</v>
      </c>
      <c r="Q496" s="6" t="s">
        <v>96</v>
      </c>
      <c r="R496" s="6" t="s">
        <v>96</v>
      </c>
      <c r="S496" s="30" t="s">
        <v>96</v>
      </c>
      <c r="T496" s="6" t="s">
        <v>96</v>
      </c>
      <c r="U496">
        <v>7.6</v>
      </c>
      <c r="V496">
        <v>32.5</v>
      </c>
      <c r="W496">
        <v>-22.5</v>
      </c>
      <c r="X496" s="16" t="s">
        <v>96</v>
      </c>
      <c r="Y496" s="16" t="s">
        <v>96</v>
      </c>
      <c r="Z496" s="78" t="s">
        <v>69</v>
      </c>
      <c r="AA496" s="6" t="s">
        <v>70</v>
      </c>
      <c r="AB496" s="6">
        <v>2008</v>
      </c>
      <c r="AC496" s="6">
        <v>2013</v>
      </c>
      <c r="AD496" s="6" t="s">
        <v>96</v>
      </c>
      <c r="AE496" s="6" t="s">
        <v>96</v>
      </c>
      <c r="AF496" s="6">
        <v>1</v>
      </c>
      <c r="AG496" s="6" t="s">
        <v>96</v>
      </c>
      <c r="AH496" s="6" t="s">
        <v>96</v>
      </c>
      <c r="AI496" s="6">
        <v>1</v>
      </c>
      <c r="AJ496" s="6" t="s">
        <v>96</v>
      </c>
      <c r="AK496" s="6" t="s">
        <v>96</v>
      </c>
      <c r="AL496" s="16" t="s">
        <v>73</v>
      </c>
      <c r="AM496" s="30" t="s">
        <v>96</v>
      </c>
      <c r="AN496" s="30" t="s">
        <v>96</v>
      </c>
      <c r="AO496" s="30" t="s">
        <v>96</v>
      </c>
      <c r="AP496" s="6" t="s">
        <v>96</v>
      </c>
      <c r="AQ496" s="6" t="s">
        <v>680</v>
      </c>
      <c r="AR496" s="6" t="s">
        <v>96</v>
      </c>
      <c r="AS496" s="6">
        <v>1</v>
      </c>
      <c r="AT496" s="6" t="s">
        <v>96</v>
      </c>
      <c r="AU496" s="6">
        <v>1</v>
      </c>
      <c r="AV496" s="6">
        <v>1</v>
      </c>
      <c r="AW496" s="6" t="s">
        <v>96</v>
      </c>
      <c r="AX496" s="6" t="s">
        <v>96</v>
      </c>
      <c r="AY496" s="6" t="s">
        <v>96</v>
      </c>
      <c r="AZ496" s="6" t="s">
        <v>96</v>
      </c>
      <c r="BA496" s="6">
        <v>1</v>
      </c>
      <c r="BB496" s="6">
        <v>1</v>
      </c>
      <c r="BC496" s="6" t="s">
        <v>96</v>
      </c>
      <c r="BD496" s="6" t="s">
        <v>96</v>
      </c>
      <c r="BE496" s="6" t="s">
        <v>96</v>
      </c>
      <c r="BF496" s="6" t="s">
        <v>96</v>
      </c>
      <c r="BG496" s="6" t="s">
        <v>96</v>
      </c>
      <c r="BH496" s="6" t="s">
        <v>96</v>
      </c>
      <c r="BI496" s="6" t="s">
        <v>96</v>
      </c>
      <c r="BJ496" s="6" t="s">
        <v>96</v>
      </c>
      <c r="BK496" s="6" t="s">
        <v>800</v>
      </c>
      <c r="BL496" s="6" t="s">
        <v>96</v>
      </c>
      <c r="BM496" s="6" t="s">
        <v>96</v>
      </c>
      <c r="BN496" s="6" t="s">
        <v>96</v>
      </c>
      <c r="BO496" s="6" t="s">
        <v>96</v>
      </c>
      <c r="BP496" s="6" t="s">
        <v>96</v>
      </c>
      <c r="BQ496" s="6" t="s">
        <v>96</v>
      </c>
      <c r="BR496" s="6" t="s">
        <v>96</v>
      </c>
      <c r="BS496" s="6" t="s">
        <v>96</v>
      </c>
      <c r="BT496" s="6" t="s">
        <v>96</v>
      </c>
      <c r="BU496" s="6" t="s">
        <v>96</v>
      </c>
      <c r="BV496" s="6" t="s">
        <v>96</v>
      </c>
      <c r="BW496" s="6" t="s">
        <v>96</v>
      </c>
      <c r="BX496" s="6" t="s">
        <v>96</v>
      </c>
    </row>
    <row r="497" spans="1:76" x14ac:dyDescent="0.25">
      <c r="A497" s="6" t="s">
        <v>776</v>
      </c>
      <c r="B497" s="6" t="s">
        <v>777</v>
      </c>
      <c r="C497" s="6" t="s">
        <v>775</v>
      </c>
      <c r="D497" s="6" t="s">
        <v>774</v>
      </c>
      <c r="E497" s="6">
        <v>2019</v>
      </c>
      <c r="F497" s="39">
        <v>1.22</v>
      </c>
      <c r="G497" t="s">
        <v>785</v>
      </c>
      <c r="H497" s="6" t="s">
        <v>787</v>
      </c>
      <c r="I497" t="s">
        <v>724</v>
      </c>
      <c r="J497" s="6" t="s">
        <v>96</v>
      </c>
      <c r="K497" s="6" t="s">
        <v>96</v>
      </c>
      <c r="L497">
        <v>0.94</v>
      </c>
      <c r="M497">
        <v>1.58</v>
      </c>
      <c r="N497" s="6" t="s">
        <v>96</v>
      </c>
      <c r="O497" s="6" t="s">
        <v>96</v>
      </c>
      <c r="P497" s="39" t="s">
        <v>96</v>
      </c>
      <c r="Q497" s="6" t="s">
        <v>96</v>
      </c>
      <c r="R497" s="6" t="s">
        <v>96</v>
      </c>
      <c r="S497" s="30" t="s">
        <v>96</v>
      </c>
      <c r="T497" s="6" t="s">
        <v>96</v>
      </c>
      <c r="U497">
        <v>14.5</v>
      </c>
      <c r="V497">
        <v>35</v>
      </c>
      <c r="W497">
        <v>-10</v>
      </c>
      <c r="X497" s="16" t="s">
        <v>96</v>
      </c>
      <c r="Y497" s="16" t="s">
        <v>96</v>
      </c>
      <c r="Z497" s="78" t="s">
        <v>69</v>
      </c>
      <c r="AA497" s="6" t="s">
        <v>70</v>
      </c>
      <c r="AB497" s="6">
        <v>2008</v>
      </c>
      <c r="AC497" s="6">
        <v>2013</v>
      </c>
      <c r="AD497" s="6" t="s">
        <v>96</v>
      </c>
      <c r="AE497" s="6">
        <v>1</v>
      </c>
      <c r="AF497" s="6" t="s">
        <v>96</v>
      </c>
      <c r="AG497" s="6" t="s">
        <v>96</v>
      </c>
      <c r="AH497" s="6" t="s">
        <v>96</v>
      </c>
      <c r="AI497" s="6">
        <v>1</v>
      </c>
      <c r="AJ497" s="6" t="s">
        <v>96</v>
      </c>
      <c r="AK497" s="6" t="s">
        <v>96</v>
      </c>
      <c r="AL497" s="16" t="s">
        <v>73</v>
      </c>
      <c r="AM497" s="30" t="s">
        <v>96</v>
      </c>
      <c r="AN497" s="30" t="s">
        <v>96</v>
      </c>
      <c r="AO497" s="30" t="s">
        <v>96</v>
      </c>
      <c r="AP497" s="6" t="s">
        <v>96</v>
      </c>
      <c r="AQ497" s="6" t="s">
        <v>680</v>
      </c>
      <c r="AR497" s="6" t="s">
        <v>96</v>
      </c>
      <c r="AS497" s="6">
        <v>1</v>
      </c>
      <c r="AT497" s="6" t="s">
        <v>96</v>
      </c>
      <c r="AU497" s="6">
        <v>1</v>
      </c>
      <c r="AV497" s="6">
        <v>1</v>
      </c>
      <c r="AW497" s="6" t="s">
        <v>96</v>
      </c>
      <c r="AX497" s="6" t="s">
        <v>96</v>
      </c>
      <c r="AY497" s="6" t="s">
        <v>96</v>
      </c>
      <c r="AZ497" s="6" t="s">
        <v>96</v>
      </c>
      <c r="BA497" s="6">
        <v>1</v>
      </c>
      <c r="BB497" s="6">
        <v>1</v>
      </c>
      <c r="BC497" s="6" t="s">
        <v>96</v>
      </c>
      <c r="BD497" s="6" t="s">
        <v>96</v>
      </c>
      <c r="BE497" s="6" t="s">
        <v>96</v>
      </c>
      <c r="BF497" s="6" t="s">
        <v>96</v>
      </c>
      <c r="BG497" s="6" t="s">
        <v>96</v>
      </c>
      <c r="BH497" s="6" t="s">
        <v>96</v>
      </c>
      <c r="BI497" s="6" t="s">
        <v>96</v>
      </c>
      <c r="BJ497" s="6" t="s">
        <v>96</v>
      </c>
      <c r="BK497" s="6" t="s">
        <v>801</v>
      </c>
      <c r="BL497" s="6" t="s">
        <v>96</v>
      </c>
      <c r="BM497" s="6" t="s">
        <v>96</v>
      </c>
      <c r="BN497" s="6" t="s">
        <v>96</v>
      </c>
      <c r="BO497" s="6" t="s">
        <v>96</v>
      </c>
      <c r="BP497" s="6" t="s">
        <v>96</v>
      </c>
      <c r="BQ497" s="6" t="s">
        <v>96</v>
      </c>
      <c r="BR497" s="6" t="s">
        <v>96</v>
      </c>
      <c r="BS497" s="6" t="s">
        <v>96</v>
      </c>
      <c r="BT497" s="6" t="s">
        <v>96</v>
      </c>
      <c r="BU497" s="6" t="s">
        <v>96</v>
      </c>
      <c r="BV497" s="6" t="s">
        <v>96</v>
      </c>
      <c r="BW497" s="6" t="s">
        <v>96</v>
      </c>
      <c r="BX497" s="6" t="s">
        <v>96</v>
      </c>
    </row>
    <row r="498" spans="1:76" x14ac:dyDescent="0.25">
      <c r="A498" s="6" t="s">
        <v>776</v>
      </c>
      <c r="B498" s="6" t="s">
        <v>777</v>
      </c>
      <c r="C498" s="6" t="s">
        <v>775</v>
      </c>
      <c r="D498" s="6" t="s">
        <v>774</v>
      </c>
      <c r="E498" s="6">
        <v>2019</v>
      </c>
      <c r="F498" s="39">
        <v>1.29</v>
      </c>
      <c r="G498" t="s">
        <v>785</v>
      </c>
      <c r="H498" s="6" t="s">
        <v>787</v>
      </c>
      <c r="I498" t="s">
        <v>724</v>
      </c>
      <c r="J498" s="6" t="s">
        <v>96</v>
      </c>
      <c r="K498" s="6" t="s">
        <v>96</v>
      </c>
      <c r="L498">
        <v>0.92</v>
      </c>
      <c r="M498">
        <v>1.8</v>
      </c>
      <c r="N498" s="6" t="s">
        <v>96</v>
      </c>
      <c r="O498" s="6" t="s">
        <v>96</v>
      </c>
      <c r="P498" s="39" t="s">
        <v>96</v>
      </c>
      <c r="Q498" s="6" t="s">
        <v>96</v>
      </c>
      <c r="R498" s="6" t="s">
        <v>96</v>
      </c>
      <c r="S498" s="30" t="s">
        <v>96</v>
      </c>
      <c r="T498" s="6" t="s">
        <v>96</v>
      </c>
      <c r="U498">
        <v>14.5</v>
      </c>
      <c r="V498">
        <v>35</v>
      </c>
      <c r="W498">
        <v>-10</v>
      </c>
      <c r="X498" s="16" t="s">
        <v>96</v>
      </c>
      <c r="Y498" s="16" t="s">
        <v>96</v>
      </c>
      <c r="Z498" s="78" t="s">
        <v>69</v>
      </c>
      <c r="AA498" s="6" t="s">
        <v>70</v>
      </c>
      <c r="AB498" s="6">
        <v>2008</v>
      </c>
      <c r="AC498" s="6">
        <v>2013</v>
      </c>
      <c r="AD498" s="6" t="s">
        <v>96</v>
      </c>
      <c r="AE498" s="6" t="s">
        <v>96</v>
      </c>
      <c r="AF498" s="6">
        <v>1</v>
      </c>
      <c r="AG498" s="6" t="s">
        <v>96</v>
      </c>
      <c r="AH498" s="6" t="s">
        <v>96</v>
      </c>
      <c r="AI498" s="6">
        <v>1</v>
      </c>
      <c r="AJ498" s="6" t="s">
        <v>96</v>
      </c>
      <c r="AK498" s="6" t="s">
        <v>96</v>
      </c>
      <c r="AL498" s="16" t="s">
        <v>73</v>
      </c>
      <c r="AM498" s="30" t="s">
        <v>96</v>
      </c>
      <c r="AN498" s="30" t="s">
        <v>96</v>
      </c>
      <c r="AO498" s="30" t="s">
        <v>96</v>
      </c>
      <c r="AP498" s="6" t="s">
        <v>96</v>
      </c>
      <c r="AQ498" s="6" t="s">
        <v>680</v>
      </c>
      <c r="AR498" s="6" t="s">
        <v>96</v>
      </c>
      <c r="AS498" s="6">
        <v>1</v>
      </c>
      <c r="AT498" s="6" t="s">
        <v>96</v>
      </c>
      <c r="AU498" s="6">
        <v>1</v>
      </c>
      <c r="AV498" s="6">
        <v>1</v>
      </c>
      <c r="AW498" s="6" t="s">
        <v>96</v>
      </c>
      <c r="AX498" s="6" t="s">
        <v>96</v>
      </c>
      <c r="AY498" s="6" t="s">
        <v>96</v>
      </c>
      <c r="AZ498" s="6" t="s">
        <v>96</v>
      </c>
      <c r="BA498" s="6">
        <v>1</v>
      </c>
      <c r="BB498" s="6">
        <v>1</v>
      </c>
      <c r="BC498" s="6" t="s">
        <v>96</v>
      </c>
      <c r="BD498" s="6" t="s">
        <v>96</v>
      </c>
      <c r="BE498" s="6" t="s">
        <v>96</v>
      </c>
      <c r="BF498" s="6" t="s">
        <v>96</v>
      </c>
      <c r="BG498" s="6" t="s">
        <v>96</v>
      </c>
      <c r="BH498" s="6" t="s">
        <v>96</v>
      </c>
      <c r="BI498" s="6" t="s">
        <v>96</v>
      </c>
      <c r="BJ498" s="6" t="s">
        <v>96</v>
      </c>
      <c r="BK498" s="6" t="s">
        <v>801</v>
      </c>
      <c r="BL498" s="6" t="s">
        <v>96</v>
      </c>
      <c r="BM498" s="6" t="s">
        <v>96</v>
      </c>
      <c r="BN498" s="6" t="s">
        <v>96</v>
      </c>
      <c r="BO498" s="6" t="s">
        <v>96</v>
      </c>
      <c r="BP498" s="6" t="s">
        <v>96</v>
      </c>
      <c r="BQ498" s="6" t="s">
        <v>96</v>
      </c>
      <c r="BR498" s="6" t="s">
        <v>96</v>
      </c>
      <c r="BS498" s="6" t="s">
        <v>96</v>
      </c>
      <c r="BT498" s="6" t="s">
        <v>96</v>
      </c>
      <c r="BU498" s="6" t="s">
        <v>96</v>
      </c>
      <c r="BV498" s="6" t="s">
        <v>96</v>
      </c>
      <c r="BW498" s="6" t="s">
        <v>96</v>
      </c>
      <c r="BX498" s="6" t="s">
        <v>96</v>
      </c>
    </row>
    <row r="499" spans="1:76" x14ac:dyDescent="0.25">
      <c r="A499" s="6" t="s">
        <v>776</v>
      </c>
      <c r="B499" s="6" t="s">
        <v>777</v>
      </c>
      <c r="C499" s="6" t="s">
        <v>775</v>
      </c>
      <c r="D499" s="6" t="s">
        <v>774</v>
      </c>
      <c r="E499" s="6">
        <v>2019</v>
      </c>
      <c r="F499" s="39">
        <v>1.01</v>
      </c>
      <c r="G499" t="s">
        <v>785</v>
      </c>
      <c r="H499" s="6" t="s">
        <v>787</v>
      </c>
      <c r="I499" t="s">
        <v>724</v>
      </c>
      <c r="J499" s="6" t="s">
        <v>96</v>
      </c>
      <c r="K499" s="6" t="s">
        <v>96</v>
      </c>
      <c r="L499">
        <v>0.85</v>
      </c>
      <c r="M499">
        <v>1.21</v>
      </c>
      <c r="N499" s="6" t="s">
        <v>96</v>
      </c>
      <c r="O499" s="6" t="s">
        <v>96</v>
      </c>
      <c r="P499" s="39" t="s">
        <v>96</v>
      </c>
      <c r="Q499" s="6" t="s">
        <v>96</v>
      </c>
      <c r="R499" s="6" t="s">
        <v>96</v>
      </c>
      <c r="S499" s="30" t="s">
        <v>96</v>
      </c>
      <c r="T499" s="6" t="s">
        <v>96</v>
      </c>
      <c r="U499">
        <v>16.100000000000001</v>
      </c>
      <c r="V499">
        <v>24.6</v>
      </c>
      <c r="W499">
        <v>-0.9</v>
      </c>
      <c r="X499" s="16" t="s">
        <v>96</v>
      </c>
      <c r="Y499" s="16" t="s">
        <v>96</v>
      </c>
      <c r="Z499" s="78" t="s">
        <v>69</v>
      </c>
      <c r="AA499" s="6" t="s">
        <v>70</v>
      </c>
      <c r="AB499" s="6">
        <v>2008</v>
      </c>
      <c r="AC499" s="6">
        <v>2013</v>
      </c>
      <c r="AD499" s="6" t="s">
        <v>96</v>
      </c>
      <c r="AE499" s="6">
        <v>1</v>
      </c>
      <c r="AF499" s="6" t="s">
        <v>96</v>
      </c>
      <c r="AG499" s="6" t="s">
        <v>96</v>
      </c>
      <c r="AH499" s="6" t="s">
        <v>96</v>
      </c>
      <c r="AI499" s="6">
        <v>1</v>
      </c>
      <c r="AJ499" s="6" t="s">
        <v>96</v>
      </c>
      <c r="AK499" s="6" t="s">
        <v>96</v>
      </c>
      <c r="AL499" s="16" t="s">
        <v>73</v>
      </c>
      <c r="AM499" s="30" t="s">
        <v>96</v>
      </c>
      <c r="AN499" s="30" t="s">
        <v>96</v>
      </c>
      <c r="AO499" s="30" t="s">
        <v>96</v>
      </c>
      <c r="AP499" s="6" t="s">
        <v>96</v>
      </c>
      <c r="AQ499" s="6" t="s">
        <v>680</v>
      </c>
      <c r="AR499" s="6" t="s">
        <v>96</v>
      </c>
      <c r="AS499" s="6">
        <v>1</v>
      </c>
      <c r="AT499" s="6" t="s">
        <v>96</v>
      </c>
      <c r="AU499" s="6">
        <v>1</v>
      </c>
      <c r="AV499" s="6">
        <v>1</v>
      </c>
      <c r="AW499" s="6" t="s">
        <v>96</v>
      </c>
      <c r="AX499" s="6" t="s">
        <v>96</v>
      </c>
      <c r="AY499" s="6" t="s">
        <v>96</v>
      </c>
      <c r="AZ499" s="6" t="s">
        <v>96</v>
      </c>
      <c r="BA499" s="6">
        <v>1</v>
      </c>
      <c r="BB499" s="6">
        <v>1</v>
      </c>
      <c r="BC499" s="6" t="s">
        <v>96</v>
      </c>
      <c r="BD499" s="6" t="s">
        <v>96</v>
      </c>
      <c r="BE499" s="6" t="s">
        <v>96</v>
      </c>
      <c r="BF499" s="6" t="s">
        <v>96</v>
      </c>
      <c r="BG499" s="6" t="s">
        <v>96</v>
      </c>
      <c r="BH499" s="6" t="s">
        <v>96</v>
      </c>
      <c r="BI499" s="6" t="s">
        <v>96</v>
      </c>
      <c r="BJ499" s="6" t="s">
        <v>96</v>
      </c>
      <c r="BK499" s="6" t="s">
        <v>802</v>
      </c>
      <c r="BL499" s="6" t="s">
        <v>96</v>
      </c>
      <c r="BM499" s="6" t="s">
        <v>96</v>
      </c>
      <c r="BN499" s="6" t="s">
        <v>96</v>
      </c>
      <c r="BO499" s="6" t="s">
        <v>96</v>
      </c>
      <c r="BP499" s="6" t="s">
        <v>96</v>
      </c>
      <c r="BQ499" s="6" t="s">
        <v>96</v>
      </c>
      <c r="BR499" s="6" t="s">
        <v>96</v>
      </c>
      <c r="BS499" s="6" t="s">
        <v>96</v>
      </c>
      <c r="BT499" s="6" t="s">
        <v>96</v>
      </c>
      <c r="BU499" s="6" t="s">
        <v>96</v>
      </c>
      <c r="BV499" s="6" t="s">
        <v>96</v>
      </c>
      <c r="BW499" s="6" t="s">
        <v>96</v>
      </c>
      <c r="BX499" s="6" t="s">
        <v>96</v>
      </c>
    </row>
    <row r="500" spans="1:76" x14ac:dyDescent="0.25">
      <c r="A500" s="6" t="s">
        <v>776</v>
      </c>
      <c r="B500" s="6" t="s">
        <v>777</v>
      </c>
      <c r="C500" s="6" t="s">
        <v>775</v>
      </c>
      <c r="D500" s="6" t="s">
        <v>774</v>
      </c>
      <c r="E500" s="6">
        <v>2019</v>
      </c>
      <c r="F500" s="39">
        <v>1.07</v>
      </c>
      <c r="G500" t="s">
        <v>785</v>
      </c>
      <c r="H500" s="6" t="s">
        <v>787</v>
      </c>
      <c r="I500" t="s">
        <v>724</v>
      </c>
      <c r="J500" s="6" t="s">
        <v>96</v>
      </c>
      <c r="K500" s="6" t="s">
        <v>96</v>
      </c>
      <c r="L500">
        <v>0.83</v>
      </c>
      <c r="M500">
        <v>1.39</v>
      </c>
      <c r="N500" s="6" t="s">
        <v>96</v>
      </c>
      <c r="O500" s="6" t="s">
        <v>96</v>
      </c>
      <c r="P500" s="39" t="s">
        <v>96</v>
      </c>
      <c r="Q500" s="6" t="s">
        <v>96</v>
      </c>
      <c r="R500" s="6" t="s">
        <v>96</v>
      </c>
      <c r="S500" s="30" t="s">
        <v>96</v>
      </c>
      <c r="T500" s="6" t="s">
        <v>96</v>
      </c>
      <c r="U500">
        <v>16.100000000000001</v>
      </c>
      <c r="V500">
        <v>24.6</v>
      </c>
      <c r="W500">
        <v>-0.9</v>
      </c>
      <c r="X500" s="16" t="s">
        <v>96</v>
      </c>
      <c r="Y500" s="16" t="s">
        <v>96</v>
      </c>
      <c r="Z500" s="78" t="s">
        <v>69</v>
      </c>
      <c r="AA500" s="6" t="s">
        <v>70</v>
      </c>
      <c r="AB500" s="6">
        <v>2008</v>
      </c>
      <c r="AC500" s="6">
        <v>2013</v>
      </c>
      <c r="AD500" s="6" t="s">
        <v>96</v>
      </c>
      <c r="AE500" s="6" t="s">
        <v>96</v>
      </c>
      <c r="AF500" s="6">
        <v>1</v>
      </c>
      <c r="AG500" s="6" t="s">
        <v>96</v>
      </c>
      <c r="AH500" s="6" t="s">
        <v>96</v>
      </c>
      <c r="AI500" s="6">
        <v>1</v>
      </c>
      <c r="AJ500" s="6" t="s">
        <v>96</v>
      </c>
      <c r="AK500" s="6" t="s">
        <v>96</v>
      </c>
      <c r="AL500" s="16" t="s">
        <v>73</v>
      </c>
      <c r="AM500" s="30" t="s">
        <v>96</v>
      </c>
      <c r="AN500" s="30" t="s">
        <v>96</v>
      </c>
      <c r="AO500" s="30" t="s">
        <v>96</v>
      </c>
      <c r="AP500" s="6" t="s">
        <v>96</v>
      </c>
      <c r="AQ500" s="6" t="s">
        <v>680</v>
      </c>
      <c r="AR500" s="6" t="s">
        <v>96</v>
      </c>
      <c r="AS500" s="6">
        <v>1</v>
      </c>
      <c r="AT500" s="6" t="s">
        <v>96</v>
      </c>
      <c r="AU500" s="6">
        <v>1</v>
      </c>
      <c r="AV500" s="6">
        <v>1</v>
      </c>
      <c r="AW500" s="6" t="s">
        <v>96</v>
      </c>
      <c r="AX500" s="6" t="s">
        <v>96</v>
      </c>
      <c r="AY500" s="6" t="s">
        <v>96</v>
      </c>
      <c r="AZ500" s="6" t="s">
        <v>96</v>
      </c>
      <c r="BA500" s="6">
        <v>1</v>
      </c>
      <c r="BB500" s="6">
        <v>1</v>
      </c>
      <c r="BC500" s="6" t="s">
        <v>96</v>
      </c>
      <c r="BD500" s="6" t="s">
        <v>96</v>
      </c>
      <c r="BE500" s="6" t="s">
        <v>96</v>
      </c>
      <c r="BF500" s="6" t="s">
        <v>96</v>
      </c>
      <c r="BG500" s="6" t="s">
        <v>96</v>
      </c>
      <c r="BH500" s="6" t="s">
        <v>96</v>
      </c>
      <c r="BI500" s="6" t="s">
        <v>96</v>
      </c>
      <c r="BJ500" s="6" t="s">
        <v>96</v>
      </c>
      <c r="BK500" s="6" t="s">
        <v>802</v>
      </c>
      <c r="BL500" s="6" t="s">
        <v>96</v>
      </c>
      <c r="BM500" s="6" t="s">
        <v>96</v>
      </c>
      <c r="BN500" s="6" t="s">
        <v>96</v>
      </c>
      <c r="BO500" s="6" t="s">
        <v>96</v>
      </c>
      <c r="BP500" s="6" t="s">
        <v>96</v>
      </c>
      <c r="BQ500" s="6" t="s">
        <v>96</v>
      </c>
      <c r="BR500" s="6" t="s">
        <v>96</v>
      </c>
      <c r="BS500" s="6" t="s">
        <v>96</v>
      </c>
      <c r="BT500" s="6" t="s">
        <v>96</v>
      </c>
      <c r="BU500" s="6" t="s">
        <v>96</v>
      </c>
      <c r="BV500" s="6" t="s">
        <v>96</v>
      </c>
      <c r="BW500" s="6" t="s">
        <v>96</v>
      </c>
      <c r="BX500" s="6" t="s">
        <v>96</v>
      </c>
    </row>
    <row r="501" spans="1:76" x14ac:dyDescent="0.25">
      <c r="A501" s="6" t="s">
        <v>776</v>
      </c>
      <c r="B501" s="6" t="s">
        <v>777</v>
      </c>
      <c r="C501" s="6" t="s">
        <v>775</v>
      </c>
      <c r="D501" s="6" t="s">
        <v>774</v>
      </c>
      <c r="E501" s="6">
        <v>2019</v>
      </c>
      <c r="F501" s="39">
        <v>1.35</v>
      </c>
      <c r="G501" t="s">
        <v>785</v>
      </c>
      <c r="H501" s="6" t="s">
        <v>787</v>
      </c>
      <c r="I501" t="s">
        <v>724</v>
      </c>
      <c r="J501" s="6" t="s">
        <v>96</v>
      </c>
      <c r="K501" s="6" t="s">
        <v>96</v>
      </c>
      <c r="L501">
        <v>0.64</v>
      </c>
      <c r="M501">
        <v>2.83</v>
      </c>
      <c r="N501" s="6" t="s">
        <v>96</v>
      </c>
      <c r="O501" s="6" t="s">
        <v>96</v>
      </c>
      <c r="P501" s="39" t="s">
        <v>96</v>
      </c>
      <c r="Q501" s="6" t="s">
        <v>96</v>
      </c>
      <c r="R501" s="6" t="s">
        <v>96</v>
      </c>
      <c r="S501" s="30" t="s">
        <v>96</v>
      </c>
      <c r="T501" s="6" t="s">
        <v>96</v>
      </c>
      <c r="U501">
        <v>7.8</v>
      </c>
      <c r="V501">
        <v>28.8</v>
      </c>
      <c r="W501">
        <v>-20.399999999999999</v>
      </c>
      <c r="X501" s="16" t="s">
        <v>96</v>
      </c>
      <c r="Y501" s="16" t="s">
        <v>96</v>
      </c>
      <c r="Z501" s="78" t="s">
        <v>69</v>
      </c>
      <c r="AA501" s="6" t="s">
        <v>70</v>
      </c>
      <c r="AB501" s="6">
        <v>2008</v>
      </c>
      <c r="AC501" s="6">
        <v>2013</v>
      </c>
      <c r="AD501" s="6" t="s">
        <v>96</v>
      </c>
      <c r="AE501" s="6">
        <v>1</v>
      </c>
      <c r="AF501" s="6" t="s">
        <v>96</v>
      </c>
      <c r="AG501" s="6" t="s">
        <v>96</v>
      </c>
      <c r="AH501" s="6" t="s">
        <v>96</v>
      </c>
      <c r="AI501" s="6">
        <v>1</v>
      </c>
      <c r="AJ501" s="6" t="s">
        <v>96</v>
      </c>
      <c r="AK501" s="6" t="s">
        <v>96</v>
      </c>
      <c r="AL501" s="16" t="s">
        <v>73</v>
      </c>
      <c r="AM501" s="30" t="s">
        <v>96</v>
      </c>
      <c r="AN501" s="30" t="s">
        <v>96</v>
      </c>
      <c r="AO501" s="30" t="s">
        <v>96</v>
      </c>
      <c r="AP501" s="6" t="s">
        <v>96</v>
      </c>
      <c r="AQ501" s="6" t="s">
        <v>680</v>
      </c>
      <c r="AR501" s="6" t="s">
        <v>96</v>
      </c>
      <c r="AS501" s="6">
        <v>1</v>
      </c>
      <c r="AT501" s="6" t="s">
        <v>96</v>
      </c>
      <c r="AU501" s="6">
        <v>1</v>
      </c>
      <c r="AV501" s="6">
        <v>1</v>
      </c>
      <c r="AW501" s="6" t="s">
        <v>96</v>
      </c>
      <c r="AX501" s="6" t="s">
        <v>96</v>
      </c>
      <c r="AY501" s="6" t="s">
        <v>96</v>
      </c>
      <c r="AZ501" s="6" t="s">
        <v>96</v>
      </c>
      <c r="BA501" s="6">
        <v>1</v>
      </c>
      <c r="BB501" s="6">
        <v>1</v>
      </c>
      <c r="BC501" s="6" t="s">
        <v>96</v>
      </c>
      <c r="BD501" s="6" t="s">
        <v>96</v>
      </c>
      <c r="BE501" s="6" t="s">
        <v>96</v>
      </c>
      <c r="BF501" s="6" t="s">
        <v>96</v>
      </c>
      <c r="BG501" s="6" t="s">
        <v>96</v>
      </c>
      <c r="BH501" s="6" t="s">
        <v>96</v>
      </c>
      <c r="BI501" s="6" t="s">
        <v>96</v>
      </c>
      <c r="BJ501" s="6" t="s">
        <v>96</v>
      </c>
      <c r="BK501" s="6" t="s">
        <v>803</v>
      </c>
      <c r="BL501" s="6" t="s">
        <v>96</v>
      </c>
      <c r="BM501" s="6" t="s">
        <v>96</v>
      </c>
      <c r="BN501" s="6" t="s">
        <v>96</v>
      </c>
      <c r="BO501" s="6" t="s">
        <v>96</v>
      </c>
      <c r="BP501" s="6" t="s">
        <v>96</v>
      </c>
      <c r="BQ501" s="6" t="s">
        <v>96</v>
      </c>
      <c r="BR501" s="6" t="s">
        <v>96</v>
      </c>
      <c r="BS501" s="6" t="s">
        <v>96</v>
      </c>
      <c r="BT501" s="6" t="s">
        <v>96</v>
      </c>
      <c r="BU501" s="6" t="s">
        <v>96</v>
      </c>
      <c r="BV501" s="6" t="s">
        <v>96</v>
      </c>
      <c r="BW501" s="6" t="s">
        <v>96</v>
      </c>
      <c r="BX501" s="6" t="s">
        <v>96</v>
      </c>
    </row>
    <row r="502" spans="1:76" x14ac:dyDescent="0.25">
      <c r="A502" s="6" t="s">
        <v>776</v>
      </c>
      <c r="B502" s="6" t="s">
        <v>777</v>
      </c>
      <c r="C502" s="6" t="s">
        <v>775</v>
      </c>
      <c r="D502" s="6" t="s">
        <v>774</v>
      </c>
      <c r="E502" s="6">
        <v>2019</v>
      </c>
      <c r="F502" s="39">
        <v>1.31</v>
      </c>
      <c r="G502" t="s">
        <v>785</v>
      </c>
      <c r="H502" s="6" t="s">
        <v>787</v>
      </c>
      <c r="I502" t="s">
        <v>724</v>
      </c>
      <c r="J502" s="6" t="s">
        <v>96</v>
      </c>
      <c r="K502" s="6" t="s">
        <v>96</v>
      </c>
      <c r="L502">
        <v>0.72</v>
      </c>
      <c r="M502">
        <v>1.85</v>
      </c>
      <c r="N502" s="6" t="s">
        <v>96</v>
      </c>
      <c r="O502" s="6" t="s">
        <v>96</v>
      </c>
      <c r="P502" s="39" t="s">
        <v>96</v>
      </c>
      <c r="Q502" s="6" t="s">
        <v>96</v>
      </c>
      <c r="R502" s="6" t="s">
        <v>96</v>
      </c>
      <c r="S502" s="30" t="s">
        <v>96</v>
      </c>
      <c r="T502" s="6" t="s">
        <v>96</v>
      </c>
      <c r="U502">
        <v>7.8</v>
      </c>
      <c r="V502">
        <v>28.8</v>
      </c>
      <c r="W502">
        <v>-20.399999999999999</v>
      </c>
      <c r="X502" s="16" t="s">
        <v>96</v>
      </c>
      <c r="Y502" s="16" t="s">
        <v>96</v>
      </c>
      <c r="Z502" s="78" t="s">
        <v>69</v>
      </c>
      <c r="AA502" s="6" t="s">
        <v>70</v>
      </c>
      <c r="AB502" s="6">
        <v>2008</v>
      </c>
      <c r="AC502" s="6">
        <v>2013</v>
      </c>
      <c r="AD502" s="6" t="s">
        <v>96</v>
      </c>
      <c r="AE502" s="6" t="s">
        <v>96</v>
      </c>
      <c r="AF502" s="6">
        <v>1</v>
      </c>
      <c r="AG502" s="6" t="s">
        <v>96</v>
      </c>
      <c r="AH502" s="6" t="s">
        <v>96</v>
      </c>
      <c r="AI502" s="6">
        <v>1</v>
      </c>
      <c r="AJ502" s="6" t="s">
        <v>96</v>
      </c>
      <c r="AK502" s="6" t="s">
        <v>96</v>
      </c>
      <c r="AL502" s="16" t="s">
        <v>73</v>
      </c>
      <c r="AM502" s="30" t="s">
        <v>96</v>
      </c>
      <c r="AN502" s="30" t="s">
        <v>96</v>
      </c>
      <c r="AO502" s="30" t="s">
        <v>96</v>
      </c>
      <c r="AP502" s="6" t="s">
        <v>96</v>
      </c>
      <c r="AQ502" s="6" t="s">
        <v>680</v>
      </c>
      <c r="AR502" s="6" t="s">
        <v>96</v>
      </c>
      <c r="AS502" s="6">
        <v>1</v>
      </c>
      <c r="AT502" s="6" t="s">
        <v>96</v>
      </c>
      <c r="AU502" s="6">
        <v>1</v>
      </c>
      <c r="AV502" s="6">
        <v>1</v>
      </c>
      <c r="AW502" s="6" t="s">
        <v>96</v>
      </c>
      <c r="AX502" s="6" t="s">
        <v>96</v>
      </c>
      <c r="AY502" s="6" t="s">
        <v>96</v>
      </c>
      <c r="AZ502" s="6" t="s">
        <v>96</v>
      </c>
      <c r="BA502" s="6">
        <v>1</v>
      </c>
      <c r="BB502" s="6">
        <v>1</v>
      </c>
      <c r="BC502" s="6" t="s">
        <v>96</v>
      </c>
      <c r="BD502" s="6" t="s">
        <v>96</v>
      </c>
      <c r="BE502" s="6" t="s">
        <v>96</v>
      </c>
      <c r="BF502" s="6" t="s">
        <v>96</v>
      </c>
      <c r="BG502" s="6" t="s">
        <v>96</v>
      </c>
      <c r="BH502" s="6" t="s">
        <v>96</v>
      </c>
      <c r="BI502" s="6" t="s">
        <v>96</v>
      </c>
      <c r="BJ502" s="6" t="s">
        <v>96</v>
      </c>
      <c r="BK502" s="6" t="s">
        <v>803</v>
      </c>
      <c r="BL502" s="6" t="s">
        <v>96</v>
      </c>
      <c r="BM502" s="6" t="s">
        <v>96</v>
      </c>
      <c r="BN502" s="6" t="s">
        <v>96</v>
      </c>
      <c r="BO502" s="6" t="s">
        <v>96</v>
      </c>
      <c r="BP502" s="6" t="s">
        <v>96</v>
      </c>
      <c r="BQ502" s="6" t="s">
        <v>96</v>
      </c>
      <c r="BR502" s="6" t="s">
        <v>96</v>
      </c>
      <c r="BS502" s="6" t="s">
        <v>96</v>
      </c>
      <c r="BT502" s="6" t="s">
        <v>96</v>
      </c>
      <c r="BU502" s="6" t="s">
        <v>96</v>
      </c>
      <c r="BV502" s="6" t="s">
        <v>96</v>
      </c>
      <c r="BW502" s="6" t="s">
        <v>96</v>
      </c>
      <c r="BX502" s="6" t="s">
        <v>96</v>
      </c>
    </row>
    <row r="503" spans="1:76" x14ac:dyDescent="0.25">
      <c r="A503" s="6" t="s">
        <v>776</v>
      </c>
      <c r="B503" s="6" t="s">
        <v>777</v>
      </c>
      <c r="C503" s="6" t="s">
        <v>775</v>
      </c>
      <c r="D503" s="6" t="s">
        <v>774</v>
      </c>
      <c r="E503" s="6">
        <v>2019</v>
      </c>
      <c r="F503" s="39">
        <v>1.08</v>
      </c>
      <c r="G503" t="s">
        <v>785</v>
      </c>
      <c r="H503" s="6" t="s">
        <v>787</v>
      </c>
      <c r="I503" t="s">
        <v>724</v>
      </c>
      <c r="J503" s="6" t="s">
        <v>96</v>
      </c>
      <c r="K503" s="6" t="s">
        <v>96</v>
      </c>
      <c r="L503">
        <v>0.75</v>
      </c>
      <c r="M503">
        <v>2.31</v>
      </c>
      <c r="N503" s="6" t="s">
        <v>96</v>
      </c>
      <c r="O503" s="6" t="s">
        <v>96</v>
      </c>
      <c r="P503" s="39" t="s">
        <v>96</v>
      </c>
      <c r="Q503" s="6" t="s">
        <v>96</v>
      </c>
      <c r="R503" s="6" t="s">
        <v>96</v>
      </c>
      <c r="S503" s="30" t="s">
        <v>96</v>
      </c>
      <c r="T503" s="6" t="s">
        <v>96</v>
      </c>
      <c r="U503">
        <v>9.5</v>
      </c>
      <c r="V503">
        <v>22.6</v>
      </c>
      <c r="W503">
        <v>-7.3</v>
      </c>
      <c r="X503" s="16" t="s">
        <v>96</v>
      </c>
      <c r="Y503" s="16" t="s">
        <v>96</v>
      </c>
      <c r="Z503" s="78" t="s">
        <v>69</v>
      </c>
      <c r="AA503" s="6" t="s">
        <v>70</v>
      </c>
      <c r="AB503" s="6">
        <v>2008</v>
      </c>
      <c r="AC503" s="6">
        <v>2013</v>
      </c>
      <c r="AD503" s="6" t="s">
        <v>96</v>
      </c>
      <c r="AE503" s="6">
        <v>1</v>
      </c>
      <c r="AF503" s="6" t="s">
        <v>96</v>
      </c>
      <c r="AG503" s="6" t="s">
        <v>96</v>
      </c>
      <c r="AH503" s="6" t="s">
        <v>96</v>
      </c>
      <c r="AI503" s="6">
        <v>1</v>
      </c>
      <c r="AJ503" s="6" t="s">
        <v>96</v>
      </c>
      <c r="AK503" s="6" t="s">
        <v>96</v>
      </c>
      <c r="AL503" s="16" t="s">
        <v>73</v>
      </c>
      <c r="AM503" s="30" t="s">
        <v>96</v>
      </c>
      <c r="AN503" s="30" t="s">
        <v>96</v>
      </c>
      <c r="AO503" s="30" t="s">
        <v>96</v>
      </c>
      <c r="AP503" s="6" t="s">
        <v>96</v>
      </c>
      <c r="AQ503" s="6" t="s">
        <v>680</v>
      </c>
      <c r="AR503" s="6" t="s">
        <v>96</v>
      </c>
      <c r="AS503" s="6">
        <v>1</v>
      </c>
      <c r="AT503" s="6" t="s">
        <v>96</v>
      </c>
      <c r="AU503" s="6">
        <v>1</v>
      </c>
      <c r="AV503" s="6">
        <v>1</v>
      </c>
      <c r="AW503" s="6" t="s">
        <v>96</v>
      </c>
      <c r="AX503" s="6" t="s">
        <v>96</v>
      </c>
      <c r="AY503" s="6" t="s">
        <v>96</v>
      </c>
      <c r="AZ503" s="6" t="s">
        <v>96</v>
      </c>
      <c r="BA503" s="6">
        <v>1</v>
      </c>
      <c r="BB503" s="6">
        <v>1</v>
      </c>
      <c r="BC503" s="6" t="s">
        <v>96</v>
      </c>
      <c r="BD503" s="6" t="s">
        <v>96</v>
      </c>
      <c r="BE503" s="6" t="s">
        <v>96</v>
      </c>
      <c r="BF503" s="6" t="s">
        <v>96</v>
      </c>
      <c r="BG503" s="6" t="s">
        <v>96</v>
      </c>
      <c r="BH503" s="6" t="s">
        <v>96</v>
      </c>
      <c r="BI503" s="6" t="s">
        <v>96</v>
      </c>
      <c r="BJ503" s="6" t="s">
        <v>96</v>
      </c>
      <c r="BK503" s="6" t="s">
        <v>804</v>
      </c>
      <c r="BL503" s="6" t="s">
        <v>96</v>
      </c>
      <c r="BM503" s="6" t="s">
        <v>96</v>
      </c>
      <c r="BN503" s="6" t="s">
        <v>96</v>
      </c>
      <c r="BO503" s="6" t="s">
        <v>96</v>
      </c>
      <c r="BP503" s="6" t="s">
        <v>96</v>
      </c>
      <c r="BQ503" s="6" t="s">
        <v>96</v>
      </c>
      <c r="BR503" s="6" t="s">
        <v>96</v>
      </c>
      <c r="BS503" s="6" t="s">
        <v>96</v>
      </c>
      <c r="BT503" s="6" t="s">
        <v>96</v>
      </c>
      <c r="BU503" s="6" t="s">
        <v>96</v>
      </c>
      <c r="BV503" s="6" t="s">
        <v>96</v>
      </c>
      <c r="BW503" s="6" t="s">
        <v>96</v>
      </c>
      <c r="BX503" s="6" t="s">
        <v>96</v>
      </c>
    </row>
    <row r="504" spans="1:76" x14ac:dyDescent="0.25">
      <c r="A504" s="6" t="s">
        <v>776</v>
      </c>
      <c r="B504" s="6" t="s">
        <v>777</v>
      </c>
      <c r="C504" s="6" t="s">
        <v>775</v>
      </c>
      <c r="D504" s="6" t="s">
        <v>774</v>
      </c>
      <c r="E504" s="6">
        <v>2019</v>
      </c>
      <c r="F504" s="39">
        <v>1.07</v>
      </c>
      <c r="G504" t="s">
        <v>785</v>
      </c>
      <c r="H504" s="6" t="s">
        <v>787</v>
      </c>
      <c r="I504" t="s">
        <v>724</v>
      </c>
      <c r="J504" s="6" t="s">
        <v>96</v>
      </c>
      <c r="K504" s="6" t="s">
        <v>96</v>
      </c>
      <c r="L504">
        <v>0.68</v>
      </c>
      <c r="M504">
        <v>2.25</v>
      </c>
      <c r="N504" s="6" t="s">
        <v>96</v>
      </c>
      <c r="O504" s="6" t="s">
        <v>96</v>
      </c>
      <c r="P504" s="39" t="s">
        <v>96</v>
      </c>
      <c r="Q504" s="6" t="s">
        <v>96</v>
      </c>
      <c r="R504" s="6" t="s">
        <v>96</v>
      </c>
      <c r="S504" s="30" t="s">
        <v>96</v>
      </c>
      <c r="T504" s="6" t="s">
        <v>96</v>
      </c>
      <c r="U504">
        <v>9.5</v>
      </c>
      <c r="V504">
        <v>22.6</v>
      </c>
      <c r="W504">
        <v>-7.3</v>
      </c>
      <c r="X504" s="16" t="s">
        <v>96</v>
      </c>
      <c r="Y504" s="16" t="s">
        <v>96</v>
      </c>
      <c r="Z504" s="78" t="s">
        <v>69</v>
      </c>
      <c r="AA504" s="6" t="s">
        <v>70</v>
      </c>
      <c r="AB504" s="6">
        <v>2008</v>
      </c>
      <c r="AC504" s="6">
        <v>2013</v>
      </c>
      <c r="AD504" s="6" t="s">
        <v>96</v>
      </c>
      <c r="AE504" s="6" t="s">
        <v>96</v>
      </c>
      <c r="AF504" s="6">
        <v>1</v>
      </c>
      <c r="AG504" s="6" t="s">
        <v>96</v>
      </c>
      <c r="AH504" s="6" t="s">
        <v>96</v>
      </c>
      <c r="AI504" s="6">
        <v>1</v>
      </c>
      <c r="AJ504" s="6" t="s">
        <v>96</v>
      </c>
      <c r="AK504" s="6" t="s">
        <v>96</v>
      </c>
      <c r="AL504" s="16" t="s">
        <v>73</v>
      </c>
      <c r="AM504" s="30" t="s">
        <v>96</v>
      </c>
      <c r="AN504" s="30" t="s">
        <v>96</v>
      </c>
      <c r="AO504" s="30" t="s">
        <v>96</v>
      </c>
      <c r="AP504" s="6" t="s">
        <v>96</v>
      </c>
      <c r="AQ504" s="6" t="s">
        <v>680</v>
      </c>
      <c r="AR504" s="6" t="s">
        <v>96</v>
      </c>
      <c r="AS504" s="6">
        <v>1</v>
      </c>
      <c r="AT504" s="6" t="s">
        <v>96</v>
      </c>
      <c r="AU504" s="6">
        <v>1</v>
      </c>
      <c r="AV504" s="6">
        <v>1</v>
      </c>
      <c r="AW504" s="6" t="s">
        <v>96</v>
      </c>
      <c r="AX504" s="6" t="s">
        <v>96</v>
      </c>
      <c r="AY504" s="6" t="s">
        <v>96</v>
      </c>
      <c r="AZ504" s="6" t="s">
        <v>96</v>
      </c>
      <c r="BA504" s="6">
        <v>1</v>
      </c>
      <c r="BB504" s="6">
        <v>1</v>
      </c>
      <c r="BC504" s="6" t="s">
        <v>96</v>
      </c>
      <c r="BD504" s="6" t="s">
        <v>96</v>
      </c>
      <c r="BE504" s="6" t="s">
        <v>96</v>
      </c>
      <c r="BF504" s="6" t="s">
        <v>96</v>
      </c>
      <c r="BG504" s="6" t="s">
        <v>96</v>
      </c>
      <c r="BH504" s="6" t="s">
        <v>96</v>
      </c>
      <c r="BI504" s="6" t="s">
        <v>96</v>
      </c>
      <c r="BJ504" s="6" t="s">
        <v>96</v>
      </c>
      <c r="BK504" s="6" t="s">
        <v>804</v>
      </c>
      <c r="BL504" s="6" t="s">
        <v>96</v>
      </c>
      <c r="BM504" s="6" t="s">
        <v>96</v>
      </c>
      <c r="BN504" s="6" t="s">
        <v>96</v>
      </c>
      <c r="BO504" s="6" t="s">
        <v>96</v>
      </c>
      <c r="BP504" s="6" t="s">
        <v>96</v>
      </c>
      <c r="BQ504" s="6" t="s">
        <v>96</v>
      </c>
      <c r="BR504" s="6" t="s">
        <v>96</v>
      </c>
      <c r="BS504" s="6" t="s">
        <v>96</v>
      </c>
      <c r="BT504" s="6" t="s">
        <v>96</v>
      </c>
      <c r="BU504" s="6" t="s">
        <v>96</v>
      </c>
      <c r="BV504" s="6" t="s">
        <v>96</v>
      </c>
      <c r="BW504" s="6" t="s">
        <v>96</v>
      </c>
      <c r="BX504" s="6" t="s">
        <v>96</v>
      </c>
    </row>
    <row r="505" spans="1:76" x14ac:dyDescent="0.25">
      <c r="A505" s="6" t="s">
        <v>776</v>
      </c>
      <c r="B505" s="6" t="s">
        <v>777</v>
      </c>
      <c r="C505" s="6" t="s">
        <v>775</v>
      </c>
      <c r="D505" s="6" t="s">
        <v>774</v>
      </c>
      <c r="E505" s="6">
        <v>2019</v>
      </c>
      <c r="F505" s="39">
        <v>1.1000000000000001</v>
      </c>
      <c r="G505" t="s">
        <v>785</v>
      </c>
      <c r="H505" s="6" t="s">
        <v>787</v>
      </c>
      <c r="I505" t="s">
        <v>724</v>
      </c>
      <c r="J505" s="6" t="s">
        <v>96</v>
      </c>
      <c r="K505" s="6" t="s">
        <v>96</v>
      </c>
      <c r="L505">
        <v>0.47</v>
      </c>
      <c r="M505">
        <v>2.61</v>
      </c>
      <c r="N505" s="6" t="s">
        <v>96</v>
      </c>
      <c r="O505" s="6" t="s">
        <v>96</v>
      </c>
      <c r="P505" s="39" t="s">
        <v>96</v>
      </c>
      <c r="Q505" s="6" t="s">
        <v>96</v>
      </c>
      <c r="R505" s="6" t="s">
        <v>96</v>
      </c>
      <c r="S505" s="30" t="s">
        <v>96</v>
      </c>
      <c r="T505" s="6" t="s">
        <v>96</v>
      </c>
      <c r="U505">
        <v>18.600000000000001</v>
      </c>
      <c r="V505">
        <v>35.200000000000003</v>
      </c>
      <c r="W505">
        <v>-2.2999999999999998</v>
      </c>
      <c r="X505" s="16" t="s">
        <v>96</v>
      </c>
      <c r="Y505" s="16" t="s">
        <v>96</v>
      </c>
      <c r="Z505" s="78" t="s">
        <v>69</v>
      </c>
      <c r="AA505" s="6" t="s">
        <v>70</v>
      </c>
      <c r="AB505" s="6">
        <v>2008</v>
      </c>
      <c r="AC505" s="6">
        <v>2013</v>
      </c>
      <c r="AD505" s="6" t="s">
        <v>96</v>
      </c>
      <c r="AE505" s="6">
        <v>1</v>
      </c>
      <c r="AF505" s="6" t="s">
        <v>96</v>
      </c>
      <c r="AG505" s="6" t="s">
        <v>96</v>
      </c>
      <c r="AH505" s="6" t="s">
        <v>96</v>
      </c>
      <c r="AI505" s="6">
        <v>1</v>
      </c>
      <c r="AJ505" s="6" t="s">
        <v>96</v>
      </c>
      <c r="AK505" s="6" t="s">
        <v>96</v>
      </c>
      <c r="AL505" s="16" t="s">
        <v>73</v>
      </c>
      <c r="AM505" s="30" t="s">
        <v>96</v>
      </c>
      <c r="AN505" s="30" t="s">
        <v>96</v>
      </c>
      <c r="AO505" s="30" t="s">
        <v>96</v>
      </c>
      <c r="AP505" s="6" t="s">
        <v>96</v>
      </c>
      <c r="AQ505" s="6" t="s">
        <v>680</v>
      </c>
      <c r="AR505" s="6" t="s">
        <v>96</v>
      </c>
      <c r="AS505" s="6">
        <v>1</v>
      </c>
      <c r="AT505" s="6" t="s">
        <v>96</v>
      </c>
      <c r="AU505" s="6">
        <v>1</v>
      </c>
      <c r="AV505" s="6">
        <v>1</v>
      </c>
      <c r="AW505" s="6" t="s">
        <v>96</v>
      </c>
      <c r="AX505" s="6" t="s">
        <v>96</v>
      </c>
      <c r="AY505" s="6" t="s">
        <v>96</v>
      </c>
      <c r="AZ505" s="6" t="s">
        <v>96</v>
      </c>
      <c r="BA505" s="6">
        <v>1</v>
      </c>
      <c r="BB505" s="6">
        <v>1</v>
      </c>
      <c r="BC505" s="6" t="s">
        <v>96</v>
      </c>
      <c r="BD505" s="6" t="s">
        <v>96</v>
      </c>
      <c r="BE505" s="6" t="s">
        <v>96</v>
      </c>
      <c r="BF505" s="6" t="s">
        <v>96</v>
      </c>
      <c r="BG505" s="6" t="s">
        <v>96</v>
      </c>
      <c r="BH505" s="6" t="s">
        <v>96</v>
      </c>
      <c r="BI505" s="6" t="s">
        <v>96</v>
      </c>
      <c r="BJ505" s="6" t="s">
        <v>96</v>
      </c>
      <c r="BK505" s="6" t="s">
        <v>805</v>
      </c>
      <c r="BL505" s="6" t="s">
        <v>96</v>
      </c>
      <c r="BM505" s="6" t="s">
        <v>96</v>
      </c>
      <c r="BN505" s="6" t="s">
        <v>96</v>
      </c>
      <c r="BO505" s="6" t="s">
        <v>96</v>
      </c>
      <c r="BP505" s="6" t="s">
        <v>96</v>
      </c>
      <c r="BQ505" s="6" t="s">
        <v>96</v>
      </c>
      <c r="BR505" s="6" t="s">
        <v>96</v>
      </c>
      <c r="BS505" s="6" t="s">
        <v>96</v>
      </c>
      <c r="BT505" s="6" t="s">
        <v>96</v>
      </c>
      <c r="BU505" s="6" t="s">
        <v>96</v>
      </c>
      <c r="BV505" s="6" t="s">
        <v>96</v>
      </c>
      <c r="BW505" s="6" t="s">
        <v>96</v>
      </c>
      <c r="BX505" s="6" t="s">
        <v>96</v>
      </c>
    </row>
    <row r="506" spans="1:76" x14ac:dyDescent="0.25">
      <c r="A506" s="6" t="s">
        <v>776</v>
      </c>
      <c r="B506" s="6" t="s">
        <v>777</v>
      </c>
      <c r="C506" s="6" t="s">
        <v>775</v>
      </c>
      <c r="D506" s="6" t="s">
        <v>774</v>
      </c>
      <c r="E506" s="6">
        <v>2019</v>
      </c>
      <c r="F506" s="39">
        <v>1.1599999999999999</v>
      </c>
      <c r="G506" t="s">
        <v>785</v>
      </c>
      <c r="H506" s="6" t="s">
        <v>787</v>
      </c>
      <c r="I506" t="s">
        <v>724</v>
      </c>
      <c r="J506" s="6" t="s">
        <v>96</v>
      </c>
      <c r="K506" s="6" t="s">
        <v>96</v>
      </c>
      <c r="L506">
        <v>0.55000000000000004</v>
      </c>
      <c r="M506">
        <v>1.93</v>
      </c>
      <c r="N506" s="6" t="s">
        <v>96</v>
      </c>
      <c r="O506" s="6" t="s">
        <v>96</v>
      </c>
      <c r="P506" s="39" t="s">
        <v>96</v>
      </c>
      <c r="Q506" s="6" t="s">
        <v>96</v>
      </c>
      <c r="R506" s="6" t="s">
        <v>96</v>
      </c>
      <c r="S506" s="30" t="s">
        <v>96</v>
      </c>
      <c r="T506" s="6" t="s">
        <v>96</v>
      </c>
      <c r="U506">
        <v>18.600000000000001</v>
      </c>
      <c r="V506">
        <v>35.200000000000003</v>
      </c>
      <c r="W506">
        <v>-2.2999999999999998</v>
      </c>
      <c r="X506" s="16" t="s">
        <v>96</v>
      </c>
      <c r="Y506" s="16" t="s">
        <v>96</v>
      </c>
      <c r="Z506" s="78" t="s">
        <v>69</v>
      </c>
      <c r="AA506" s="6" t="s">
        <v>70</v>
      </c>
      <c r="AB506" s="6">
        <v>2008</v>
      </c>
      <c r="AC506" s="6">
        <v>2013</v>
      </c>
      <c r="AD506" s="6" t="s">
        <v>96</v>
      </c>
      <c r="AE506" s="6" t="s">
        <v>96</v>
      </c>
      <c r="AF506" s="6">
        <v>1</v>
      </c>
      <c r="AG506" s="6" t="s">
        <v>96</v>
      </c>
      <c r="AH506" s="6" t="s">
        <v>96</v>
      </c>
      <c r="AI506" s="6">
        <v>1</v>
      </c>
      <c r="AJ506" s="6" t="s">
        <v>96</v>
      </c>
      <c r="AK506" s="6" t="s">
        <v>96</v>
      </c>
      <c r="AL506" s="16" t="s">
        <v>73</v>
      </c>
      <c r="AM506" s="30" t="s">
        <v>96</v>
      </c>
      <c r="AN506" s="30" t="s">
        <v>96</v>
      </c>
      <c r="AO506" s="30" t="s">
        <v>96</v>
      </c>
      <c r="AP506" s="6" t="s">
        <v>96</v>
      </c>
      <c r="AQ506" s="6" t="s">
        <v>680</v>
      </c>
      <c r="AR506" s="6" t="s">
        <v>96</v>
      </c>
      <c r="AS506" s="6">
        <v>1</v>
      </c>
      <c r="AT506" s="6" t="s">
        <v>96</v>
      </c>
      <c r="AU506" s="6">
        <v>1</v>
      </c>
      <c r="AV506" s="6">
        <v>1</v>
      </c>
      <c r="AW506" s="6" t="s">
        <v>96</v>
      </c>
      <c r="AX506" s="6" t="s">
        <v>96</v>
      </c>
      <c r="AY506" s="6" t="s">
        <v>96</v>
      </c>
      <c r="AZ506" s="6" t="s">
        <v>96</v>
      </c>
      <c r="BA506" s="6">
        <v>1</v>
      </c>
      <c r="BB506" s="6">
        <v>1</v>
      </c>
      <c r="BC506" s="6" t="s">
        <v>96</v>
      </c>
      <c r="BD506" s="6" t="s">
        <v>96</v>
      </c>
      <c r="BE506" s="6" t="s">
        <v>96</v>
      </c>
      <c r="BF506" s="6" t="s">
        <v>96</v>
      </c>
      <c r="BG506" s="6" t="s">
        <v>96</v>
      </c>
      <c r="BH506" s="6" t="s">
        <v>96</v>
      </c>
      <c r="BI506" s="6" t="s">
        <v>96</v>
      </c>
      <c r="BJ506" s="6" t="s">
        <v>96</v>
      </c>
      <c r="BK506" s="6" t="s">
        <v>805</v>
      </c>
      <c r="BL506" s="6" t="s">
        <v>96</v>
      </c>
      <c r="BM506" s="6" t="s">
        <v>96</v>
      </c>
      <c r="BN506" s="6" t="s">
        <v>96</v>
      </c>
      <c r="BO506" s="6" t="s">
        <v>96</v>
      </c>
      <c r="BP506" s="6" t="s">
        <v>96</v>
      </c>
      <c r="BQ506" s="6" t="s">
        <v>96</v>
      </c>
      <c r="BR506" s="6" t="s">
        <v>96</v>
      </c>
      <c r="BS506" s="6" t="s">
        <v>96</v>
      </c>
      <c r="BT506" s="6" t="s">
        <v>96</v>
      </c>
      <c r="BU506" s="6" t="s">
        <v>96</v>
      </c>
      <c r="BV506" s="6" t="s">
        <v>96</v>
      </c>
      <c r="BW506" s="6" t="s">
        <v>96</v>
      </c>
      <c r="BX506" s="6" t="s">
        <v>96</v>
      </c>
    </row>
    <row r="507" spans="1:76" x14ac:dyDescent="0.25">
      <c r="A507" s="6" t="s">
        <v>776</v>
      </c>
      <c r="B507" s="6" t="s">
        <v>777</v>
      </c>
      <c r="C507" s="6" t="s">
        <v>775</v>
      </c>
      <c r="D507" s="6" t="s">
        <v>774</v>
      </c>
      <c r="E507" s="6">
        <v>2019</v>
      </c>
      <c r="F507" s="39">
        <v>1.52</v>
      </c>
      <c r="G507" t="s">
        <v>785</v>
      </c>
      <c r="H507" s="6" t="s">
        <v>787</v>
      </c>
      <c r="I507" t="s">
        <v>724</v>
      </c>
      <c r="J507" s="6" t="s">
        <v>96</v>
      </c>
      <c r="K507" s="6" t="s">
        <v>96</v>
      </c>
      <c r="L507">
        <v>1.06</v>
      </c>
      <c r="M507">
        <v>2.1800000000000002</v>
      </c>
      <c r="N507" s="6" t="s">
        <v>96</v>
      </c>
      <c r="O507" s="6" t="s">
        <v>96</v>
      </c>
      <c r="P507" s="39" t="s">
        <v>96</v>
      </c>
      <c r="Q507" s="6" t="s">
        <v>96</v>
      </c>
      <c r="R507" s="6" t="s">
        <v>96</v>
      </c>
      <c r="S507" s="30" t="s">
        <v>96</v>
      </c>
      <c r="T507" s="6" t="s">
        <v>96</v>
      </c>
      <c r="U507">
        <v>16.3</v>
      </c>
      <c r="V507">
        <v>34.6</v>
      </c>
      <c r="W507">
        <v>-4.5</v>
      </c>
      <c r="X507" s="16" t="s">
        <v>96</v>
      </c>
      <c r="Y507" s="16" t="s">
        <v>96</v>
      </c>
      <c r="Z507" s="78" t="s">
        <v>69</v>
      </c>
      <c r="AA507" s="6" t="s">
        <v>70</v>
      </c>
      <c r="AB507" s="6">
        <v>2008</v>
      </c>
      <c r="AC507" s="6">
        <v>2013</v>
      </c>
      <c r="AD507" s="6" t="s">
        <v>96</v>
      </c>
      <c r="AE507" s="6">
        <v>1</v>
      </c>
      <c r="AF507" s="6" t="s">
        <v>96</v>
      </c>
      <c r="AG507" s="6" t="s">
        <v>96</v>
      </c>
      <c r="AH507" s="6" t="s">
        <v>96</v>
      </c>
      <c r="AI507" s="6">
        <v>1</v>
      </c>
      <c r="AJ507" s="6" t="s">
        <v>96</v>
      </c>
      <c r="AK507" s="6" t="s">
        <v>96</v>
      </c>
      <c r="AL507" s="16" t="s">
        <v>73</v>
      </c>
      <c r="AM507" s="30" t="s">
        <v>96</v>
      </c>
      <c r="AN507" s="30" t="s">
        <v>96</v>
      </c>
      <c r="AO507" s="30" t="s">
        <v>96</v>
      </c>
      <c r="AP507" s="6" t="s">
        <v>96</v>
      </c>
      <c r="AQ507" s="6" t="s">
        <v>680</v>
      </c>
      <c r="AR507" s="6" t="s">
        <v>96</v>
      </c>
      <c r="AS507" s="6">
        <v>1</v>
      </c>
      <c r="AT507" s="6" t="s">
        <v>96</v>
      </c>
      <c r="AU507" s="6">
        <v>1</v>
      </c>
      <c r="AV507" s="6">
        <v>1</v>
      </c>
      <c r="AW507" s="6" t="s">
        <v>96</v>
      </c>
      <c r="AX507" s="6" t="s">
        <v>96</v>
      </c>
      <c r="AY507" s="6" t="s">
        <v>96</v>
      </c>
      <c r="AZ507" s="6" t="s">
        <v>96</v>
      </c>
      <c r="BA507" s="6">
        <v>1</v>
      </c>
      <c r="BB507" s="6">
        <v>1</v>
      </c>
      <c r="BC507" s="6" t="s">
        <v>96</v>
      </c>
      <c r="BD507" s="6" t="s">
        <v>96</v>
      </c>
      <c r="BE507" s="6" t="s">
        <v>96</v>
      </c>
      <c r="BF507" s="6" t="s">
        <v>96</v>
      </c>
      <c r="BG507" s="6" t="s">
        <v>96</v>
      </c>
      <c r="BH507" s="6" t="s">
        <v>96</v>
      </c>
      <c r="BI507" s="6" t="s">
        <v>96</v>
      </c>
      <c r="BJ507" s="6" t="s">
        <v>96</v>
      </c>
      <c r="BK507" s="6" t="s">
        <v>806</v>
      </c>
      <c r="BL507" s="6" t="s">
        <v>96</v>
      </c>
      <c r="BM507" s="6" t="s">
        <v>96</v>
      </c>
      <c r="BN507" s="6" t="s">
        <v>96</v>
      </c>
      <c r="BO507" s="6" t="s">
        <v>96</v>
      </c>
      <c r="BP507" s="6" t="s">
        <v>96</v>
      </c>
      <c r="BQ507" s="6" t="s">
        <v>96</v>
      </c>
      <c r="BR507" s="6" t="s">
        <v>96</v>
      </c>
      <c r="BS507" s="6" t="s">
        <v>96</v>
      </c>
      <c r="BT507" s="6" t="s">
        <v>96</v>
      </c>
      <c r="BU507" s="6" t="s">
        <v>96</v>
      </c>
      <c r="BV507" s="6" t="s">
        <v>96</v>
      </c>
      <c r="BW507" s="6" t="s">
        <v>96</v>
      </c>
      <c r="BX507" s="6" t="s">
        <v>96</v>
      </c>
    </row>
    <row r="508" spans="1:76" x14ac:dyDescent="0.25">
      <c r="A508" s="6" t="s">
        <v>776</v>
      </c>
      <c r="B508" s="6" t="s">
        <v>777</v>
      </c>
      <c r="C508" s="6" t="s">
        <v>775</v>
      </c>
      <c r="D508" s="6" t="s">
        <v>774</v>
      </c>
      <c r="E508" s="6">
        <v>2019</v>
      </c>
      <c r="F508" s="39">
        <v>1.08</v>
      </c>
      <c r="G508" t="s">
        <v>785</v>
      </c>
      <c r="H508" s="6" t="s">
        <v>787</v>
      </c>
      <c r="I508" t="s">
        <v>724</v>
      </c>
      <c r="J508" s="6" t="s">
        <v>96</v>
      </c>
      <c r="K508" s="6" t="s">
        <v>96</v>
      </c>
      <c r="L508">
        <v>0.68</v>
      </c>
      <c r="M508">
        <v>1.7</v>
      </c>
      <c r="N508" s="6" t="s">
        <v>96</v>
      </c>
      <c r="O508" s="6" t="s">
        <v>96</v>
      </c>
      <c r="P508" s="39" t="s">
        <v>96</v>
      </c>
      <c r="Q508" s="6" t="s">
        <v>96</v>
      </c>
      <c r="R508" s="6" t="s">
        <v>96</v>
      </c>
      <c r="S508" s="30" t="s">
        <v>96</v>
      </c>
      <c r="T508" s="6" t="s">
        <v>96</v>
      </c>
      <c r="U508">
        <v>16.3</v>
      </c>
      <c r="V508">
        <v>34.6</v>
      </c>
      <c r="W508">
        <v>-4.5</v>
      </c>
      <c r="X508" s="16" t="s">
        <v>96</v>
      </c>
      <c r="Y508" s="16" t="s">
        <v>96</v>
      </c>
      <c r="Z508" s="78" t="s">
        <v>69</v>
      </c>
      <c r="AA508" s="6" t="s">
        <v>70</v>
      </c>
      <c r="AB508" s="6">
        <v>2008</v>
      </c>
      <c r="AC508" s="6">
        <v>2013</v>
      </c>
      <c r="AD508" s="6" t="s">
        <v>96</v>
      </c>
      <c r="AE508" s="6" t="s">
        <v>96</v>
      </c>
      <c r="AF508" s="6">
        <v>1</v>
      </c>
      <c r="AG508" s="6" t="s">
        <v>96</v>
      </c>
      <c r="AH508" s="6" t="s">
        <v>96</v>
      </c>
      <c r="AI508" s="6">
        <v>1</v>
      </c>
      <c r="AJ508" s="6" t="s">
        <v>96</v>
      </c>
      <c r="AK508" s="6" t="s">
        <v>96</v>
      </c>
      <c r="AL508" s="16" t="s">
        <v>73</v>
      </c>
      <c r="AM508" s="30" t="s">
        <v>96</v>
      </c>
      <c r="AN508" s="30" t="s">
        <v>96</v>
      </c>
      <c r="AO508" s="30" t="s">
        <v>96</v>
      </c>
      <c r="AP508" s="6" t="s">
        <v>96</v>
      </c>
      <c r="AQ508" s="6" t="s">
        <v>680</v>
      </c>
      <c r="AR508" s="6" t="s">
        <v>96</v>
      </c>
      <c r="AS508" s="6">
        <v>1</v>
      </c>
      <c r="AT508" s="6" t="s">
        <v>96</v>
      </c>
      <c r="AU508" s="6">
        <v>1</v>
      </c>
      <c r="AV508" s="6">
        <v>1</v>
      </c>
      <c r="AW508" s="6" t="s">
        <v>96</v>
      </c>
      <c r="AX508" s="6" t="s">
        <v>96</v>
      </c>
      <c r="AY508" s="6" t="s">
        <v>96</v>
      </c>
      <c r="AZ508" s="6" t="s">
        <v>96</v>
      </c>
      <c r="BA508" s="6">
        <v>1</v>
      </c>
      <c r="BB508" s="6">
        <v>1</v>
      </c>
      <c r="BC508" s="6" t="s">
        <v>96</v>
      </c>
      <c r="BD508" s="6" t="s">
        <v>96</v>
      </c>
      <c r="BE508" s="6" t="s">
        <v>96</v>
      </c>
      <c r="BF508" s="6" t="s">
        <v>96</v>
      </c>
      <c r="BG508" s="6" t="s">
        <v>96</v>
      </c>
      <c r="BH508" s="6" t="s">
        <v>96</v>
      </c>
      <c r="BI508" s="6" t="s">
        <v>96</v>
      </c>
      <c r="BJ508" s="6" t="s">
        <v>96</v>
      </c>
      <c r="BK508" s="6" t="s">
        <v>806</v>
      </c>
      <c r="BL508" s="6" t="s">
        <v>96</v>
      </c>
      <c r="BM508" s="6" t="s">
        <v>96</v>
      </c>
      <c r="BN508" s="6" t="s">
        <v>96</v>
      </c>
      <c r="BO508" s="6" t="s">
        <v>96</v>
      </c>
      <c r="BP508" s="6" t="s">
        <v>96</v>
      </c>
      <c r="BQ508" s="6" t="s">
        <v>96</v>
      </c>
      <c r="BR508" s="6" t="s">
        <v>96</v>
      </c>
      <c r="BS508" s="6" t="s">
        <v>96</v>
      </c>
      <c r="BT508" s="6" t="s">
        <v>96</v>
      </c>
      <c r="BU508" s="6" t="s">
        <v>96</v>
      </c>
      <c r="BV508" s="6" t="s">
        <v>96</v>
      </c>
      <c r="BW508" s="6" t="s">
        <v>96</v>
      </c>
      <c r="BX508" s="6" t="s">
        <v>96</v>
      </c>
    </row>
    <row r="509" spans="1:76" x14ac:dyDescent="0.25">
      <c r="A509" s="6" t="s">
        <v>776</v>
      </c>
      <c r="B509" s="6" t="s">
        <v>777</v>
      </c>
      <c r="C509" s="6" t="s">
        <v>775</v>
      </c>
      <c r="D509" s="6" t="s">
        <v>774</v>
      </c>
      <c r="E509" s="6">
        <v>2019</v>
      </c>
      <c r="F509" s="39">
        <v>1.05</v>
      </c>
      <c r="G509" t="s">
        <v>785</v>
      </c>
      <c r="H509" s="6" t="s">
        <v>787</v>
      </c>
      <c r="I509" t="s">
        <v>724</v>
      </c>
      <c r="J509" s="6" t="s">
        <v>96</v>
      </c>
      <c r="K509" s="6" t="s">
        <v>96</v>
      </c>
      <c r="L509">
        <v>0.81</v>
      </c>
      <c r="M509">
        <v>1.37</v>
      </c>
      <c r="N509" s="6" t="s">
        <v>96</v>
      </c>
      <c r="O509" s="6" t="s">
        <v>96</v>
      </c>
      <c r="P509" s="39" t="s">
        <v>96</v>
      </c>
      <c r="Q509" s="6" t="s">
        <v>96</v>
      </c>
      <c r="R509" s="6" t="s">
        <v>96</v>
      </c>
      <c r="S509" s="30" t="s">
        <v>96</v>
      </c>
      <c r="T509" s="6" t="s">
        <v>96</v>
      </c>
      <c r="U509">
        <v>21.4</v>
      </c>
      <c r="V509">
        <v>31.3</v>
      </c>
      <c r="W509">
        <v>3.7</v>
      </c>
      <c r="X509" s="16" t="s">
        <v>96</v>
      </c>
      <c r="Y509" s="16" t="s">
        <v>96</v>
      </c>
      <c r="Z509" s="78" t="s">
        <v>69</v>
      </c>
      <c r="AA509" s="6" t="s">
        <v>70</v>
      </c>
      <c r="AB509" s="6">
        <v>2008</v>
      </c>
      <c r="AC509" s="6">
        <v>2013</v>
      </c>
      <c r="AD509" s="6" t="s">
        <v>96</v>
      </c>
      <c r="AE509" s="6">
        <v>1</v>
      </c>
      <c r="AF509" s="6" t="s">
        <v>96</v>
      </c>
      <c r="AG509" s="6" t="s">
        <v>96</v>
      </c>
      <c r="AH509" s="6" t="s">
        <v>96</v>
      </c>
      <c r="AI509" s="6">
        <v>1</v>
      </c>
      <c r="AJ509" s="6" t="s">
        <v>96</v>
      </c>
      <c r="AK509" s="6" t="s">
        <v>96</v>
      </c>
      <c r="AL509" s="16" t="s">
        <v>73</v>
      </c>
      <c r="AM509" s="30" t="s">
        <v>96</v>
      </c>
      <c r="AN509" s="30" t="s">
        <v>96</v>
      </c>
      <c r="AO509" s="30" t="s">
        <v>96</v>
      </c>
      <c r="AP509" s="6" t="s">
        <v>96</v>
      </c>
      <c r="AQ509" s="6" t="s">
        <v>680</v>
      </c>
      <c r="AR509" s="6" t="s">
        <v>96</v>
      </c>
      <c r="AS509" s="6">
        <v>1</v>
      </c>
      <c r="AT509" s="6" t="s">
        <v>96</v>
      </c>
      <c r="AU509" s="6">
        <v>1</v>
      </c>
      <c r="AV509" s="6">
        <v>1</v>
      </c>
      <c r="AW509" s="6" t="s">
        <v>96</v>
      </c>
      <c r="AX509" s="6" t="s">
        <v>96</v>
      </c>
      <c r="AY509" s="6" t="s">
        <v>96</v>
      </c>
      <c r="AZ509" s="6" t="s">
        <v>96</v>
      </c>
      <c r="BA509" s="6">
        <v>1</v>
      </c>
      <c r="BB509" s="6">
        <v>1</v>
      </c>
      <c r="BC509" s="6" t="s">
        <v>96</v>
      </c>
      <c r="BD509" s="6" t="s">
        <v>96</v>
      </c>
      <c r="BE509" s="6" t="s">
        <v>96</v>
      </c>
      <c r="BF509" s="6" t="s">
        <v>96</v>
      </c>
      <c r="BG509" s="6" t="s">
        <v>96</v>
      </c>
      <c r="BH509" s="6" t="s">
        <v>96</v>
      </c>
      <c r="BI509" s="6" t="s">
        <v>96</v>
      </c>
      <c r="BJ509" s="6" t="s">
        <v>96</v>
      </c>
      <c r="BK509" s="6" t="s">
        <v>807</v>
      </c>
      <c r="BL509" s="6" t="s">
        <v>96</v>
      </c>
      <c r="BM509" s="6" t="s">
        <v>96</v>
      </c>
      <c r="BN509" s="6" t="s">
        <v>96</v>
      </c>
      <c r="BO509" s="6" t="s">
        <v>96</v>
      </c>
      <c r="BP509" s="6" t="s">
        <v>96</v>
      </c>
      <c r="BQ509" s="6" t="s">
        <v>96</v>
      </c>
      <c r="BR509" s="6" t="s">
        <v>96</v>
      </c>
      <c r="BS509" s="6" t="s">
        <v>96</v>
      </c>
      <c r="BT509" s="6" t="s">
        <v>96</v>
      </c>
      <c r="BU509" s="6" t="s">
        <v>96</v>
      </c>
      <c r="BV509" s="6" t="s">
        <v>96</v>
      </c>
      <c r="BW509" s="6" t="s">
        <v>96</v>
      </c>
      <c r="BX509" s="6" t="s">
        <v>96</v>
      </c>
    </row>
    <row r="510" spans="1:76" x14ac:dyDescent="0.25">
      <c r="A510" s="6" t="s">
        <v>776</v>
      </c>
      <c r="B510" s="6" t="s">
        <v>777</v>
      </c>
      <c r="C510" s="6" t="s">
        <v>775</v>
      </c>
      <c r="D510" s="6" t="s">
        <v>774</v>
      </c>
      <c r="E510" s="6">
        <v>2019</v>
      </c>
      <c r="F510" s="39">
        <v>1.1299999999999999</v>
      </c>
      <c r="G510" t="s">
        <v>785</v>
      </c>
      <c r="H510" s="6" t="s">
        <v>787</v>
      </c>
      <c r="I510" t="s">
        <v>724</v>
      </c>
      <c r="J510" s="6" t="s">
        <v>96</v>
      </c>
      <c r="K510" s="6" t="s">
        <v>96</v>
      </c>
      <c r="L510">
        <v>0.64</v>
      </c>
      <c r="M510">
        <v>1.97</v>
      </c>
      <c r="N510" s="6" t="s">
        <v>96</v>
      </c>
      <c r="O510" s="6" t="s">
        <v>96</v>
      </c>
      <c r="P510" s="39" t="s">
        <v>96</v>
      </c>
      <c r="Q510" s="6" t="s">
        <v>96</v>
      </c>
      <c r="R510" s="6" t="s">
        <v>96</v>
      </c>
      <c r="S510" s="30" t="s">
        <v>96</v>
      </c>
      <c r="T510" s="6" t="s">
        <v>96</v>
      </c>
      <c r="U510">
        <v>21.4</v>
      </c>
      <c r="V510">
        <v>31.3</v>
      </c>
      <c r="W510">
        <v>3.7</v>
      </c>
      <c r="X510" s="16" t="s">
        <v>96</v>
      </c>
      <c r="Y510" s="16" t="s">
        <v>96</v>
      </c>
      <c r="Z510" s="78" t="s">
        <v>69</v>
      </c>
      <c r="AA510" s="6" t="s">
        <v>70</v>
      </c>
      <c r="AB510" s="6">
        <v>2008</v>
      </c>
      <c r="AC510" s="6">
        <v>2013</v>
      </c>
      <c r="AD510" s="6" t="s">
        <v>96</v>
      </c>
      <c r="AE510" s="6" t="s">
        <v>96</v>
      </c>
      <c r="AF510" s="6">
        <v>1</v>
      </c>
      <c r="AG510" s="6" t="s">
        <v>96</v>
      </c>
      <c r="AH510" s="6" t="s">
        <v>96</v>
      </c>
      <c r="AI510" s="6">
        <v>1</v>
      </c>
      <c r="AJ510" s="6" t="s">
        <v>96</v>
      </c>
      <c r="AK510" s="6" t="s">
        <v>96</v>
      </c>
      <c r="AL510" s="16" t="s">
        <v>73</v>
      </c>
      <c r="AM510" s="30" t="s">
        <v>96</v>
      </c>
      <c r="AN510" s="30" t="s">
        <v>96</v>
      </c>
      <c r="AO510" s="30" t="s">
        <v>96</v>
      </c>
      <c r="AP510" s="6" t="s">
        <v>96</v>
      </c>
      <c r="AQ510" s="6" t="s">
        <v>680</v>
      </c>
      <c r="AR510" s="6" t="s">
        <v>96</v>
      </c>
      <c r="AS510" s="6">
        <v>1</v>
      </c>
      <c r="AT510" s="6" t="s">
        <v>96</v>
      </c>
      <c r="AU510" s="6">
        <v>1</v>
      </c>
      <c r="AV510" s="6">
        <v>1</v>
      </c>
      <c r="AW510" s="6" t="s">
        <v>96</v>
      </c>
      <c r="AX510" s="6" t="s">
        <v>96</v>
      </c>
      <c r="AY510" s="6" t="s">
        <v>96</v>
      </c>
      <c r="AZ510" s="6" t="s">
        <v>96</v>
      </c>
      <c r="BA510" s="6">
        <v>1</v>
      </c>
      <c r="BB510" s="6">
        <v>1</v>
      </c>
      <c r="BC510" s="6" t="s">
        <v>96</v>
      </c>
      <c r="BD510" s="6" t="s">
        <v>96</v>
      </c>
      <c r="BE510" s="6" t="s">
        <v>96</v>
      </c>
      <c r="BF510" s="6" t="s">
        <v>96</v>
      </c>
      <c r="BG510" s="6" t="s">
        <v>96</v>
      </c>
      <c r="BH510" s="6" t="s">
        <v>96</v>
      </c>
      <c r="BI510" s="6" t="s">
        <v>96</v>
      </c>
      <c r="BJ510" s="6" t="s">
        <v>96</v>
      </c>
      <c r="BK510" s="6" t="s">
        <v>807</v>
      </c>
      <c r="BL510" s="6" t="s">
        <v>96</v>
      </c>
      <c r="BM510" s="6" t="s">
        <v>96</v>
      </c>
      <c r="BN510" s="6" t="s">
        <v>96</v>
      </c>
      <c r="BO510" s="6" t="s">
        <v>96</v>
      </c>
      <c r="BP510" s="6" t="s">
        <v>96</v>
      </c>
      <c r="BQ510" s="6" t="s">
        <v>96</v>
      </c>
      <c r="BR510" s="6" t="s">
        <v>96</v>
      </c>
      <c r="BS510" s="6" t="s">
        <v>96</v>
      </c>
      <c r="BT510" s="6" t="s">
        <v>96</v>
      </c>
      <c r="BU510" s="6" t="s">
        <v>96</v>
      </c>
      <c r="BV510" s="6" t="s">
        <v>96</v>
      </c>
      <c r="BW510" s="6" t="s">
        <v>96</v>
      </c>
      <c r="BX510" s="6" t="s">
        <v>96</v>
      </c>
    </row>
    <row r="511" spans="1:76" x14ac:dyDescent="0.25">
      <c r="A511" s="6" t="s">
        <v>776</v>
      </c>
      <c r="B511" s="6" t="s">
        <v>777</v>
      </c>
      <c r="C511" s="6" t="s">
        <v>775</v>
      </c>
      <c r="D511" s="6" t="s">
        <v>774</v>
      </c>
      <c r="E511" s="6">
        <v>2019</v>
      </c>
      <c r="F511" s="39">
        <v>1.1499999999999999</v>
      </c>
      <c r="G511" t="s">
        <v>785</v>
      </c>
      <c r="H511" s="6" t="s">
        <v>787</v>
      </c>
      <c r="I511" t="s">
        <v>724</v>
      </c>
      <c r="J511" s="6" t="s">
        <v>96</v>
      </c>
      <c r="K511" s="6" t="s">
        <v>96</v>
      </c>
      <c r="L511">
        <v>0.7</v>
      </c>
      <c r="M511">
        <v>1.92</v>
      </c>
      <c r="N511" s="6" t="s">
        <v>96</v>
      </c>
      <c r="O511" s="6" t="s">
        <v>96</v>
      </c>
      <c r="P511" s="39" t="s">
        <v>96</v>
      </c>
      <c r="Q511" s="6" t="s">
        <v>96</v>
      </c>
      <c r="R511" s="6" t="s">
        <v>96</v>
      </c>
      <c r="S511" s="30" t="s">
        <v>96</v>
      </c>
      <c r="T511" s="6" t="s">
        <v>96</v>
      </c>
      <c r="U511">
        <v>17.3</v>
      </c>
      <c r="V511">
        <v>35.700000000000003</v>
      </c>
      <c r="W511">
        <v>-3.4</v>
      </c>
      <c r="X511" s="16" t="s">
        <v>96</v>
      </c>
      <c r="Y511" s="16" t="s">
        <v>96</v>
      </c>
      <c r="Z511" s="78" t="s">
        <v>69</v>
      </c>
      <c r="AA511" s="6" t="s">
        <v>70</v>
      </c>
      <c r="AB511" s="6">
        <v>2008</v>
      </c>
      <c r="AC511" s="6">
        <v>2013</v>
      </c>
      <c r="AD511" s="6" t="s">
        <v>96</v>
      </c>
      <c r="AE511" s="6">
        <v>1</v>
      </c>
      <c r="AF511" s="6" t="s">
        <v>96</v>
      </c>
      <c r="AG511" s="6" t="s">
        <v>96</v>
      </c>
      <c r="AH511" s="6" t="s">
        <v>96</v>
      </c>
      <c r="AI511" s="6">
        <v>1</v>
      </c>
      <c r="AJ511" s="6" t="s">
        <v>96</v>
      </c>
      <c r="AK511" s="6" t="s">
        <v>96</v>
      </c>
      <c r="AL511" s="16" t="s">
        <v>73</v>
      </c>
      <c r="AM511" s="30" t="s">
        <v>96</v>
      </c>
      <c r="AN511" s="30" t="s">
        <v>96</v>
      </c>
      <c r="AO511" s="30" t="s">
        <v>96</v>
      </c>
      <c r="AP511" s="6" t="s">
        <v>96</v>
      </c>
      <c r="AQ511" s="6" t="s">
        <v>680</v>
      </c>
      <c r="AR511" s="6" t="s">
        <v>96</v>
      </c>
      <c r="AS511" s="6">
        <v>1</v>
      </c>
      <c r="AT511" s="6" t="s">
        <v>96</v>
      </c>
      <c r="AU511" s="6">
        <v>1</v>
      </c>
      <c r="AV511" s="6">
        <v>1</v>
      </c>
      <c r="AW511" s="6" t="s">
        <v>96</v>
      </c>
      <c r="AX511" s="6" t="s">
        <v>96</v>
      </c>
      <c r="AY511" s="6" t="s">
        <v>96</v>
      </c>
      <c r="AZ511" s="6" t="s">
        <v>96</v>
      </c>
      <c r="BA511" s="6">
        <v>1</v>
      </c>
      <c r="BB511" s="6">
        <v>1</v>
      </c>
      <c r="BC511" s="6" t="s">
        <v>96</v>
      </c>
      <c r="BD511" s="6" t="s">
        <v>96</v>
      </c>
      <c r="BE511" s="6" t="s">
        <v>96</v>
      </c>
      <c r="BF511" s="6" t="s">
        <v>96</v>
      </c>
      <c r="BG511" s="6" t="s">
        <v>96</v>
      </c>
      <c r="BH511" s="6" t="s">
        <v>96</v>
      </c>
      <c r="BI511" s="6" t="s">
        <v>96</v>
      </c>
      <c r="BJ511" s="6" t="s">
        <v>96</v>
      </c>
      <c r="BK511" s="6" t="s">
        <v>808</v>
      </c>
      <c r="BL511" s="6" t="s">
        <v>96</v>
      </c>
      <c r="BM511" s="6" t="s">
        <v>96</v>
      </c>
      <c r="BN511" s="6" t="s">
        <v>96</v>
      </c>
      <c r="BO511" s="6" t="s">
        <v>96</v>
      </c>
      <c r="BP511" s="6" t="s">
        <v>96</v>
      </c>
      <c r="BQ511" s="6" t="s">
        <v>96</v>
      </c>
      <c r="BR511" s="6" t="s">
        <v>96</v>
      </c>
      <c r="BS511" s="6" t="s">
        <v>96</v>
      </c>
      <c r="BT511" s="6" t="s">
        <v>96</v>
      </c>
      <c r="BU511" s="6" t="s">
        <v>96</v>
      </c>
      <c r="BV511" s="6" t="s">
        <v>96</v>
      </c>
      <c r="BW511" s="6" t="s">
        <v>96</v>
      </c>
      <c r="BX511" s="6" t="s">
        <v>96</v>
      </c>
    </row>
    <row r="512" spans="1:76" x14ac:dyDescent="0.25">
      <c r="A512" s="6" t="s">
        <v>776</v>
      </c>
      <c r="B512" s="6" t="s">
        <v>777</v>
      </c>
      <c r="C512" s="6" t="s">
        <v>775</v>
      </c>
      <c r="D512" s="6" t="s">
        <v>774</v>
      </c>
      <c r="E512" s="6">
        <v>2019</v>
      </c>
      <c r="F512" s="39">
        <v>1.28</v>
      </c>
      <c r="G512" t="s">
        <v>785</v>
      </c>
      <c r="H512" s="6" t="s">
        <v>787</v>
      </c>
      <c r="I512" t="s">
        <v>724</v>
      </c>
      <c r="J512" s="6" t="s">
        <v>96</v>
      </c>
      <c r="K512" s="6" t="s">
        <v>96</v>
      </c>
      <c r="L512">
        <v>0.55000000000000004</v>
      </c>
      <c r="M512">
        <v>2.97</v>
      </c>
      <c r="N512" s="6" t="s">
        <v>96</v>
      </c>
      <c r="O512" s="6" t="s">
        <v>96</v>
      </c>
      <c r="P512" s="39" t="s">
        <v>96</v>
      </c>
      <c r="Q512" s="6" t="s">
        <v>96</v>
      </c>
      <c r="R512" s="6" t="s">
        <v>96</v>
      </c>
      <c r="S512" s="30" t="s">
        <v>96</v>
      </c>
      <c r="T512" s="6" t="s">
        <v>96</v>
      </c>
      <c r="U512">
        <v>17.3</v>
      </c>
      <c r="V512">
        <v>35.700000000000003</v>
      </c>
      <c r="W512">
        <v>-3.4</v>
      </c>
      <c r="X512" s="16" t="s">
        <v>96</v>
      </c>
      <c r="Y512" s="16" t="s">
        <v>96</v>
      </c>
      <c r="Z512" s="78" t="s">
        <v>69</v>
      </c>
      <c r="AA512" s="6" t="s">
        <v>70</v>
      </c>
      <c r="AB512" s="6">
        <v>2008</v>
      </c>
      <c r="AC512" s="6">
        <v>2013</v>
      </c>
      <c r="AD512" s="6" t="s">
        <v>96</v>
      </c>
      <c r="AE512" s="6" t="s">
        <v>96</v>
      </c>
      <c r="AF512" s="6">
        <v>1</v>
      </c>
      <c r="AG512" s="6" t="s">
        <v>96</v>
      </c>
      <c r="AH512" s="6" t="s">
        <v>96</v>
      </c>
      <c r="AI512" s="6">
        <v>1</v>
      </c>
      <c r="AJ512" s="6" t="s">
        <v>96</v>
      </c>
      <c r="AK512" s="6" t="s">
        <v>96</v>
      </c>
      <c r="AL512" s="16" t="s">
        <v>73</v>
      </c>
      <c r="AM512" s="30" t="s">
        <v>96</v>
      </c>
      <c r="AN512" s="30" t="s">
        <v>96</v>
      </c>
      <c r="AO512" s="30" t="s">
        <v>96</v>
      </c>
      <c r="AP512" s="6" t="s">
        <v>96</v>
      </c>
      <c r="AQ512" s="6" t="s">
        <v>680</v>
      </c>
      <c r="AR512" s="6" t="s">
        <v>96</v>
      </c>
      <c r="AS512" s="6">
        <v>1</v>
      </c>
      <c r="AT512" s="6" t="s">
        <v>96</v>
      </c>
      <c r="AU512" s="6">
        <v>1</v>
      </c>
      <c r="AV512" s="6">
        <v>1</v>
      </c>
      <c r="AW512" s="6" t="s">
        <v>96</v>
      </c>
      <c r="AX512" s="6" t="s">
        <v>96</v>
      </c>
      <c r="AY512" s="6" t="s">
        <v>96</v>
      </c>
      <c r="AZ512" s="6" t="s">
        <v>96</v>
      </c>
      <c r="BA512" s="6">
        <v>1</v>
      </c>
      <c r="BB512" s="6">
        <v>1</v>
      </c>
      <c r="BC512" s="6" t="s">
        <v>96</v>
      </c>
      <c r="BD512" s="6" t="s">
        <v>96</v>
      </c>
      <c r="BE512" s="6" t="s">
        <v>96</v>
      </c>
      <c r="BF512" s="6" t="s">
        <v>96</v>
      </c>
      <c r="BG512" s="6" t="s">
        <v>96</v>
      </c>
      <c r="BH512" s="6" t="s">
        <v>96</v>
      </c>
      <c r="BI512" s="6" t="s">
        <v>96</v>
      </c>
      <c r="BJ512" s="6" t="s">
        <v>96</v>
      </c>
      <c r="BK512" s="6" t="s">
        <v>808</v>
      </c>
      <c r="BL512" s="6" t="s">
        <v>96</v>
      </c>
      <c r="BM512" s="6" t="s">
        <v>96</v>
      </c>
      <c r="BN512" s="6" t="s">
        <v>96</v>
      </c>
      <c r="BO512" s="6" t="s">
        <v>96</v>
      </c>
      <c r="BP512" s="6" t="s">
        <v>96</v>
      </c>
      <c r="BQ512" s="6" t="s">
        <v>96</v>
      </c>
      <c r="BR512" s="6" t="s">
        <v>96</v>
      </c>
      <c r="BS512" s="6" t="s">
        <v>96</v>
      </c>
      <c r="BT512" s="6" t="s">
        <v>96</v>
      </c>
      <c r="BU512" s="6" t="s">
        <v>96</v>
      </c>
      <c r="BV512" s="6" t="s">
        <v>96</v>
      </c>
      <c r="BW512" s="6" t="s">
        <v>96</v>
      </c>
      <c r="BX512" s="6" t="s">
        <v>96</v>
      </c>
    </row>
    <row r="513" spans="1:76" x14ac:dyDescent="0.25">
      <c r="A513" s="6" t="s">
        <v>776</v>
      </c>
      <c r="B513" s="6" t="s">
        <v>777</v>
      </c>
      <c r="C513" s="6" t="s">
        <v>775</v>
      </c>
      <c r="D513" s="6" t="s">
        <v>774</v>
      </c>
      <c r="E513" s="6">
        <v>2019</v>
      </c>
      <c r="F513" s="39">
        <v>1.22</v>
      </c>
      <c r="G513" t="s">
        <v>785</v>
      </c>
      <c r="H513" s="6" t="s">
        <v>787</v>
      </c>
      <c r="I513" t="s">
        <v>724</v>
      </c>
      <c r="J513" s="6" t="s">
        <v>96</v>
      </c>
      <c r="K513" s="6" t="s">
        <v>96</v>
      </c>
      <c r="L513">
        <v>0.89</v>
      </c>
      <c r="M513">
        <v>1.67</v>
      </c>
      <c r="N513" s="6" t="s">
        <v>96</v>
      </c>
      <c r="O513" s="6" t="s">
        <v>96</v>
      </c>
      <c r="P513" s="39" t="s">
        <v>96</v>
      </c>
      <c r="Q513" s="6" t="s">
        <v>96</v>
      </c>
      <c r="R513" s="6" t="s">
        <v>96</v>
      </c>
      <c r="S513" s="30" t="s">
        <v>96</v>
      </c>
      <c r="T513" s="6" t="s">
        <v>96</v>
      </c>
      <c r="U513">
        <v>7.8</v>
      </c>
      <c r="V513">
        <v>29</v>
      </c>
      <c r="W513">
        <v>-24</v>
      </c>
      <c r="X513" s="16" t="s">
        <v>96</v>
      </c>
      <c r="Y513" s="16" t="s">
        <v>96</v>
      </c>
      <c r="Z513" s="78" t="s">
        <v>69</v>
      </c>
      <c r="AA513" s="6" t="s">
        <v>70</v>
      </c>
      <c r="AB513" s="6">
        <v>2008</v>
      </c>
      <c r="AC513" s="6">
        <v>2013</v>
      </c>
      <c r="AD513" s="6" t="s">
        <v>96</v>
      </c>
      <c r="AE513" s="6">
        <v>1</v>
      </c>
      <c r="AF513" s="6" t="s">
        <v>96</v>
      </c>
      <c r="AG513" s="6" t="s">
        <v>96</v>
      </c>
      <c r="AH513" s="6" t="s">
        <v>96</v>
      </c>
      <c r="AI513" s="6">
        <v>1</v>
      </c>
      <c r="AJ513" s="6" t="s">
        <v>96</v>
      </c>
      <c r="AK513" s="6" t="s">
        <v>96</v>
      </c>
      <c r="AL513" s="16" t="s">
        <v>73</v>
      </c>
      <c r="AM513" s="30" t="s">
        <v>96</v>
      </c>
      <c r="AN513" s="30" t="s">
        <v>96</v>
      </c>
      <c r="AO513" s="30" t="s">
        <v>96</v>
      </c>
      <c r="AP513" s="6" t="s">
        <v>96</v>
      </c>
      <c r="AQ513" s="6" t="s">
        <v>680</v>
      </c>
      <c r="AR513" s="6" t="s">
        <v>96</v>
      </c>
      <c r="AS513" s="6">
        <v>1</v>
      </c>
      <c r="AT513" s="6" t="s">
        <v>96</v>
      </c>
      <c r="AU513" s="6">
        <v>1</v>
      </c>
      <c r="AV513" s="6">
        <v>1</v>
      </c>
      <c r="AW513" s="6" t="s">
        <v>96</v>
      </c>
      <c r="AX513" s="6" t="s">
        <v>96</v>
      </c>
      <c r="AY513" s="6" t="s">
        <v>96</v>
      </c>
      <c r="AZ513" s="6" t="s">
        <v>96</v>
      </c>
      <c r="BA513" s="6">
        <v>1</v>
      </c>
      <c r="BB513" s="6">
        <v>1</v>
      </c>
      <c r="BC513" s="6" t="s">
        <v>96</v>
      </c>
      <c r="BD513" s="6" t="s">
        <v>96</v>
      </c>
      <c r="BE513" s="6" t="s">
        <v>96</v>
      </c>
      <c r="BF513" s="6" t="s">
        <v>96</v>
      </c>
      <c r="BG513" s="6" t="s">
        <v>96</v>
      </c>
      <c r="BH513" s="6" t="s">
        <v>96</v>
      </c>
      <c r="BI513" s="6" t="s">
        <v>96</v>
      </c>
      <c r="BJ513" s="6" t="s">
        <v>96</v>
      </c>
      <c r="BK513" s="6" t="s">
        <v>809</v>
      </c>
      <c r="BL513" s="6" t="s">
        <v>96</v>
      </c>
      <c r="BM513" s="6" t="s">
        <v>96</v>
      </c>
      <c r="BN513" s="6" t="s">
        <v>96</v>
      </c>
      <c r="BO513" s="6" t="s">
        <v>96</v>
      </c>
      <c r="BP513" s="6" t="s">
        <v>96</v>
      </c>
      <c r="BQ513" s="6" t="s">
        <v>96</v>
      </c>
      <c r="BR513" s="6" t="s">
        <v>96</v>
      </c>
      <c r="BS513" s="6" t="s">
        <v>96</v>
      </c>
      <c r="BT513" s="6" t="s">
        <v>96</v>
      </c>
      <c r="BU513" s="6" t="s">
        <v>96</v>
      </c>
      <c r="BV513" s="6" t="s">
        <v>96</v>
      </c>
      <c r="BW513" s="6" t="s">
        <v>96</v>
      </c>
      <c r="BX513" s="6" t="s">
        <v>96</v>
      </c>
    </row>
    <row r="514" spans="1:76" x14ac:dyDescent="0.25">
      <c r="A514" s="6" t="s">
        <v>776</v>
      </c>
      <c r="B514" s="6" t="s">
        <v>777</v>
      </c>
      <c r="C514" s="6" t="s">
        <v>775</v>
      </c>
      <c r="D514" s="6" t="s">
        <v>774</v>
      </c>
      <c r="E514" s="6">
        <v>2019</v>
      </c>
      <c r="F514" s="39">
        <v>1.38</v>
      </c>
      <c r="G514" t="s">
        <v>785</v>
      </c>
      <c r="H514" s="6" t="s">
        <v>787</v>
      </c>
      <c r="I514" t="s">
        <v>724</v>
      </c>
      <c r="J514" s="6" t="s">
        <v>96</v>
      </c>
      <c r="K514" s="6" t="s">
        <v>96</v>
      </c>
      <c r="L514">
        <v>0.78</v>
      </c>
      <c r="M514">
        <v>2.42</v>
      </c>
      <c r="N514" s="6" t="s">
        <v>96</v>
      </c>
      <c r="O514" s="6" t="s">
        <v>96</v>
      </c>
      <c r="P514" s="39" t="s">
        <v>96</v>
      </c>
      <c r="Q514" s="6" t="s">
        <v>96</v>
      </c>
      <c r="R514" s="6" t="s">
        <v>96</v>
      </c>
      <c r="S514" s="30" t="s">
        <v>96</v>
      </c>
      <c r="T514" s="6" t="s">
        <v>96</v>
      </c>
      <c r="U514">
        <v>7.8</v>
      </c>
      <c r="V514">
        <v>29</v>
      </c>
      <c r="W514">
        <v>-24</v>
      </c>
      <c r="X514" s="16" t="s">
        <v>96</v>
      </c>
      <c r="Y514" s="16" t="s">
        <v>96</v>
      </c>
      <c r="Z514" s="78" t="s">
        <v>69</v>
      </c>
      <c r="AA514" s="6" t="s">
        <v>70</v>
      </c>
      <c r="AB514" s="6">
        <v>2008</v>
      </c>
      <c r="AC514" s="6">
        <v>2013</v>
      </c>
      <c r="AD514" s="6" t="s">
        <v>96</v>
      </c>
      <c r="AE514" s="6" t="s">
        <v>96</v>
      </c>
      <c r="AF514" s="6">
        <v>1</v>
      </c>
      <c r="AG514" s="6" t="s">
        <v>96</v>
      </c>
      <c r="AH514" s="6" t="s">
        <v>96</v>
      </c>
      <c r="AI514" s="6">
        <v>1</v>
      </c>
      <c r="AJ514" s="6" t="s">
        <v>96</v>
      </c>
      <c r="AK514" s="6" t="s">
        <v>96</v>
      </c>
      <c r="AL514" s="16" t="s">
        <v>73</v>
      </c>
      <c r="AM514" s="30" t="s">
        <v>96</v>
      </c>
      <c r="AN514" s="30" t="s">
        <v>96</v>
      </c>
      <c r="AO514" s="30" t="s">
        <v>96</v>
      </c>
      <c r="AP514" s="6" t="s">
        <v>96</v>
      </c>
      <c r="AQ514" s="6" t="s">
        <v>680</v>
      </c>
      <c r="AR514" s="6" t="s">
        <v>96</v>
      </c>
      <c r="AS514" s="6">
        <v>1</v>
      </c>
      <c r="AT514" s="6" t="s">
        <v>96</v>
      </c>
      <c r="AU514" s="6">
        <v>1</v>
      </c>
      <c r="AV514" s="6">
        <v>1</v>
      </c>
      <c r="AW514" s="6" t="s">
        <v>96</v>
      </c>
      <c r="AX514" s="6" t="s">
        <v>96</v>
      </c>
      <c r="AY514" s="6" t="s">
        <v>96</v>
      </c>
      <c r="AZ514" s="6" t="s">
        <v>96</v>
      </c>
      <c r="BA514" s="6">
        <v>1</v>
      </c>
      <c r="BB514" s="6">
        <v>1</v>
      </c>
      <c r="BC514" s="6" t="s">
        <v>96</v>
      </c>
      <c r="BD514" s="6" t="s">
        <v>96</v>
      </c>
      <c r="BE514" s="6" t="s">
        <v>96</v>
      </c>
      <c r="BF514" s="6" t="s">
        <v>96</v>
      </c>
      <c r="BG514" s="6" t="s">
        <v>96</v>
      </c>
      <c r="BH514" s="6" t="s">
        <v>96</v>
      </c>
      <c r="BI514" s="6" t="s">
        <v>96</v>
      </c>
      <c r="BJ514" s="6" t="s">
        <v>96</v>
      </c>
      <c r="BK514" s="6" t="s">
        <v>809</v>
      </c>
      <c r="BL514" s="6" t="s">
        <v>96</v>
      </c>
      <c r="BM514" s="6" t="s">
        <v>96</v>
      </c>
      <c r="BN514" s="6" t="s">
        <v>96</v>
      </c>
      <c r="BO514" s="6" t="s">
        <v>96</v>
      </c>
      <c r="BP514" s="6" t="s">
        <v>96</v>
      </c>
      <c r="BQ514" s="6" t="s">
        <v>96</v>
      </c>
      <c r="BR514" s="6" t="s">
        <v>96</v>
      </c>
      <c r="BS514" s="6" t="s">
        <v>96</v>
      </c>
      <c r="BT514" s="6" t="s">
        <v>96</v>
      </c>
      <c r="BU514" s="6" t="s">
        <v>96</v>
      </c>
      <c r="BV514" s="6" t="s">
        <v>96</v>
      </c>
      <c r="BW514" s="6" t="s">
        <v>96</v>
      </c>
      <c r="BX514" s="6" t="s">
        <v>96</v>
      </c>
    </row>
    <row r="515" spans="1:76" x14ac:dyDescent="0.25">
      <c r="A515" s="6" t="s">
        <v>776</v>
      </c>
      <c r="B515" s="6" t="s">
        <v>777</v>
      </c>
      <c r="C515" s="6" t="s">
        <v>775</v>
      </c>
      <c r="D515" s="6" t="s">
        <v>774</v>
      </c>
      <c r="E515" s="6">
        <v>2019</v>
      </c>
      <c r="F515" s="39">
        <v>1.1499999999999999</v>
      </c>
      <c r="G515" t="s">
        <v>785</v>
      </c>
      <c r="H515" s="6" t="s">
        <v>787</v>
      </c>
      <c r="I515" t="s">
        <v>724</v>
      </c>
      <c r="J515" s="6" t="s">
        <v>96</v>
      </c>
      <c r="K515" s="6" t="s">
        <v>96</v>
      </c>
      <c r="L515">
        <v>0.74</v>
      </c>
      <c r="M515">
        <v>1.78</v>
      </c>
      <c r="N515" s="6" t="s">
        <v>96</v>
      </c>
      <c r="O515" s="6" t="s">
        <v>96</v>
      </c>
      <c r="P515" s="39" t="s">
        <v>96</v>
      </c>
      <c r="Q515" s="6" t="s">
        <v>96</v>
      </c>
      <c r="R515" s="6" t="s">
        <v>96</v>
      </c>
      <c r="S515" s="30" t="s">
        <v>96</v>
      </c>
      <c r="T515" s="6" t="s">
        <v>96</v>
      </c>
      <c r="U515">
        <v>14.2</v>
      </c>
      <c r="V515">
        <v>34.299999999999997</v>
      </c>
      <c r="W515">
        <v>-8.4</v>
      </c>
      <c r="X515" s="16" t="s">
        <v>96</v>
      </c>
      <c r="Y515" s="16" t="s">
        <v>96</v>
      </c>
      <c r="Z515" s="78" t="s">
        <v>69</v>
      </c>
      <c r="AA515" s="6" t="s">
        <v>70</v>
      </c>
      <c r="AB515" s="6">
        <v>2008</v>
      </c>
      <c r="AC515" s="6">
        <v>2013</v>
      </c>
      <c r="AD515" s="6" t="s">
        <v>96</v>
      </c>
      <c r="AE515" s="6">
        <v>1</v>
      </c>
      <c r="AF515" s="6" t="s">
        <v>96</v>
      </c>
      <c r="AG515" s="6" t="s">
        <v>96</v>
      </c>
      <c r="AH515" s="6" t="s">
        <v>96</v>
      </c>
      <c r="AI515" s="6">
        <v>1</v>
      </c>
      <c r="AJ515" s="6" t="s">
        <v>96</v>
      </c>
      <c r="AK515" s="6" t="s">
        <v>96</v>
      </c>
      <c r="AL515" s="16" t="s">
        <v>73</v>
      </c>
      <c r="AM515" s="30" t="s">
        <v>96</v>
      </c>
      <c r="AN515" s="30" t="s">
        <v>96</v>
      </c>
      <c r="AO515" s="30" t="s">
        <v>96</v>
      </c>
      <c r="AP515" s="6" t="s">
        <v>96</v>
      </c>
      <c r="AQ515" s="6" t="s">
        <v>680</v>
      </c>
      <c r="AR515" s="6" t="s">
        <v>96</v>
      </c>
      <c r="AS515" s="6">
        <v>1</v>
      </c>
      <c r="AT515" s="6" t="s">
        <v>96</v>
      </c>
      <c r="AU515" s="6">
        <v>1</v>
      </c>
      <c r="AV515" s="6">
        <v>1</v>
      </c>
      <c r="AW515" s="6" t="s">
        <v>96</v>
      </c>
      <c r="AX515" s="6" t="s">
        <v>96</v>
      </c>
      <c r="AY515" s="6" t="s">
        <v>96</v>
      </c>
      <c r="AZ515" s="6" t="s">
        <v>96</v>
      </c>
      <c r="BA515" s="6">
        <v>1</v>
      </c>
      <c r="BB515" s="6">
        <v>1</v>
      </c>
      <c r="BC515" s="6" t="s">
        <v>96</v>
      </c>
      <c r="BD515" s="6" t="s">
        <v>96</v>
      </c>
      <c r="BE515" s="6" t="s">
        <v>96</v>
      </c>
      <c r="BF515" s="6" t="s">
        <v>96</v>
      </c>
      <c r="BG515" s="6" t="s">
        <v>96</v>
      </c>
      <c r="BH515" s="6" t="s">
        <v>96</v>
      </c>
      <c r="BI515" s="6" t="s">
        <v>96</v>
      </c>
      <c r="BJ515" s="6" t="s">
        <v>96</v>
      </c>
      <c r="BK515" s="6" t="s">
        <v>810</v>
      </c>
      <c r="BL515" s="6" t="s">
        <v>96</v>
      </c>
      <c r="BM515" s="6" t="s">
        <v>96</v>
      </c>
      <c r="BN515" s="6" t="s">
        <v>96</v>
      </c>
      <c r="BO515" s="6" t="s">
        <v>96</v>
      </c>
      <c r="BP515" s="6" t="s">
        <v>96</v>
      </c>
      <c r="BQ515" s="6" t="s">
        <v>96</v>
      </c>
      <c r="BR515" s="6" t="s">
        <v>96</v>
      </c>
      <c r="BS515" s="6" t="s">
        <v>96</v>
      </c>
      <c r="BT515" s="6" t="s">
        <v>96</v>
      </c>
      <c r="BU515" s="6" t="s">
        <v>96</v>
      </c>
      <c r="BV515" s="6" t="s">
        <v>96</v>
      </c>
      <c r="BW515" s="6" t="s">
        <v>96</v>
      </c>
      <c r="BX515" s="6" t="s">
        <v>96</v>
      </c>
    </row>
    <row r="516" spans="1:76" x14ac:dyDescent="0.25">
      <c r="A516" s="6" t="s">
        <v>776</v>
      </c>
      <c r="B516" s="6" t="s">
        <v>777</v>
      </c>
      <c r="C516" s="6" t="s">
        <v>775</v>
      </c>
      <c r="D516" s="6" t="s">
        <v>774</v>
      </c>
      <c r="E516" s="6">
        <v>2019</v>
      </c>
      <c r="F516" s="39">
        <v>1.01</v>
      </c>
      <c r="G516" t="s">
        <v>785</v>
      </c>
      <c r="H516" s="6" t="s">
        <v>787</v>
      </c>
      <c r="I516" t="s">
        <v>724</v>
      </c>
      <c r="J516" s="6" t="s">
        <v>96</v>
      </c>
      <c r="K516" s="6" t="s">
        <v>96</v>
      </c>
      <c r="L516">
        <v>0.55000000000000004</v>
      </c>
      <c r="M516">
        <v>1.89</v>
      </c>
      <c r="N516" s="6" t="s">
        <v>96</v>
      </c>
      <c r="O516" s="6" t="s">
        <v>96</v>
      </c>
      <c r="P516" s="39" t="s">
        <v>96</v>
      </c>
      <c r="Q516" s="6" t="s">
        <v>96</v>
      </c>
      <c r="R516" s="6" t="s">
        <v>96</v>
      </c>
      <c r="S516" s="30" t="s">
        <v>96</v>
      </c>
      <c r="T516" s="6" t="s">
        <v>96</v>
      </c>
      <c r="U516">
        <v>14.2</v>
      </c>
      <c r="V516">
        <v>34.299999999999997</v>
      </c>
      <c r="W516">
        <v>-8.4</v>
      </c>
      <c r="X516" s="16" t="s">
        <v>96</v>
      </c>
      <c r="Y516" s="16" t="s">
        <v>96</v>
      </c>
      <c r="Z516" s="78" t="s">
        <v>69</v>
      </c>
      <c r="AA516" s="6" t="s">
        <v>70</v>
      </c>
      <c r="AB516" s="6">
        <v>2008</v>
      </c>
      <c r="AC516" s="6">
        <v>2013</v>
      </c>
      <c r="AD516" s="6" t="s">
        <v>96</v>
      </c>
      <c r="AE516" s="6" t="s">
        <v>96</v>
      </c>
      <c r="AF516" s="6">
        <v>1</v>
      </c>
      <c r="AG516" s="6" t="s">
        <v>96</v>
      </c>
      <c r="AH516" s="6" t="s">
        <v>96</v>
      </c>
      <c r="AI516" s="6">
        <v>1</v>
      </c>
      <c r="AJ516" s="6" t="s">
        <v>96</v>
      </c>
      <c r="AK516" s="6" t="s">
        <v>96</v>
      </c>
      <c r="AL516" s="16" t="s">
        <v>73</v>
      </c>
      <c r="AM516" s="30" t="s">
        <v>96</v>
      </c>
      <c r="AN516" s="30" t="s">
        <v>96</v>
      </c>
      <c r="AO516" s="30" t="s">
        <v>96</v>
      </c>
      <c r="AP516" s="6" t="s">
        <v>96</v>
      </c>
      <c r="AQ516" s="6" t="s">
        <v>680</v>
      </c>
      <c r="AR516" s="6" t="s">
        <v>96</v>
      </c>
      <c r="AS516" s="6">
        <v>1</v>
      </c>
      <c r="AT516" s="6" t="s">
        <v>96</v>
      </c>
      <c r="AU516" s="6">
        <v>1</v>
      </c>
      <c r="AV516" s="6">
        <v>1</v>
      </c>
      <c r="AW516" s="6" t="s">
        <v>96</v>
      </c>
      <c r="AX516" s="6" t="s">
        <v>96</v>
      </c>
      <c r="AY516" s="6" t="s">
        <v>96</v>
      </c>
      <c r="AZ516" s="6" t="s">
        <v>96</v>
      </c>
      <c r="BA516" s="6">
        <v>1</v>
      </c>
      <c r="BB516" s="6">
        <v>1</v>
      </c>
      <c r="BC516" s="6" t="s">
        <v>96</v>
      </c>
      <c r="BD516" s="6" t="s">
        <v>96</v>
      </c>
      <c r="BE516" s="6" t="s">
        <v>96</v>
      </c>
      <c r="BF516" s="6" t="s">
        <v>96</v>
      </c>
      <c r="BG516" s="6" t="s">
        <v>96</v>
      </c>
      <c r="BH516" s="6" t="s">
        <v>96</v>
      </c>
      <c r="BI516" s="6" t="s">
        <v>96</v>
      </c>
      <c r="BJ516" s="6" t="s">
        <v>96</v>
      </c>
      <c r="BK516" s="6" t="s">
        <v>810</v>
      </c>
      <c r="BL516" s="6" t="s">
        <v>96</v>
      </c>
      <c r="BM516" s="6" t="s">
        <v>96</v>
      </c>
      <c r="BN516" s="6" t="s">
        <v>96</v>
      </c>
      <c r="BO516" s="6" t="s">
        <v>96</v>
      </c>
      <c r="BP516" s="6" t="s">
        <v>96</v>
      </c>
      <c r="BQ516" s="6" t="s">
        <v>96</v>
      </c>
      <c r="BR516" s="6" t="s">
        <v>96</v>
      </c>
      <c r="BS516" s="6" t="s">
        <v>96</v>
      </c>
      <c r="BT516" s="6" t="s">
        <v>96</v>
      </c>
      <c r="BU516" s="6" t="s">
        <v>96</v>
      </c>
      <c r="BV516" s="6" t="s">
        <v>96</v>
      </c>
      <c r="BW516" s="6" t="s">
        <v>96</v>
      </c>
      <c r="BX516" s="6" t="s">
        <v>96</v>
      </c>
    </row>
    <row r="517" spans="1:76" x14ac:dyDescent="0.25">
      <c r="A517" s="6" t="s">
        <v>776</v>
      </c>
      <c r="B517" s="6" t="s">
        <v>777</v>
      </c>
      <c r="C517" s="6" t="s">
        <v>775</v>
      </c>
      <c r="D517" s="6" t="s">
        <v>774</v>
      </c>
      <c r="E517" s="6">
        <v>2019</v>
      </c>
      <c r="F517" s="39">
        <v>1.06</v>
      </c>
      <c r="G517" t="s">
        <v>785</v>
      </c>
      <c r="H517" s="6" t="s">
        <v>787</v>
      </c>
      <c r="I517" t="s">
        <v>724</v>
      </c>
      <c r="J517" s="6" t="s">
        <v>96</v>
      </c>
      <c r="K517" s="6" t="s">
        <v>96</v>
      </c>
      <c r="L517">
        <v>0.56999999999999995</v>
      </c>
      <c r="M517">
        <v>1.96</v>
      </c>
      <c r="N517" s="6" t="s">
        <v>96</v>
      </c>
      <c r="O517" s="6" t="s">
        <v>96</v>
      </c>
      <c r="P517" s="39" t="s">
        <v>96</v>
      </c>
      <c r="Q517" s="6" t="s">
        <v>96</v>
      </c>
      <c r="R517" s="6" t="s">
        <v>96</v>
      </c>
      <c r="S517" s="30" t="s">
        <v>96</v>
      </c>
      <c r="T517" s="6" t="s">
        <v>96</v>
      </c>
      <c r="U517">
        <v>11</v>
      </c>
      <c r="V517">
        <v>31.2</v>
      </c>
      <c r="W517">
        <v>-14.3</v>
      </c>
      <c r="X517" s="16" t="s">
        <v>96</v>
      </c>
      <c r="Y517" s="16" t="s">
        <v>96</v>
      </c>
      <c r="Z517" s="78" t="s">
        <v>69</v>
      </c>
      <c r="AA517" s="6" t="s">
        <v>70</v>
      </c>
      <c r="AB517" s="6">
        <v>2008</v>
      </c>
      <c r="AC517" s="6">
        <v>2013</v>
      </c>
      <c r="AD517" s="6" t="s">
        <v>96</v>
      </c>
      <c r="AE517" s="6">
        <v>1</v>
      </c>
      <c r="AF517" s="6" t="s">
        <v>96</v>
      </c>
      <c r="AG517" s="6" t="s">
        <v>96</v>
      </c>
      <c r="AH517" s="6" t="s">
        <v>96</v>
      </c>
      <c r="AI517" s="6">
        <v>1</v>
      </c>
      <c r="AJ517" s="6" t="s">
        <v>96</v>
      </c>
      <c r="AK517" s="6" t="s">
        <v>96</v>
      </c>
      <c r="AL517" s="16" t="s">
        <v>73</v>
      </c>
      <c r="AM517" s="30" t="s">
        <v>96</v>
      </c>
      <c r="AN517" s="30" t="s">
        <v>96</v>
      </c>
      <c r="AO517" s="30" t="s">
        <v>96</v>
      </c>
      <c r="AP517" s="6" t="s">
        <v>96</v>
      </c>
      <c r="AQ517" s="6" t="s">
        <v>680</v>
      </c>
      <c r="AR517" s="6" t="s">
        <v>96</v>
      </c>
      <c r="AS517" s="6">
        <v>1</v>
      </c>
      <c r="AT517" s="6" t="s">
        <v>96</v>
      </c>
      <c r="AU517" s="6">
        <v>1</v>
      </c>
      <c r="AV517" s="6">
        <v>1</v>
      </c>
      <c r="AW517" s="6" t="s">
        <v>96</v>
      </c>
      <c r="AX517" s="6" t="s">
        <v>96</v>
      </c>
      <c r="AY517" s="6" t="s">
        <v>96</v>
      </c>
      <c r="AZ517" s="6" t="s">
        <v>96</v>
      </c>
      <c r="BA517" s="6">
        <v>1</v>
      </c>
      <c r="BB517" s="6">
        <v>1</v>
      </c>
      <c r="BC517" s="6" t="s">
        <v>96</v>
      </c>
      <c r="BD517" s="6" t="s">
        <v>96</v>
      </c>
      <c r="BE517" s="6" t="s">
        <v>96</v>
      </c>
      <c r="BF517" s="6" t="s">
        <v>96</v>
      </c>
      <c r="BG517" s="6" t="s">
        <v>96</v>
      </c>
      <c r="BH517" s="6" t="s">
        <v>96</v>
      </c>
      <c r="BI517" s="6" t="s">
        <v>96</v>
      </c>
      <c r="BJ517" s="6" t="s">
        <v>96</v>
      </c>
      <c r="BK517" s="6" t="s">
        <v>811</v>
      </c>
      <c r="BL517" s="6" t="s">
        <v>96</v>
      </c>
      <c r="BM517" s="6" t="s">
        <v>96</v>
      </c>
      <c r="BN517" s="6" t="s">
        <v>96</v>
      </c>
      <c r="BO517" s="6" t="s">
        <v>96</v>
      </c>
      <c r="BP517" s="6" t="s">
        <v>96</v>
      </c>
      <c r="BQ517" s="6" t="s">
        <v>96</v>
      </c>
      <c r="BR517" s="6" t="s">
        <v>96</v>
      </c>
      <c r="BS517" s="6" t="s">
        <v>96</v>
      </c>
      <c r="BT517" s="6" t="s">
        <v>96</v>
      </c>
      <c r="BU517" s="6" t="s">
        <v>96</v>
      </c>
      <c r="BV517" s="6" t="s">
        <v>96</v>
      </c>
      <c r="BW517" s="6" t="s">
        <v>96</v>
      </c>
      <c r="BX517" s="6" t="s">
        <v>96</v>
      </c>
    </row>
    <row r="518" spans="1:76" x14ac:dyDescent="0.25">
      <c r="A518" s="6" t="s">
        <v>776</v>
      </c>
      <c r="B518" s="6" t="s">
        <v>777</v>
      </c>
      <c r="C518" s="6" t="s">
        <v>775</v>
      </c>
      <c r="D518" s="6" t="s">
        <v>774</v>
      </c>
      <c r="E518" s="6">
        <v>2019</v>
      </c>
      <c r="F518" s="39">
        <v>1.27</v>
      </c>
      <c r="G518" t="s">
        <v>785</v>
      </c>
      <c r="H518" s="6" t="s">
        <v>787</v>
      </c>
      <c r="I518" t="s">
        <v>724</v>
      </c>
      <c r="J518" s="6" t="s">
        <v>96</v>
      </c>
      <c r="K518" s="6" t="s">
        <v>96</v>
      </c>
      <c r="L518">
        <v>0.83</v>
      </c>
      <c r="M518">
        <v>1.92</v>
      </c>
      <c r="N518" s="6" t="s">
        <v>96</v>
      </c>
      <c r="O518" s="6" t="s">
        <v>96</v>
      </c>
      <c r="P518" s="39" t="s">
        <v>96</v>
      </c>
      <c r="Q518" s="6" t="s">
        <v>96</v>
      </c>
      <c r="R518" s="6" t="s">
        <v>96</v>
      </c>
      <c r="S518" s="30" t="s">
        <v>96</v>
      </c>
      <c r="T518" s="6" t="s">
        <v>96</v>
      </c>
      <c r="U518">
        <v>11</v>
      </c>
      <c r="V518">
        <v>31.2</v>
      </c>
      <c r="W518">
        <v>-14.3</v>
      </c>
      <c r="X518" s="16" t="s">
        <v>96</v>
      </c>
      <c r="Y518" s="16" t="s">
        <v>96</v>
      </c>
      <c r="Z518" s="78" t="s">
        <v>69</v>
      </c>
      <c r="AA518" s="6" t="s">
        <v>70</v>
      </c>
      <c r="AB518" s="6">
        <v>2008</v>
      </c>
      <c r="AC518" s="6">
        <v>2013</v>
      </c>
      <c r="AD518" s="6" t="s">
        <v>96</v>
      </c>
      <c r="AE518" s="6" t="s">
        <v>96</v>
      </c>
      <c r="AF518" s="6">
        <v>1</v>
      </c>
      <c r="AG518" s="6" t="s">
        <v>96</v>
      </c>
      <c r="AH518" s="6" t="s">
        <v>96</v>
      </c>
      <c r="AI518" s="6">
        <v>1</v>
      </c>
      <c r="AJ518" s="6" t="s">
        <v>96</v>
      </c>
      <c r="AK518" s="6" t="s">
        <v>96</v>
      </c>
      <c r="AL518" s="16" t="s">
        <v>73</v>
      </c>
      <c r="AM518" s="30" t="s">
        <v>96</v>
      </c>
      <c r="AN518" s="30" t="s">
        <v>96</v>
      </c>
      <c r="AO518" s="30" t="s">
        <v>96</v>
      </c>
      <c r="AP518" s="6" t="s">
        <v>96</v>
      </c>
      <c r="AQ518" s="6" t="s">
        <v>680</v>
      </c>
      <c r="AR518" s="6" t="s">
        <v>96</v>
      </c>
      <c r="AS518" s="6">
        <v>1</v>
      </c>
      <c r="AT518" s="6" t="s">
        <v>96</v>
      </c>
      <c r="AU518" s="6">
        <v>1</v>
      </c>
      <c r="AV518" s="6">
        <v>1</v>
      </c>
      <c r="AW518" s="6" t="s">
        <v>96</v>
      </c>
      <c r="AX518" s="6" t="s">
        <v>96</v>
      </c>
      <c r="AY518" s="6" t="s">
        <v>96</v>
      </c>
      <c r="AZ518" s="6" t="s">
        <v>96</v>
      </c>
      <c r="BA518" s="6">
        <v>1</v>
      </c>
      <c r="BB518" s="6">
        <v>1</v>
      </c>
      <c r="BC518" s="6" t="s">
        <v>96</v>
      </c>
      <c r="BD518" s="6" t="s">
        <v>96</v>
      </c>
      <c r="BE518" s="6" t="s">
        <v>96</v>
      </c>
      <c r="BF518" s="6" t="s">
        <v>96</v>
      </c>
      <c r="BG518" s="6" t="s">
        <v>96</v>
      </c>
      <c r="BH518" s="6" t="s">
        <v>96</v>
      </c>
      <c r="BI518" s="6" t="s">
        <v>96</v>
      </c>
      <c r="BJ518" s="6" t="s">
        <v>96</v>
      </c>
      <c r="BK518" s="6" t="s">
        <v>811</v>
      </c>
      <c r="BL518" s="6" t="s">
        <v>96</v>
      </c>
      <c r="BM518" s="6" t="s">
        <v>96</v>
      </c>
      <c r="BN518" s="6" t="s">
        <v>96</v>
      </c>
      <c r="BO518" s="6" t="s">
        <v>96</v>
      </c>
      <c r="BP518" s="6" t="s">
        <v>96</v>
      </c>
      <c r="BQ518" s="6" t="s">
        <v>96</v>
      </c>
      <c r="BR518" s="6" t="s">
        <v>96</v>
      </c>
      <c r="BS518" s="6" t="s">
        <v>96</v>
      </c>
      <c r="BT518" s="6" t="s">
        <v>96</v>
      </c>
      <c r="BU518" s="6" t="s">
        <v>96</v>
      </c>
      <c r="BV518" s="6" t="s">
        <v>96</v>
      </c>
      <c r="BW518" s="6" t="s">
        <v>96</v>
      </c>
      <c r="BX518" s="6" t="s">
        <v>96</v>
      </c>
    </row>
    <row r="519" spans="1:76" x14ac:dyDescent="0.25">
      <c r="A519" s="6" t="s">
        <v>776</v>
      </c>
      <c r="B519" s="6" t="s">
        <v>777</v>
      </c>
      <c r="C519" s="6" t="s">
        <v>775</v>
      </c>
      <c r="D519" s="6" t="s">
        <v>774</v>
      </c>
      <c r="E519" s="6">
        <v>2019</v>
      </c>
      <c r="F519" s="39">
        <v>1.35</v>
      </c>
      <c r="G519" t="s">
        <v>785</v>
      </c>
      <c r="H519" s="6" t="s">
        <v>787</v>
      </c>
      <c r="I519" t="s">
        <v>724</v>
      </c>
      <c r="J519" s="6" t="s">
        <v>96</v>
      </c>
      <c r="K519" s="6" t="s">
        <v>96</v>
      </c>
      <c r="L519">
        <v>1.05</v>
      </c>
      <c r="M519">
        <v>1.73</v>
      </c>
      <c r="N519" s="6" t="s">
        <v>96</v>
      </c>
      <c r="O519" s="6" t="s">
        <v>96</v>
      </c>
      <c r="P519" s="39" t="s">
        <v>96</v>
      </c>
      <c r="Q519" s="6" t="s">
        <v>96</v>
      </c>
      <c r="R519" s="6" t="s">
        <v>96</v>
      </c>
      <c r="S519" s="30" t="s">
        <v>96</v>
      </c>
      <c r="T519" s="6" t="s">
        <v>96</v>
      </c>
      <c r="U519">
        <v>12.8</v>
      </c>
      <c r="V519">
        <v>32.4</v>
      </c>
      <c r="W519">
        <v>-14.1</v>
      </c>
      <c r="X519" s="16" t="s">
        <v>96</v>
      </c>
      <c r="Y519" s="16" t="s">
        <v>96</v>
      </c>
      <c r="Z519" s="78" t="s">
        <v>69</v>
      </c>
      <c r="AA519" s="6" t="s">
        <v>70</v>
      </c>
      <c r="AB519" s="6">
        <v>2008</v>
      </c>
      <c r="AC519" s="6">
        <v>2013</v>
      </c>
      <c r="AD519" s="6" t="s">
        <v>96</v>
      </c>
      <c r="AE519" s="6">
        <v>1</v>
      </c>
      <c r="AF519" s="6" t="s">
        <v>96</v>
      </c>
      <c r="AG519" s="6" t="s">
        <v>96</v>
      </c>
      <c r="AH519" s="6" t="s">
        <v>96</v>
      </c>
      <c r="AI519" s="6">
        <v>1</v>
      </c>
      <c r="AJ519" s="6" t="s">
        <v>96</v>
      </c>
      <c r="AK519" s="6" t="s">
        <v>96</v>
      </c>
      <c r="AL519" s="16" t="s">
        <v>73</v>
      </c>
      <c r="AM519" s="30" t="s">
        <v>96</v>
      </c>
      <c r="AN519" s="30" t="s">
        <v>96</v>
      </c>
      <c r="AO519" s="30" t="s">
        <v>96</v>
      </c>
      <c r="AP519" s="6" t="s">
        <v>96</v>
      </c>
      <c r="AQ519" s="6" t="s">
        <v>680</v>
      </c>
      <c r="AR519" s="6" t="s">
        <v>96</v>
      </c>
      <c r="AS519" s="6">
        <v>1</v>
      </c>
      <c r="AT519" s="6" t="s">
        <v>96</v>
      </c>
      <c r="AU519" s="6">
        <v>1</v>
      </c>
      <c r="AV519" s="6">
        <v>1</v>
      </c>
      <c r="AW519" s="6" t="s">
        <v>96</v>
      </c>
      <c r="AX519" s="6" t="s">
        <v>96</v>
      </c>
      <c r="AY519" s="6" t="s">
        <v>96</v>
      </c>
      <c r="AZ519" s="6" t="s">
        <v>96</v>
      </c>
      <c r="BA519" s="6">
        <v>1</v>
      </c>
      <c r="BB519" s="6">
        <v>1</v>
      </c>
      <c r="BC519" s="6" t="s">
        <v>96</v>
      </c>
      <c r="BD519" s="6" t="s">
        <v>96</v>
      </c>
      <c r="BE519" s="6" t="s">
        <v>96</v>
      </c>
      <c r="BF519" s="6" t="s">
        <v>96</v>
      </c>
      <c r="BG519" s="6" t="s">
        <v>96</v>
      </c>
      <c r="BH519" s="6" t="s">
        <v>96</v>
      </c>
      <c r="BI519" s="6" t="s">
        <v>96</v>
      </c>
      <c r="BJ519" s="6" t="s">
        <v>96</v>
      </c>
      <c r="BK519" s="6" t="s">
        <v>812</v>
      </c>
      <c r="BL519" s="6" t="s">
        <v>96</v>
      </c>
      <c r="BM519" s="6" t="s">
        <v>96</v>
      </c>
      <c r="BN519" s="6" t="s">
        <v>96</v>
      </c>
      <c r="BO519" s="6" t="s">
        <v>96</v>
      </c>
      <c r="BP519" s="6" t="s">
        <v>96</v>
      </c>
      <c r="BQ519" s="6" t="s">
        <v>96</v>
      </c>
      <c r="BR519" s="6" t="s">
        <v>96</v>
      </c>
      <c r="BS519" s="6" t="s">
        <v>96</v>
      </c>
      <c r="BT519" s="6" t="s">
        <v>96</v>
      </c>
      <c r="BU519" s="6" t="s">
        <v>96</v>
      </c>
      <c r="BV519" s="6" t="s">
        <v>96</v>
      </c>
      <c r="BW519" s="6" t="s">
        <v>96</v>
      </c>
      <c r="BX519" s="6" t="s">
        <v>96</v>
      </c>
    </row>
    <row r="520" spans="1:76" x14ac:dyDescent="0.25">
      <c r="A520" s="6" t="s">
        <v>776</v>
      </c>
      <c r="B520" s="6" t="s">
        <v>777</v>
      </c>
      <c r="C520" s="6" t="s">
        <v>775</v>
      </c>
      <c r="D520" s="6" t="s">
        <v>774</v>
      </c>
      <c r="E520" s="6">
        <v>2019</v>
      </c>
      <c r="F520" s="39">
        <v>1.18</v>
      </c>
      <c r="G520" t="s">
        <v>785</v>
      </c>
      <c r="H520" s="6" t="s">
        <v>787</v>
      </c>
      <c r="I520" t="s">
        <v>724</v>
      </c>
      <c r="J520" s="6" t="s">
        <v>96</v>
      </c>
      <c r="K520" s="6" t="s">
        <v>96</v>
      </c>
      <c r="L520">
        <v>0.78</v>
      </c>
      <c r="M520">
        <v>1.8</v>
      </c>
      <c r="N520" s="6" t="s">
        <v>96</v>
      </c>
      <c r="O520" s="6" t="s">
        <v>96</v>
      </c>
      <c r="P520" s="39" t="s">
        <v>96</v>
      </c>
      <c r="Q520" s="6" t="s">
        <v>96</v>
      </c>
      <c r="R520" s="6" t="s">
        <v>96</v>
      </c>
      <c r="S520" s="30" t="s">
        <v>96</v>
      </c>
      <c r="T520" s="6" t="s">
        <v>96</v>
      </c>
      <c r="U520">
        <v>12.8</v>
      </c>
      <c r="V520">
        <v>32.4</v>
      </c>
      <c r="W520">
        <v>-14.1</v>
      </c>
      <c r="X520" s="16" t="s">
        <v>96</v>
      </c>
      <c r="Y520" s="16" t="s">
        <v>96</v>
      </c>
      <c r="Z520" s="78" t="s">
        <v>69</v>
      </c>
      <c r="AA520" s="6" t="s">
        <v>70</v>
      </c>
      <c r="AB520" s="6">
        <v>2008</v>
      </c>
      <c r="AC520" s="6">
        <v>2013</v>
      </c>
      <c r="AD520" s="6" t="s">
        <v>96</v>
      </c>
      <c r="AE520" s="6" t="s">
        <v>96</v>
      </c>
      <c r="AF520" s="6">
        <v>1</v>
      </c>
      <c r="AG520" s="6" t="s">
        <v>96</v>
      </c>
      <c r="AH520" s="6" t="s">
        <v>96</v>
      </c>
      <c r="AI520" s="6">
        <v>1</v>
      </c>
      <c r="AJ520" s="6" t="s">
        <v>96</v>
      </c>
      <c r="AK520" s="6" t="s">
        <v>96</v>
      </c>
      <c r="AL520" s="16" t="s">
        <v>73</v>
      </c>
      <c r="AM520" s="30" t="s">
        <v>96</v>
      </c>
      <c r="AN520" s="30" t="s">
        <v>96</v>
      </c>
      <c r="AO520" s="30" t="s">
        <v>96</v>
      </c>
      <c r="AP520" s="6" t="s">
        <v>96</v>
      </c>
      <c r="AQ520" s="6" t="s">
        <v>680</v>
      </c>
      <c r="AR520" s="6" t="s">
        <v>96</v>
      </c>
      <c r="AS520" s="6">
        <v>1</v>
      </c>
      <c r="AT520" s="6" t="s">
        <v>96</v>
      </c>
      <c r="AU520" s="6">
        <v>1</v>
      </c>
      <c r="AV520" s="6">
        <v>1</v>
      </c>
      <c r="AW520" s="6" t="s">
        <v>96</v>
      </c>
      <c r="AX520" s="6" t="s">
        <v>96</v>
      </c>
      <c r="AY520" s="6" t="s">
        <v>96</v>
      </c>
      <c r="AZ520" s="6" t="s">
        <v>96</v>
      </c>
      <c r="BA520" s="6">
        <v>1</v>
      </c>
      <c r="BB520" s="6">
        <v>1</v>
      </c>
      <c r="BC520" s="6" t="s">
        <v>96</v>
      </c>
      <c r="BD520" s="6" t="s">
        <v>96</v>
      </c>
      <c r="BE520" s="6" t="s">
        <v>96</v>
      </c>
      <c r="BF520" s="6" t="s">
        <v>96</v>
      </c>
      <c r="BG520" s="6" t="s">
        <v>96</v>
      </c>
      <c r="BH520" s="6" t="s">
        <v>96</v>
      </c>
      <c r="BI520" s="6" t="s">
        <v>96</v>
      </c>
      <c r="BJ520" s="6" t="s">
        <v>96</v>
      </c>
      <c r="BK520" s="6" t="s">
        <v>812</v>
      </c>
      <c r="BL520" s="6" t="s">
        <v>96</v>
      </c>
      <c r="BM520" s="6" t="s">
        <v>96</v>
      </c>
      <c r="BN520" s="6" t="s">
        <v>96</v>
      </c>
      <c r="BO520" s="6" t="s">
        <v>96</v>
      </c>
      <c r="BP520" s="6" t="s">
        <v>96</v>
      </c>
      <c r="BQ520" s="6" t="s">
        <v>96</v>
      </c>
      <c r="BR520" s="6" t="s">
        <v>96</v>
      </c>
      <c r="BS520" s="6" t="s">
        <v>96</v>
      </c>
      <c r="BT520" s="6" t="s">
        <v>96</v>
      </c>
      <c r="BU520" s="6" t="s">
        <v>96</v>
      </c>
      <c r="BV520" s="6" t="s">
        <v>96</v>
      </c>
      <c r="BW520" s="6" t="s">
        <v>96</v>
      </c>
      <c r="BX520" s="6" t="s">
        <v>96</v>
      </c>
    </row>
    <row r="521" spans="1:76" x14ac:dyDescent="0.25">
      <c r="A521" s="6" t="s">
        <v>776</v>
      </c>
      <c r="B521" s="6" t="s">
        <v>777</v>
      </c>
      <c r="C521" s="6" t="s">
        <v>775</v>
      </c>
      <c r="D521" s="6" t="s">
        <v>774</v>
      </c>
      <c r="E521" s="6">
        <v>2019</v>
      </c>
      <c r="F521" s="39">
        <v>1.1399999999999999</v>
      </c>
      <c r="G521" t="s">
        <v>785</v>
      </c>
      <c r="H521" s="6" t="s">
        <v>787</v>
      </c>
      <c r="I521" t="s">
        <v>724</v>
      </c>
      <c r="J521" s="6" t="s">
        <v>96</v>
      </c>
      <c r="K521" s="6" t="s">
        <v>96</v>
      </c>
      <c r="L521">
        <v>0.55000000000000004</v>
      </c>
      <c r="M521">
        <v>2.2400000000000002</v>
      </c>
      <c r="N521" s="6" t="s">
        <v>96</v>
      </c>
      <c r="O521" s="6" t="s">
        <v>96</v>
      </c>
      <c r="P521" s="39" t="s">
        <v>96</v>
      </c>
      <c r="Q521" s="6" t="s">
        <v>96</v>
      </c>
      <c r="R521" s="6" t="s">
        <v>96</v>
      </c>
      <c r="S521" s="30" t="s">
        <v>96</v>
      </c>
      <c r="T521" s="6" t="s">
        <v>96</v>
      </c>
      <c r="U521">
        <v>8</v>
      </c>
      <c r="V521">
        <v>32.799999999999997</v>
      </c>
      <c r="W521">
        <v>-25.9</v>
      </c>
      <c r="X521" s="16" t="s">
        <v>96</v>
      </c>
      <c r="Y521" s="16" t="s">
        <v>96</v>
      </c>
      <c r="Z521" s="78" t="s">
        <v>69</v>
      </c>
      <c r="AA521" s="6" t="s">
        <v>70</v>
      </c>
      <c r="AB521" s="6">
        <v>2008</v>
      </c>
      <c r="AC521" s="6">
        <v>2013</v>
      </c>
      <c r="AD521" s="6" t="s">
        <v>96</v>
      </c>
      <c r="AE521" s="6">
        <v>1</v>
      </c>
      <c r="AF521" s="6" t="s">
        <v>96</v>
      </c>
      <c r="AG521" s="6" t="s">
        <v>96</v>
      </c>
      <c r="AH521" s="6" t="s">
        <v>96</v>
      </c>
      <c r="AI521" s="6">
        <v>1</v>
      </c>
      <c r="AJ521" s="6" t="s">
        <v>96</v>
      </c>
      <c r="AK521" s="6" t="s">
        <v>96</v>
      </c>
      <c r="AL521" s="16" t="s">
        <v>73</v>
      </c>
      <c r="AM521" s="30" t="s">
        <v>96</v>
      </c>
      <c r="AN521" s="30" t="s">
        <v>96</v>
      </c>
      <c r="AO521" s="30" t="s">
        <v>96</v>
      </c>
      <c r="AP521" s="6" t="s">
        <v>96</v>
      </c>
      <c r="AQ521" s="6" t="s">
        <v>680</v>
      </c>
      <c r="AR521" s="6" t="s">
        <v>96</v>
      </c>
      <c r="AS521" s="6">
        <v>1</v>
      </c>
      <c r="AT521" s="6" t="s">
        <v>96</v>
      </c>
      <c r="AU521" s="6">
        <v>1</v>
      </c>
      <c r="AV521" s="6">
        <v>1</v>
      </c>
      <c r="AW521" s="6" t="s">
        <v>96</v>
      </c>
      <c r="AX521" s="6" t="s">
        <v>96</v>
      </c>
      <c r="AY521" s="6" t="s">
        <v>96</v>
      </c>
      <c r="AZ521" s="6" t="s">
        <v>96</v>
      </c>
      <c r="BA521" s="6">
        <v>1</v>
      </c>
      <c r="BB521" s="6">
        <v>1</v>
      </c>
      <c r="BC521" s="6" t="s">
        <v>96</v>
      </c>
      <c r="BD521" s="6" t="s">
        <v>96</v>
      </c>
      <c r="BE521" s="6" t="s">
        <v>96</v>
      </c>
      <c r="BF521" s="6" t="s">
        <v>96</v>
      </c>
      <c r="BG521" s="6" t="s">
        <v>96</v>
      </c>
      <c r="BH521" s="6" t="s">
        <v>96</v>
      </c>
      <c r="BI521" s="6" t="s">
        <v>96</v>
      </c>
      <c r="BJ521" s="6" t="s">
        <v>96</v>
      </c>
      <c r="BK521" s="6" t="s">
        <v>813</v>
      </c>
      <c r="BL521" s="6" t="s">
        <v>96</v>
      </c>
      <c r="BM521" s="6" t="s">
        <v>96</v>
      </c>
      <c r="BN521" s="6" t="s">
        <v>96</v>
      </c>
      <c r="BO521" s="6" t="s">
        <v>96</v>
      </c>
      <c r="BP521" s="6" t="s">
        <v>96</v>
      </c>
      <c r="BQ521" s="6" t="s">
        <v>96</v>
      </c>
      <c r="BR521" s="6" t="s">
        <v>96</v>
      </c>
      <c r="BS521" s="6" t="s">
        <v>96</v>
      </c>
      <c r="BT521" s="6" t="s">
        <v>96</v>
      </c>
      <c r="BU521" s="6" t="s">
        <v>96</v>
      </c>
      <c r="BV521" s="6" t="s">
        <v>96</v>
      </c>
      <c r="BW521" s="6" t="s">
        <v>96</v>
      </c>
      <c r="BX521" s="6" t="s">
        <v>96</v>
      </c>
    </row>
    <row r="522" spans="1:76" x14ac:dyDescent="0.25">
      <c r="A522" s="6" t="s">
        <v>776</v>
      </c>
      <c r="B522" s="6" t="s">
        <v>777</v>
      </c>
      <c r="C522" s="6" t="s">
        <v>775</v>
      </c>
      <c r="D522" s="6" t="s">
        <v>774</v>
      </c>
      <c r="E522" s="6">
        <v>2019</v>
      </c>
      <c r="F522" s="39">
        <v>1.0900000000000001</v>
      </c>
      <c r="G522" t="s">
        <v>785</v>
      </c>
      <c r="H522" s="6" t="s">
        <v>787</v>
      </c>
      <c r="I522" t="s">
        <v>724</v>
      </c>
      <c r="J522" s="6" t="s">
        <v>96</v>
      </c>
      <c r="K522" s="6" t="s">
        <v>96</v>
      </c>
      <c r="L522">
        <v>0.73</v>
      </c>
      <c r="M522">
        <v>1.91</v>
      </c>
      <c r="N522" s="6" t="s">
        <v>96</v>
      </c>
      <c r="O522" s="6" t="s">
        <v>96</v>
      </c>
      <c r="P522" s="39" t="s">
        <v>96</v>
      </c>
      <c r="Q522" s="6" t="s">
        <v>96</v>
      </c>
      <c r="R522" s="6" t="s">
        <v>96</v>
      </c>
      <c r="S522" s="30" t="s">
        <v>96</v>
      </c>
      <c r="T522" s="6" t="s">
        <v>96</v>
      </c>
      <c r="U522">
        <v>8</v>
      </c>
      <c r="V522">
        <v>32.799999999999997</v>
      </c>
      <c r="W522">
        <v>-25.9</v>
      </c>
      <c r="X522" s="16" t="s">
        <v>96</v>
      </c>
      <c r="Y522" s="16" t="s">
        <v>96</v>
      </c>
      <c r="Z522" s="78" t="s">
        <v>69</v>
      </c>
      <c r="AA522" s="6" t="s">
        <v>70</v>
      </c>
      <c r="AB522" s="6">
        <v>2008</v>
      </c>
      <c r="AC522" s="6">
        <v>2013</v>
      </c>
      <c r="AD522" s="6" t="s">
        <v>96</v>
      </c>
      <c r="AE522" s="6" t="s">
        <v>96</v>
      </c>
      <c r="AF522" s="6">
        <v>1</v>
      </c>
      <c r="AG522" s="6" t="s">
        <v>96</v>
      </c>
      <c r="AH522" s="6" t="s">
        <v>96</v>
      </c>
      <c r="AI522" s="6">
        <v>1</v>
      </c>
      <c r="AJ522" s="6" t="s">
        <v>96</v>
      </c>
      <c r="AK522" s="6" t="s">
        <v>96</v>
      </c>
      <c r="AL522" s="16" t="s">
        <v>73</v>
      </c>
      <c r="AM522" s="30" t="s">
        <v>96</v>
      </c>
      <c r="AN522" s="30" t="s">
        <v>96</v>
      </c>
      <c r="AO522" s="30" t="s">
        <v>96</v>
      </c>
      <c r="AP522" s="6" t="s">
        <v>96</v>
      </c>
      <c r="AQ522" s="6" t="s">
        <v>680</v>
      </c>
      <c r="AR522" s="6" t="s">
        <v>96</v>
      </c>
      <c r="AS522" s="6">
        <v>1</v>
      </c>
      <c r="AT522" s="6" t="s">
        <v>96</v>
      </c>
      <c r="AU522" s="6">
        <v>1</v>
      </c>
      <c r="AV522" s="6">
        <v>1</v>
      </c>
      <c r="AW522" s="6" t="s">
        <v>96</v>
      </c>
      <c r="AX522" s="6" t="s">
        <v>96</v>
      </c>
      <c r="AY522" s="6" t="s">
        <v>96</v>
      </c>
      <c r="AZ522" s="6" t="s">
        <v>96</v>
      </c>
      <c r="BA522" s="6">
        <v>1</v>
      </c>
      <c r="BB522" s="6">
        <v>1</v>
      </c>
      <c r="BC522" s="6" t="s">
        <v>96</v>
      </c>
      <c r="BD522" s="6" t="s">
        <v>96</v>
      </c>
      <c r="BE522" s="6" t="s">
        <v>96</v>
      </c>
      <c r="BF522" s="6" t="s">
        <v>96</v>
      </c>
      <c r="BG522" s="6" t="s">
        <v>96</v>
      </c>
      <c r="BH522" s="6" t="s">
        <v>96</v>
      </c>
      <c r="BI522" s="6" t="s">
        <v>96</v>
      </c>
      <c r="BJ522" s="6" t="s">
        <v>96</v>
      </c>
      <c r="BK522" s="6" t="s">
        <v>813</v>
      </c>
      <c r="BL522" s="6" t="s">
        <v>96</v>
      </c>
      <c r="BM522" s="6" t="s">
        <v>96</v>
      </c>
      <c r="BN522" s="6" t="s">
        <v>96</v>
      </c>
      <c r="BO522" s="6" t="s">
        <v>96</v>
      </c>
      <c r="BP522" s="6" t="s">
        <v>96</v>
      </c>
      <c r="BQ522" s="6" t="s">
        <v>96</v>
      </c>
      <c r="BR522" s="6" t="s">
        <v>96</v>
      </c>
      <c r="BS522" s="6" t="s">
        <v>96</v>
      </c>
      <c r="BT522" s="6" t="s">
        <v>96</v>
      </c>
      <c r="BU522" s="6" t="s">
        <v>96</v>
      </c>
      <c r="BV522" s="6" t="s">
        <v>96</v>
      </c>
      <c r="BW522" s="6" t="s">
        <v>96</v>
      </c>
      <c r="BX522" s="6" t="s">
        <v>96</v>
      </c>
    </row>
    <row r="523" spans="1:76" x14ac:dyDescent="0.25">
      <c r="A523" s="6" t="s">
        <v>776</v>
      </c>
      <c r="B523" s="6" t="s">
        <v>777</v>
      </c>
      <c r="C523" s="6" t="s">
        <v>775</v>
      </c>
      <c r="D523" s="6" t="s">
        <v>774</v>
      </c>
      <c r="E523" s="6">
        <v>2019</v>
      </c>
      <c r="F523" s="39">
        <v>1.03</v>
      </c>
      <c r="G523" t="s">
        <v>785</v>
      </c>
      <c r="H523" s="6" t="s">
        <v>787</v>
      </c>
      <c r="I523" t="s">
        <v>724</v>
      </c>
      <c r="J523" s="6" t="s">
        <v>96</v>
      </c>
      <c r="K523" s="6" t="s">
        <v>96</v>
      </c>
      <c r="L523">
        <v>0.68</v>
      </c>
      <c r="M523">
        <v>1.52</v>
      </c>
      <c r="N523" s="6" t="s">
        <v>96</v>
      </c>
      <c r="O523" s="6" t="s">
        <v>96</v>
      </c>
      <c r="P523" s="39" t="s">
        <v>96</v>
      </c>
      <c r="Q523" s="6" t="s">
        <v>96</v>
      </c>
      <c r="R523" s="6" t="s">
        <v>96</v>
      </c>
      <c r="S523" s="30" t="s">
        <v>96</v>
      </c>
      <c r="T523" s="6" t="s">
        <v>96</v>
      </c>
      <c r="U523">
        <v>17</v>
      </c>
      <c r="V523">
        <v>35.299999999999997</v>
      </c>
      <c r="W523">
        <v>-2.9</v>
      </c>
      <c r="X523" s="16" t="s">
        <v>96</v>
      </c>
      <c r="Y523" s="16" t="s">
        <v>96</v>
      </c>
      <c r="Z523" s="78" t="s">
        <v>69</v>
      </c>
      <c r="AA523" s="6" t="s">
        <v>70</v>
      </c>
      <c r="AB523" s="6">
        <v>2008</v>
      </c>
      <c r="AC523" s="6">
        <v>2013</v>
      </c>
      <c r="AD523" s="6" t="s">
        <v>96</v>
      </c>
      <c r="AE523" s="6">
        <v>1</v>
      </c>
      <c r="AF523" s="6" t="s">
        <v>96</v>
      </c>
      <c r="AG523" s="6" t="s">
        <v>96</v>
      </c>
      <c r="AH523" s="6" t="s">
        <v>96</v>
      </c>
      <c r="AI523" s="6">
        <v>1</v>
      </c>
      <c r="AJ523" s="6" t="s">
        <v>96</v>
      </c>
      <c r="AK523" s="6" t="s">
        <v>96</v>
      </c>
      <c r="AL523" s="16" t="s">
        <v>73</v>
      </c>
      <c r="AM523" s="30" t="s">
        <v>96</v>
      </c>
      <c r="AN523" s="30" t="s">
        <v>96</v>
      </c>
      <c r="AO523" s="30" t="s">
        <v>96</v>
      </c>
      <c r="AP523" s="6" t="s">
        <v>96</v>
      </c>
      <c r="AQ523" s="6" t="s">
        <v>680</v>
      </c>
      <c r="AR523" s="6" t="s">
        <v>96</v>
      </c>
      <c r="AS523" s="6">
        <v>1</v>
      </c>
      <c r="AT523" s="6" t="s">
        <v>96</v>
      </c>
      <c r="AU523" s="6">
        <v>1</v>
      </c>
      <c r="AV523" s="6">
        <v>1</v>
      </c>
      <c r="AW523" s="6" t="s">
        <v>96</v>
      </c>
      <c r="AX523" s="6" t="s">
        <v>96</v>
      </c>
      <c r="AY523" s="6" t="s">
        <v>96</v>
      </c>
      <c r="AZ523" s="6" t="s">
        <v>96</v>
      </c>
      <c r="BA523" s="6">
        <v>1</v>
      </c>
      <c r="BB523" s="6">
        <v>1</v>
      </c>
      <c r="BC523" s="6" t="s">
        <v>96</v>
      </c>
      <c r="BD523" s="6" t="s">
        <v>96</v>
      </c>
      <c r="BE523" s="6" t="s">
        <v>96</v>
      </c>
      <c r="BF523" s="6" t="s">
        <v>96</v>
      </c>
      <c r="BG523" s="6" t="s">
        <v>96</v>
      </c>
      <c r="BH523" s="6" t="s">
        <v>96</v>
      </c>
      <c r="BI523" s="6" t="s">
        <v>96</v>
      </c>
      <c r="BJ523" s="6" t="s">
        <v>96</v>
      </c>
      <c r="BK523" s="6" t="s">
        <v>814</v>
      </c>
      <c r="BL523" s="6" t="s">
        <v>96</v>
      </c>
      <c r="BM523" s="6" t="s">
        <v>96</v>
      </c>
      <c r="BN523" s="6" t="s">
        <v>96</v>
      </c>
      <c r="BO523" s="6" t="s">
        <v>96</v>
      </c>
      <c r="BP523" s="6" t="s">
        <v>96</v>
      </c>
      <c r="BQ523" s="6" t="s">
        <v>96</v>
      </c>
      <c r="BR523" s="6" t="s">
        <v>96</v>
      </c>
      <c r="BS523" s="6" t="s">
        <v>96</v>
      </c>
      <c r="BT523" s="6" t="s">
        <v>96</v>
      </c>
      <c r="BU523" s="6" t="s">
        <v>96</v>
      </c>
      <c r="BV523" s="6" t="s">
        <v>96</v>
      </c>
      <c r="BW523" s="6" t="s">
        <v>96</v>
      </c>
      <c r="BX523" s="6" t="s">
        <v>96</v>
      </c>
    </row>
    <row r="524" spans="1:76" x14ac:dyDescent="0.25">
      <c r="A524" s="6" t="s">
        <v>776</v>
      </c>
      <c r="B524" s="6" t="s">
        <v>777</v>
      </c>
      <c r="C524" s="6" t="s">
        <v>775</v>
      </c>
      <c r="D524" s="6" t="s">
        <v>774</v>
      </c>
      <c r="E524" s="6">
        <v>2019</v>
      </c>
      <c r="F524" s="39">
        <v>1.1399999999999999</v>
      </c>
      <c r="G524" t="s">
        <v>785</v>
      </c>
      <c r="H524" s="6" t="s">
        <v>787</v>
      </c>
      <c r="I524" t="s">
        <v>724</v>
      </c>
      <c r="J524" s="6" t="s">
        <v>96</v>
      </c>
      <c r="K524" s="6" t="s">
        <v>96</v>
      </c>
      <c r="L524">
        <v>0.82</v>
      </c>
      <c r="M524">
        <v>1.83</v>
      </c>
      <c r="N524" s="6" t="s">
        <v>96</v>
      </c>
      <c r="O524" s="6" t="s">
        <v>96</v>
      </c>
      <c r="P524" s="39" t="s">
        <v>96</v>
      </c>
      <c r="Q524" s="6" t="s">
        <v>96</v>
      </c>
      <c r="R524" s="6" t="s">
        <v>96</v>
      </c>
      <c r="S524" s="30" t="s">
        <v>96</v>
      </c>
      <c r="T524" s="6" t="s">
        <v>96</v>
      </c>
      <c r="U524">
        <v>17</v>
      </c>
      <c r="V524">
        <v>35.299999999999997</v>
      </c>
      <c r="W524">
        <v>-2.9</v>
      </c>
      <c r="X524" s="16" t="s">
        <v>96</v>
      </c>
      <c r="Y524" s="16" t="s">
        <v>96</v>
      </c>
      <c r="Z524" s="78" t="s">
        <v>69</v>
      </c>
      <c r="AA524" s="6" t="s">
        <v>70</v>
      </c>
      <c r="AB524" s="6">
        <v>2008</v>
      </c>
      <c r="AC524" s="6">
        <v>2013</v>
      </c>
      <c r="AD524" s="6" t="s">
        <v>96</v>
      </c>
      <c r="AE524" s="6" t="s">
        <v>96</v>
      </c>
      <c r="AF524" s="6">
        <v>1</v>
      </c>
      <c r="AG524" s="6" t="s">
        <v>96</v>
      </c>
      <c r="AH524" s="6" t="s">
        <v>96</v>
      </c>
      <c r="AI524" s="6">
        <v>1</v>
      </c>
      <c r="AJ524" s="6" t="s">
        <v>96</v>
      </c>
      <c r="AK524" s="6" t="s">
        <v>96</v>
      </c>
      <c r="AL524" s="16" t="s">
        <v>73</v>
      </c>
      <c r="AM524" s="30" t="s">
        <v>96</v>
      </c>
      <c r="AN524" s="30" t="s">
        <v>96</v>
      </c>
      <c r="AO524" s="30" t="s">
        <v>96</v>
      </c>
      <c r="AP524" s="6" t="s">
        <v>96</v>
      </c>
      <c r="AQ524" s="6" t="s">
        <v>680</v>
      </c>
      <c r="AR524" s="6" t="s">
        <v>96</v>
      </c>
      <c r="AS524" s="6">
        <v>1</v>
      </c>
      <c r="AT524" s="6" t="s">
        <v>96</v>
      </c>
      <c r="AU524" s="6">
        <v>1</v>
      </c>
      <c r="AV524" s="6">
        <v>1</v>
      </c>
      <c r="AW524" s="6" t="s">
        <v>96</v>
      </c>
      <c r="AX524" s="6" t="s">
        <v>96</v>
      </c>
      <c r="AY524" s="6" t="s">
        <v>96</v>
      </c>
      <c r="AZ524" s="6" t="s">
        <v>96</v>
      </c>
      <c r="BA524" s="6">
        <v>1</v>
      </c>
      <c r="BB524" s="6">
        <v>1</v>
      </c>
      <c r="BC524" s="6" t="s">
        <v>96</v>
      </c>
      <c r="BD524" s="6" t="s">
        <v>96</v>
      </c>
      <c r="BE524" s="6" t="s">
        <v>96</v>
      </c>
      <c r="BF524" s="6" t="s">
        <v>96</v>
      </c>
      <c r="BG524" s="6" t="s">
        <v>96</v>
      </c>
      <c r="BH524" s="6" t="s">
        <v>96</v>
      </c>
      <c r="BI524" s="6" t="s">
        <v>96</v>
      </c>
      <c r="BJ524" s="6" t="s">
        <v>96</v>
      </c>
      <c r="BK524" s="6" t="s">
        <v>814</v>
      </c>
      <c r="BL524" s="6" t="s">
        <v>96</v>
      </c>
      <c r="BM524" s="6" t="s">
        <v>96</v>
      </c>
      <c r="BN524" s="6" t="s">
        <v>96</v>
      </c>
      <c r="BO524" s="6" t="s">
        <v>96</v>
      </c>
      <c r="BP524" s="6" t="s">
        <v>96</v>
      </c>
      <c r="BQ524" s="6" t="s">
        <v>96</v>
      </c>
      <c r="BR524" s="6" t="s">
        <v>96</v>
      </c>
      <c r="BS524" s="6" t="s">
        <v>96</v>
      </c>
      <c r="BT524" s="6" t="s">
        <v>96</v>
      </c>
      <c r="BU524" s="6" t="s">
        <v>96</v>
      </c>
      <c r="BV524" s="6" t="s">
        <v>96</v>
      </c>
      <c r="BW524" s="6" t="s">
        <v>96</v>
      </c>
      <c r="BX524" s="6" t="s">
        <v>96</v>
      </c>
    </row>
    <row r="525" spans="1:76" x14ac:dyDescent="0.25">
      <c r="A525" s="6" t="s">
        <v>776</v>
      </c>
      <c r="B525" s="6" t="s">
        <v>777</v>
      </c>
      <c r="C525" s="6" t="s">
        <v>775</v>
      </c>
      <c r="D525" s="6" t="s">
        <v>774</v>
      </c>
      <c r="E525" s="6">
        <v>2019</v>
      </c>
      <c r="F525" s="39">
        <v>1.17</v>
      </c>
      <c r="G525" t="s">
        <v>785</v>
      </c>
      <c r="H525" s="6" t="s">
        <v>787</v>
      </c>
      <c r="I525" t="s">
        <v>724</v>
      </c>
      <c r="J525" s="6" t="s">
        <v>96</v>
      </c>
      <c r="K525" s="6" t="s">
        <v>96</v>
      </c>
      <c r="L525">
        <v>0.79</v>
      </c>
      <c r="M525">
        <v>1.48</v>
      </c>
      <c r="N525" s="6" t="s">
        <v>96</v>
      </c>
      <c r="O525" s="6" t="s">
        <v>96</v>
      </c>
      <c r="P525" s="39" t="s">
        <v>96</v>
      </c>
      <c r="Q525" s="6" t="s">
        <v>96</v>
      </c>
      <c r="R525" s="6" t="s">
        <v>96</v>
      </c>
      <c r="S525" s="30" t="s">
        <v>96</v>
      </c>
      <c r="T525" s="6" t="s">
        <v>96</v>
      </c>
      <c r="U525">
        <v>13.6</v>
      </c>
      <c r="V525">
        <v>32.299999999999997</v>
      </c>
      <c r="W525">
        <v>-7.2</v>
      </c>
      <c r="X525" s="16" t="s">
        <v>96</v>
      </c>
      <c r="Y525" s="16" t="s">
        <v>96</v>
      </c>
      <c r="Z525" s="78" t="s">
        <v>69</v>
      </c>
      <c r="AA525" s="6" t="s">
        <v>70</v>
      </c>
      <c r="AB525" s="6">
        <v>2008</v>
      </c>
      <c r="AC525" s="6">
        <v>2013</v>
      </c>
      <c r="AD525" s="6" t="s">
        <v>96</v>
      </c>
      <c r="AE525" s="6">
        <v>1</v>
      </c>
      <c r="AF525" s="6" t="s">
        <v>96</v>
      </c>
      <c r="AG525" s="6" t="s">
        <v>96</v>
      </c>
      <c r="AH525" s="6" t="s">
        <v>96</v>
      </c>
      <c r="AI525" s="6">
        <v>1</v>
      </c>
      <c r="AJ525" s="6" t="s">
        <v>96</v>
      </c>
      <c r="AK525" s="6" t="s">
        <v>96</v>
      </c>
      <c r="AL525" s="16" t="s">
        <v>73</v>
      </c>
      <c r="AM525" s="30" t="s">
        <v>96</v>
      </c>
      <c r="AN525" s="30" t="s">
        <v>96</v>
      </c>
      <c r="AO525" s="30" t="s">
        <v>96</v>
      </c>
      <c r="AP525" s="6" t="s">
        <v>96</v>
      </c>
      <c r="AQ525" s="6" t="s">
        <v>680</v>
      </c>
      <c r="AR525" s="6" t="s">
        <v>96</v>
      </c>
      <c r="AS525" s="6">
        <v>1</v>
      </c>
      <c r="AT525" s="6" t="s">
        <v>96</v>
      </c>
      <c r="AU525" s="6">
        <v>1</v>
      </c>
      <c r="AV525" s="6">
        <v>1</v>
      </c>
      <c r="AW525" s="6" t="s">
        <v>96</v>
      </c>
      <c r="AX525" s="6" t="s">
        <v>96</v>
      </c>
      <c r="AY525" s="6" t="s">
        <v>96</v>
      </c>
      <c r="AZ525" s="6" t="s">
        <v>96</v>
      </c>
      <c r="BA525" s="6">
        <v>1</v>
      </c>
      <c r="BB525" s="6">
        <v>1</v>
      </c>
      <c r="BC525" s="6" t="s">
        <v>96</v>
      </c>
      <c r="BD525" s="6" t="s">
        <v>96</v>
      </c>
      <c r="BE525" s="6" t="s">
        <v>96</v>
      </c>
      <c r="BF525" s="6" t="s">
        <v>96</v>
      </c>
      <c r="BG525" s="6" t="s">
        <v>96</v>
      </c>
      <c r="BH525" s="6" t="s">
        <v>96</v>
      </c>
      <c r="BI525" s="6" t="s">
        <v>96</v>
      </c>
      <c r="BJ525" s="6" t="s">
        <v>96</v>
      </c>
      <c r="BK525" s="6" t="s">
        <v>815</v>
      </c>
      <c r="BL525" s="6" t="s">
        <v>96</v>
      </c>
      <c r="BM525" s="6" t="s">
        <v>96</v>
      </c>
      <c r="BN525" s="6" t="s">
        <v>96</v>
      </c>
      <c r="BO525" s="6" t="s">
        <v>96</v>
      </c>
      <c r="BP525" s="6" t="s">
        <v>96</v>
      </c>
      <c r="BQ525" s="6" t="s">
        <v>96</v>
      </c>
      <c r="BR525" s="6" t="s">
        <v>96</v>
      </c>
      <c r="BS525" s="6" t="s">
        <v>96</v>
      </c>
      <c r="BT525" s="6" t="s">
        <v>96</v>
      </c>
      <c r="BU525" s="6" t="s">
        <v>96</v>
      </c>
      <c r="BV525" s="6" t="s">
        <v>96</v>
      </c>
      <c r="BW525" s="6" t="s">
        <v>96</v>
      </c>
      <c r="BX525" s="6" t="s">
        <v>96</v>
      </c>
    </row>
    <row r="526" spans="1:76" x14ac:dyDescent="0.25">
      <c r="A526" s="6" t="s">
        <v>776</v>
      </c>
      <c r="B526" s="6" t="s">
        <v>777</v>
      </c>
      <c r="C526" s="6" t="s">
        <v>775</v>
      </c>
      <c r="D526" s="6" t="s">
        <v>774</v>
      </c>
      <c r="E526" s="6">
        <v>2019</v>
      </c>
      <c r="F526" s="39">
        <v>1.33</v>
      </c>
      <c r="G526" t="s">
        <v>785</v>
      </c>
      <c r="H526" s="6" t="s">
        <v>787</v>
      </c>
      <c r="I526" t="s">
        <v>724</v>
      </c>
      <c r="J526" s="6" t="s">
        <v>96</v>
      </c>
      <c r="K526" s="6" t="s">
        <v>96</v>
      </c>
      <c r="L526">
        <v>0.56000000000000005</v>
      </c>
      <c r="M526">
        <v>2.19</v>
      </c>
      <c r="N526" s="6" t="s">
        <v>96</v>
      </c>
      <c r="O526" s="6" t="s">
        <v>96</v>
      </c>
      <c r="P526" s="39" t="s">
        <v>96</v>
      </c>
      <c r="Q526" s="6" t="s">
        <v>96</v>
      </c>
      <c r="R526" s="6" t="s">
        <v>96</v>
      </c>
      <c r="S526" s="30" t="s">
        <v>96</v>
      </c>
      <c r="T526" s="6" t="s">
        <v>96</v>
      </c>
      <c r="U526">
        <v>13.6</v>
      </c>
      <c r="V526">
        <v>32.299999999999997</v>
      </c>
      <c r="W526">
        <v>-7.2</v>
      </c>
      <c r="X526" s="16" t="s">
        <v>96</v>
      </c>
      <c r="Y526" s="16" t="s">
        <v>96</v>
      </c>
      <c r="Z526" s="78" t="s">
        <v>69</v>
      </c>
      <c r="AA526" s="6" t="s">
        <v>70</v>
      </c>
      <c r="AB526" s="6">
        <v>2008</v>
      </c>
      <c r="AC526" s="6">
        <v>2013</v>
      </c>
      <c r="AD526" s="6" t="s">
        <v>96</v>
      </c>
      <c r="AE526" s="6" t="s">
        <v>96</v>
      </c>
      <c r="AF526" s="6">
        <v>1</v>
      </c>
      <c r="AG526" s="6" t="s">
        <v>96</v>
      </c>
      <c r="AH526" s="6" t="s">
        <v>96</v>
      </c>
      <c r="AI526" s="6">
        <v>1</v>
      </c>
      <c r="AJ526" s="6" t="s">
        <v>96</v>
      </c>
      <c r="AK526" s="6" t="s">
        <v>96</v>
      </c>
      <c r="AL526" s="16" t="s">
        <v>73</v>
      </c>
      <c r="AM526" s="30" t="s">
        <v>96</v>
      </c>
      <c r="AN526" s="30" t="s">
        <v>96</v>
      </c>
      <c r="AO526" s="30" t="s">
        <v>96</v>
      </c>
      <c r="AP526" s="6" t="s">
        <v>96</v>
      </c>
      <c r="AQ526" s="6" t="s">
        <v>680</v>
      </c>
      <c r="AR526" s="6" t="s">
        <v>96</v>
      </c>
      <c r="AS526" s="6">
        <v>1</v>
      </c>
      <c r="AT526" s="6" t="s">
        <v>96</v>
      </c>
      <c r="AU526" s="6">
        <v>1</v>
      </c>
      <c r="AV526" s="6">
        <v>1</v>
      </c>
      <c r="AW526" s="6" t="s">
        <v>96</v>
      </c>
      <c r="AX526" s="6" t="s">
        <v>96</v>
      </c>
      <c r="AY526" s="6" t="s">
        <v>96</v>
      </c>
      <c r="AZ526" s="6" t="s">
        <v>96</v>
      </c>
      <c r="BA526" s="6">
        <v>1</v>
      </c>
      <c r="BB526" s="6">
        <v>1</v>
      </c>
      <c r="BC526" s="6" t="s">
        <v>96</v>
      </c>
      <c r="BD526" s="6" t="s">
        <v>96</v>
      </c>
      <c r="BE526" s="6" t="s">
        <v>96</v>
      </c>
      <c r="BF526" s="6" t="s">
        <v>96</v>
      </c>
      <c r="BG526" s="6" t="s">
        <v>96</v>
      </c>
      <c r="BH526" s="6" t="s">
        <v>96</v>
      </c>
      <c r="BI526" s="6" t="s">
        <v>96</v>
      </c>
      <c r="BJ526" s="6" t="s">
        <v>96</v>
      </c>
      <c r="BK526" s="6" t="s">
        <v>815</v>
      </c>
      <c r="BL526" s="6" t="s">
        <v>96</v>
      </c>
      <c r="BM526" s="6" t="s">
        <v>96</v>
      </c>
      <c r="BN526" s="6" t="s">
        <v>96</v>
      </c>
      <c r="BO526" s="6" t="s">
        <v>96</v>
      </c>
      <c r="BP526" s="6" t="s">
        <v>96</v>
      </c>
      <c r="BQ526" s="6" t="s">
        <v>96</v>
      </c>
      <c r="BR526" s="6" t="s">
        <v>96</v>
      </c>
      <c r="BS526" s="6" t="s">
        <v>96</v>
      </c>
      <c r="BT526" s="6" t="s">
        <v>96</v>
      </c>
      <c r="BU526" s="6" t="s">
        <v>96</v>
      </c>
      <c r="BV526" s="6" t="s">
        <v>96</v>
      </c>
      <c r="BW526" s="6" t="s">
        <v>96</v>
      </c>
      <c r="BX526" s="6" t="s">
        <v>96</v>
      </c>
    </row>
    <row r="527" spans="1:76" x14ac:dyDescent="0.25">
      <c r="A527" s="6" t="s">
        <v>776</v>
      </c>
      <c r="B527" s="6" t="s">
        <v>777</v>
      </c>
      <c r="C527" s="6" t="s">
        <v>775</v>
      </c>
      <c r="D527" s="6" t="s">
        <v>774</v>
      </c>
      <c r="E527" s="6">
        <v>2019</v>
      </c>
      <c r="F527" s="39">
        <v>1.1299999999999999</v>
      </c>
      <c r="G527" t="s">
        <v>785</v>
      </c>
      <c r="H527" s="6" t="s">
        <v>787</v>
      </c>
      <c r="I527" t="s">
        <v>724</v>
      </c>
      <c r="J527" s="6" t="s">
        <v>96</v>
      </c>
      <c r="K527" s="6" t="s">
        <v>96</v>
      </c>
      <c r="L527">
        <v>0.62</v>
      </c>
      <c r="M527">
        <v>2.09</v>
      </c>
      <c r="N527" s="6" t="s">
        <v>96</v>
      </c>
      <c r="O527" s="6" t="s">
        <v>96</v>
      </c>
      <c r="P527" s="39" t="s">
        <v>96</v>
      </c>
      <c r="Q527" s="6" t="s">
        <v>96</v>
      </c>
      <c r="R527" s="6" t="s">
        <v>96</v>
      </c>
      <c r="S527" s="30" t="s">
        <v>96</v>
      </c>
      <c r="T527" s="6" t="s">
        <v>96</v>
      </c>
      <c r="U527">
        <v>5.9</v>
      </c>
      <c r="V527">
        <v>25.7</v>
      </c>
      <c r="W527">
        <v>-16.5</v>
      </c>
      <c r="X527" s="16" t="s">
        <v>96</v>
      </c>
      <c r="Y527" s="16" t="s">
        <v>96</v>
      </c>
      <c r="Z527" s="78" t="s">
        <v>69</v>
      </c>
      <c r="AA527" s="6" t="s">
        <v>70</v>
      </c>
      <c r="AB527" s="6">
        <v>2008</v>
      </c>
      <c r="AC527" s="6">
        <v>2013</v>
      </c>
      <c r="AD527" s="6" t="s">
        <v>96</v>
      </c>
      <c r="AE527" s="6">
        <v>1</v>
      </c>
      <c r="AF527" s="6" t="s">
        <v>96</v>
      </c>
      <c r="AG527" s="6" t="s">
        <v>96</v>
      </c>
      <c r="AH527" s="6" t="s">
        <v>96</v>
      </c>
      <c r="AI527" s="6">
        <v>1</v>
      </c>
      <c r="AJ527" s="6" t="s">
        <v>96</v>
      </c>
      <c r="AK527" s="6" t="s">
        <v>96</v>
      </c>
      <c r="AL527" s="16" t="s">
        <v>73</v>
      </c>
      <c r="AM527" s="30" t="s">
        <v>96</v>
      </c>
      <c r="AN527" s="30" t="s">
        <v>96</v>
      </c>
      <c r="AO527" s="30" t="s">
        <v>96</v>
      </c>
      <c r="AP527" s="6" t="s">
        <v>96</v>
      </c>
      <c r="AQ527" s="6" t="s">
        <v>680</v>
      </c>
      <c r="AR527" s="6" t="s">
        <v>96</v>
      </c>
      <c r="AS527" s="6">
        <v>1</v>
      </c>
      <c r="AT527" s="6" t="s">
        <v>96</v>
      </c>
      <c r="AU527" s="6">
        <v>1</v>
      </c>
      <c r="AV527" s="6">
        <v>1</v>
      </c>
      <c r="AW527" s="6" t="s">
        <v>96</v>
      </c>
      <c r="AX527" s="6" t="s">
        <v>96</v>
      </c>
      <c r="AY527" s="6" t="s">
        <v>96</v>
      </c>
      <c r="AZ527" s="6" t="s">
        <v>96</v>
      </c>
      <c r="BA527" s="6">
        <v>1</v>
      </c>
      <c r="BB527" s="6">
        <v>1</v>
      </c>
      <c r="BC527" s="6" t="s">
        <v>96</v>
      </c>
      <c r="BD527" s="6" t="s">
        <v>96</v>
      </c>
      <c r="BE527" s="6" t="s">
        <v>96</v>
      </c>
      <c r="BF527" s="6" t="s">
        <v>96</v>
      </c>
      <c r="BG527" s="6" t="s">
        <v>96</v>
      </c>
      <c r="BH527" s="6" t="s">
        <v>96</v>
      </c>
      <c r="BI527" s="6" t="s">
        <v>96</v>
      </c>
      <c r="BJ527" s="6" t="s">
        <v>96</v>
      </c>
      <c r="BK527" s="6" t="s">
        <v>816</v>
      </c>
      <c r="BL527" s="6" t="s">
        <v>96</v>
      </c>
      <c r="BM527" s="6" t="s">
        <v>96</v>
      </c>
      <c r="BN527" s="6" t="s">
        <v>96</v>
      </c>
      <c r="BO527" s="6" t="s">
        <v>96</v>
      </c>
      <c r="BP527" s="6" t="s">
        <v>96</v>
      </c>
      <c r="BQ527" s="6" t="s">
        <v>96</v>
      </c>
      <c r="BR527" s="6" t="s">
        <v>96</v>
      </c>
      <c r="BS527" s="6" t="s">
        <v>96</v>
      </c>
      <c r="BT527" s="6" t="s">
        <v>96</v>
      </c>
      <c r="BU527" s="6" t="s">
        <v>96</v>
      </c>
      <c r="BV527" s="6" t="s">
        <v>96</v>
      </c>
      <c r="BW527" s="6" t="s">
        <v>96</v>
      </c>
      <c r="BX527" s="6" t="s">
        <v>96</v>
      </c>
    </row>
    <row r="528" spans="1:76" x14ac:dyDescent="0.25">
      <c r="A528" s="6" t="s">
        <v>776</v>
      </c>
      <c r="B528" s="6" t="s">
        <v>777</v>
      </c>
      <c r="C528" s="6" t="s">
        <v>775</v>
      </c>
      <c r="D528" s="6" t="s">
        <v>774</v>
      </c>
      <c r="E528" s="6">
        <v>2019</v>
      </c>
      <c r="F528" s="39">
        <v>1.03</v>
      </c>
      <c r="G528" t="s">
        <v>785</v>
      </c>
      <c r="H528" s="6" t="s">
        <v>787</v>
      </c>
      <c r="I528" t="s">
        <v>724</v>
      </c>
      <c r="J528" s="6" t="s">
        <v>96</v>
      </c>
      <c r="K528" s="6" t="s">
        <v>96</v>
      </c>
      <c r="L528">
        <v>0.53</v>
      </c>
      <c r="M528">
        <v>2.06</v>
      </c>
      <c r="N528" s="6" t="s">
        <v>96</v>
      </c>
      <c r="O528" s="6" t="s">
        <v>96</v>
      </c>
      <c r="P528" s="39" t="s">
        <v>96</v>
      </c>
      <c r="Q528" s="6" t="s">
        <v>96</v>
      </c>
      <c r="R528" s="6" t="s">
        <v>96</v>
      </c>
      <c r="S528" s="30" t="s">
        <v>96</v>
      </c>
      <c r="T528" s="6" t="s">
        <v>96</v>
      </c>
      <c r="U528">
        <v>5.9</v>
      </c>
      <c r="V528">
        <v>25.7</v>
      </c>
      <c r="W528">
        <v>-16.5</v>
      </c>
      <c r="X528" s="16" t="s">
        <v>96</v>
      </c>
      <c r="Y528" s="16" t="s">
        <v>96</v>
      </c>
      <c r="Z528" s="78" t="s">
        <v>69</v>
      </c>
      <c r="AA528" s="6" t="s">
        <v>70</v>
      </c>
      <c r="AB528" s="6">
        <v>2008</v>
      </c>
      <c r="AC528" s="6">
        <v>2013</v>
      </c>
      <c r="AD528" s="6" t="s">
        <v>96</v>
      </c>
      <c r="AE528" s="6" t="s">
        <v>96</v>
      </c>
      <c r="AF528" s="6">
        <v>1</v>
      </c>
      <c r="AG528" s="6" t="s">
        <v>96</v>
      </c>
      <c r="AH528" s="6" t="s">
        <v>96</v>
      </c>
      <c r="AI528" s="6">
        <v>1</v>
      </c>
      <c r="AJ528" s="6" t="s">
        <v>96</v>
      </c>
      <c r="AK528" s="6" t="s">
        <v>96</v>
      </c>
      <c r="AL528" s="16" t="s">
        <v>73</v>
      </c>
      <c r="AM528" s="30" t="s">
        <v>96</v>
      </c>
      <c r="AN528" s="30" t="s">
        <v>96</v>
      </c>
      <c r="AO528" s="30" t="s">
        <v>96</v>
      </c>
      <c r="AP528" s="6" t="s">
        <v>96</v>
      </c>
      <c r="AQ528" s="6" t="s">
        <v>680</v>
      </c>
      <c r="AR528" s="6" t="s">
        <v>96</v>
      </c>
      <c r="AS528" s="6">
        <v>1</v>
      </c>
      <c r="AT528" s="6" t="s">
        <v>96</v>
      </c>
      <c r="AU528" s="6">
        <v>1</v>
      </c>
      <c r="AV528" s="6">
        <v>1</v>
      </c>
      <c r="AW528" s="6" t="s">
        <v>96</v>
      </c>
      <c r="AX528" s="6" t="s">
        <v>96</v>
      </c>
      <c r="AY528" s="6" t="s">
        <v>96</v>
      </c>
      <c r="AZ528" s="6" t="s">
        <v>96</v>
      </c>
      <c r="BA528" s="6">
        <v>1</v>
      </c>
      <c r="BB528" s="6">
        <v>1</v>
      </c>
      <c r="BC528" s="6" t="s">
        <v>96</v>
      </c>
      <c r="BD528" s="6" t="s">
        <v>96</v>
      </c>
      <c r="BE528" s="6" t="s">
        <v>96</v>
      </c>
      <c r="BF528" s="6" t="s">
        <v>96</v>
      </c>
      <c r="BG528" s="6" t="s">
        <v>96</v>
      </c>
      <c r="BH528" s="6" t="s">
        <v>96</v>
      </c>
      <c r="BI528" s="6" t="s">
        <v>96</v>
      </c>
      <c r="BJ528" s="6" t="s">
        <v>96</v>
      </c>
      <c r="BK528" s="6" t="s">
        <v>816</v>
      </c>
      <c r="BL528" s="6" t="s">
        <v>96</v>
      </c>
      <c r="BM528" s="6" t="s">
        <v>96</v>
      </c>
      <c r="BN528" s="6" t="s">
        <v>96</v>
      </c>
      <c r="BO528" s="6" t="s">
        <v>96</v>
      </c>
      <c r="BP528" s="6" t="s">
        <v>96</v>
      </c>
      <c r="BQ528" s="6" t="s">
        <v>96</v>
      </c>
      <c r="BR528" s="6" t="s">
        <v>96</v>
      </c>
      <c r="BS528" s="6" t="s">
        <v>96</v>
      </c>
      <c r="BT528" s="6" t="s">
        <v>96</v>
      </c>
      <c r="BU528" s="6" t="s">
        <v>96</v>
      </c>
      <c r="BV528" s="6" t="s">
        <v>96</v>
      </c>
      <c r="BW528" s="6" t="s">
        <v>96</v>
      </c>
      <c r="BX528" s="6" t="s">
        <v>96</v>
      </c>
    </row>
    <row r="529" spans="1:76" x14ac:dyDescent="0.25">
      <c r="A529" s="6" t="s">
        <v>776</v>
      </c>
      <c r="B529" s="6" t="s">
        <v>777</v>
      </c>
      <c r="C529" s="6" t="s">
        <v>775</v>
      </c>
      <c r="D529" s="6" t="s">
        <v>774</v>
      </c>
      <c r="E529" s="6">
        <v>2019</v>
      </c>
      <c r="F529" s="39">
        <v>1.19</v>
      </c>
      <c r="G529" t="s">
        <v>785</v>
      </c>
      <c r="H529" s="6" t="s">
        <v>787</v>
      </c>
      <c r="I529" t="s">
        <v>724</v>
      </c>
      <c r="J529" s="6" t="s">
        <v>96</v>
      </c>
      <c r="K529" s="6" t="s">
        <v>96</v>
      </c>
      <c r="L529">
        <v>0.69</v>
      </c>
      <c r="M529">
        <v>2.04</v>
      </c>
      <c r="N529" s="6" t="s">
        <v>96</v>
      </c>
      <c r="O529" s="6" t="s">
        <v>96</v>
      </c>
      <c r="P529" s="39" t="s">
        <v>96</v>
      </c>
      <c r="Q529" s="6" t="s">
        <v>96</v>
      </c>
      <c r="R529" s="6" t="s">
        <v>96</v>
      </c>
      <c r="S529" s="30" t="s">
        <v>96</v>
      </c>
      <c r="T529" s="6" t="s">
        <v>96</v>
      </c>
      <c r="U529">
        <v>10.3</v>
      </c>
      <c r="V529">
        <v>30.6</v>
      </c>
      <c r="W529">
        <v>-17.7</v>
      </c>
      <c r="X529" s="16" t="s">
        <v>96</v>
      </c>
      <c r="Y529" s="16" t="s">
        <v>96</v>
      </c>
      <c r="Z529" s="78" t="s">
        <v>69</v>
      </c>
      <c r="AA529" s="6" t="s">
        <v>70</v>
      </c>
      <c r="AB529" s="6">
        <v>2008</v>
      </c>
      <c r="AC529" s="6">
        <v>2013</v>
      </c>
      <c r="AD529" s="6" t="s">
        <v>96</v>
      </c>
      <c r="AE529" s="6">
        <v>1</v>
      </c>
      <c r="AF529" s="6" t="s">
        <v>96</v>
      </c>
      <c r="AG529" s="6" t="s">
        <v>96</v>
      </c>
      <c r="AH529" s="6" t="s">
        <v>96</v>
      </c>
      <c r="AI529" s="6">
        <v>1</v>
      </c>
      <c r="AJ529" s="6" t="s">
        <v>96</v>
      </c>
      <c r="AK529" s="6" t="s">
        <v>96</v>
      </c>
      <c r="AL529" s="16" t="s">
        <v>73</v>
      </c>
      <c r="AM529" s="30" t="s">
        <v>96</v>
      </c>
      <c r="AN529" s="30" t="s">
        <v>96</v>
      </c>
      <c r="AO529" s="30" t="s">
        <v>96</v>
      </c>
      <c r="AP529" s="6" t="s">
        <v>96</v>
      </c>
      <c r="AQ529" s="6" t="s">
        <v>680</v>
      </c>
      <c r="AR529" s="6" t="s">
        <v>96</v>
      </c>
      <c r="AS529" s="6">
        <v>1</v>
      </c>
      <c r="AT529" s="6" t="s">
        <v>96</v>
      </c>
      <c r="AU529" s="6">
        <v>1</v>
      </c>
      <c r="AV529" s="6">
        <v>1</v>
      </c>
      <c r="AW529" s="6" t="s">
        <v>96</v>
      </c>
      <c r="AX529" s="6" t="s">
        <v>96</v>
      </c>
      <c r="AY529" s="6" t="s">
        <v>96</v>
      </c>
      <c r="AZ529" s="6" t="s">
        <v>96</v>
      </c>
      <c r="BA529" s="6">
        <v>1</v>
      </c>
      <c r="BB529" s="6">
        <v>1</v>
      </c>
      <c r="BC529" s="6" t="s">
        <v>96</v>
      </c>
      <c r="BD529" s="6" t="s">
        <v>96</v>
      </c>
      <c r="BE529" s="6" t="s">
        <v>96</v>
      </c>
      <c r="BF529" s="6" t="s">
        <v>96</v>
      </c>
      <c r="BG529" s="6" t="s">
        <v>96</v>
      </c>
      <c r="BH529" s="6" t="s">
        <v>96</v>
      </c>
      <c r="BI529" s="6" t="s">
        <v>96</v>
      </c>
      <c r="BJ529" s="6" t="s">
        <v>96</v>
      </c>
      <c r="BK529" s="6" t="s">
        <v>817</v>
      </c>
      <c r="BL529" s="6" t="s">
        <v>96</v>
      </c>
      <c r="BM529" s="6" t="s">
        <v>96</v>
      </c>
      <c r="BN529" s="6" t="s">
        <v>96</v>
      </c>
      <c r="BO529" s="6" t="s">
        <v>96</v>
      </c>
      <c r="BP529" s="6" t="s">
        <v>96</v>
      </c>
      <c r="BQ529" s="6" t="s">
        <v>96</v>
      </c>
      <c r="BR529" s="6" t="s">
        <v>96</v>
      </c>
      <c r="BS529" s="6" t="s">
        <v>96</v>
      </c>
      <c r="BT529" s="6" t="s">
        <v>96</v>
      </c>
      <c r="BU529" s="6" t="s">
        <v>96</v>
      </c>
      <c r="BV529" s="6" t="s">
        <v>96</v>
      </c>
      <c r="BW529" s="6" t="s">
        <v>96</v>
      </c>
      <c r="BX529" s="6" t="s">
        <v>96</v>
      </c>
    </row>
    <row r="530" spans="1:76" x14ac:dyDescent="0.25">
      <c r="A530" s="6" t="s">
        <v>776</v>
      </c>
      <c r="B530" s="6" t="s">
        <v>777</v>
      </c>
      <c r="C530" s="6" t="s">
        <v>775</v>
      </c>
      <c r="D530" s="6" t="s">
        <v>774</v>
      </c>
      <c r="E530" s="6">
        <v>2019</v>
      </c>
      <c r="F530" s="39">
        <v>1.68</v>
      </c>
      <c r="G530" t="s">
        <v>785</v>
      </c>
      <c r="H530" s="6" t="s">
        <v>787</v>
      </c>
      <c r="I530" t="s">
        <v>724</v>
      </c>
      <c r="J530" s="6" t="s">
        <v>96</v>
      </c>
      <c r="K530" s="6" t="s">
        <v>96</v>
      </c>
      <c r="L530">
        <v>0.7</v>
      </c>
      <c r="M530">
        <v>2.14</v>
      </c>
      <c r="N530" s="6" t="s">
        <v>96</v>
      </c>
      <c r="O530" s="6" t="s">
        <v>96</v>
      </c>
      <c r="P530" s="39" t="s">
        <v>96</v>
      </c>
      <c r="Q530" s="6" t="s">
        <v>96</v>
      </c>
      <c r="R530" s="6" t="s">
        <v>96</v>
      </c>
      <c r="S530" s="30" t="s">
        <v>96</v>
      </c>
      <c r="T530" s="6" t="s">
        <v>96</v>
      </c>
      <c r="U530">
        <v>10.3</v>
      </c>
      <c r="V530">
        <v>30.6</v>
      </c>
      <c r="W530">
        <v>-17.7</v>
      </c>
      <c r="X530" s="16" t="s">
        <v>96</v>
      </c>
      <c r="Y530" s="16" t="s">
        <v>96</v>
      </c>
      <c r="Z530" s="78" t="s">
        <v>69</v>
      </c>
      <c r="AA530" s="6" t="s">
        <v>70</v>
      </c>
      <c r="AB530" s="6">
        <v>2008</v>
      </c>
      <c r="AC530" s="6">
        <v>2013</v>
      </c>
      <c r="AD530" s="6" t="s">
        <v>96</v>
      </c>
      <c r="AE530" s="6" t="s">
        <v>96</v>
      </c>
      <c r="AF530" s="6">
        <v>1</v>
      </c>
      <c r="AG530" s="6" t="s">
        <v>96</v>
      </c>
      <c r="AH530" s="6" t="s">
        <v>96</v>
      </c>
      <c r="AI530" s="6">
        <v>1</v>
      </c>
      <c r="AJ530" s="6" t="s">
        <v>96</v>
      </c>
      <c r="AK530" s="6" t="s">
        <v>96</v>
      </c>
      <c r="AL530" s="16" t="s">
        <v>73</v>
      </c>
      <c r="AM530" s="30" t="s">
        <v>96</v>
      </c>
      <c r="AN530" s="30" t="s">
        <v>96</v>
      </c>
      <c r="AO530" s="30" t="s">
        <v>96</v>
      </c>
      <c r="AP530" s="6" t="s">
        <v>96</v>
      </c>
      <c r="AQ530" s="6" t="s">
        <v>680</v>
      </c>
      <c r="AR530" s="6" t="s">
        <v>96</v>
      </c>
      <c r="AS530" s="6">
        <v>1</v>
      </c>
      <c r="AT530" s="6" t="s">
        <v>96</v>
      </c>
      <c r="AU530" s="6">
        <v>1</v>
      </c>
      <c r="AV530" s="6">
        <v>1</v>
      </c>
      <c r="AW530" s="6" t="s">
        <v>96</v>
      </c>
      <c r="AX530" s="6" t="s">
        <v>96</v>
      </c>
      <c r="AY530" s="6" t="s">
        <v>96</v>
      </c>
      <c r="AZ530" s="6" t="s">
        <v>96</v>
      </c>
      <c r="BA530" s="6">
        <v>1</v>
      </c>
      <c r="BB530" s="6">
        <v>1</v>
      </c>
      <c r="BC530" s="6" t="s">
        <v>96</v>
      </c>
      <c r="BD530" s="6" t="s">
        <v>96</v>
      </c>
      <c r="BE530" s="6" t="s">
        <v>96</v>
      </c>
      <c r="BF530" s="6" t="s">
        <v>96</v>
      </c>
      <c r="BG530" s="6" t="s">
        <v>96</v>
      </c>
      <c r="BH530" s="6" t="s">
        <v>96</v>
      </c>
      <c r="BI530" s="6" t="s">
        <v>96</v>
      </c>
      <c r="BJ530" s="6" t="s">
        <v>96</v>
      </c>
      <c r="BK530" s="6" t="s">
        <v>817</v>
      </c>
      <c r="BL530" s="6" t="s">
        <v>96</v>
      </c>
      <c r="BM530" s="6" t="s">
        <v>96</v>
      </c>
      <c r="BN530" s="6" t="s">
        <v>96</v>
      </c>
      <c r="BO530" s="6" t="s">
        <v>96</v>
      </c>
      <c r="BP530" s="6" t="s">
        <v>96</v>
      </c>
      <c r="BQ530" s="6" t="s">
        <v>96</v>
      </c>
      <c r="BR530" s="6" t="s">
        <v>96</v>
      </c>
      <c r="BS530" s="6" t="s">
        <v>96</v>
      </c>
      <c r="BT530" s="6" t="s">
        <v>96</v>
      </c>
      <c r="BU530" s="6" t="s">
        <v>96</v>
      </c>
      <c r="BV530" s="6" t="s">
        <v>96</v>
      </c>
      <c r="BW530" s="6" t="s">
        <v>96</v>
      </c>
      <c r="BX530" s="6" t="s">
        <v>96</v>
      </c>
    </row>
    <row r="531" spans="1:76" x14ac:dyDescent="0.25">
      <c r="A531" s="6" t="s">
        <v>776</v>
      </c>
      <c r="B531" s="6" t="s">
        <v>777</v>
      </c>
      <c r="C531" s="6" t="s">
        <v>775</v>
      </c>
      <c r="D531" s="6" t="s">
        <v>774</v>
      </c>
      <c r="E531" s="6">
        <v>2019</v>
      </c>
      <c r="F531" s="39">
        <v>1.18</v>
      </c>
      <c r="G531" t="s">
        <v>785</v>
      </c>
      <c r="H531" s="6" t="s">
        <v>787</v>
      </c>
      <c r="I531" t="s">
        <v>724</v>
      </c>
      <c r="J531" s="6" t="s">
        <v>96</v>
      </c>
      <c r="K531" s="6" t="s">
        <v>96</v>
      </c>
      <c r="L531">
        <v>0.78</v>
      </c>
      <c r="M531">
        <v>1.76</v>
      </c>
      <c r="N531" s="6" t="s">
        <v>96</v>
      </c>
      <c r="O531" s="6" t="s">
        <v>96</v>
      </c>
      <c r="P531" s="39" t="s">
        <v>96</v>
      </c>
      <c r="Q531" s="6" t="s">
        <v>96</v>
      </c>
      <c r="R531" s="6" t="s">
        <v>96</v>
      </c>
      <c r="S531" s="30" t="s">
        <v>96</v>
      </c>
      <c r="T531" s="6" t="s">
        <v>96</v>
      </c>
      <c r="U531">
        <v>15.6</v>
      </c>
      <c r="V531">
        <v>34.200000000000003</v>
      </c>
      <c r="W531">
        <v>-5.0999999999999996</v>
      </c>
      <c r="X531" s="16" t="s">
        <v>96</v>
      </c>
      <c r="Y531" s="16" t="s">
        <v>96</v>
      </c>
      <c r="Z531" s="78" t="s">
        <v>69</v>
      </c>
      <c r="AA531" s="6" t="s">
        <v>70</v>
      </c>
      <c r="AB531" s="6">
        <v>2008</v>
      </c>
      <c r="AC531" s="6">
        <v>2013</v>
      </c>
      <c r="AD531" s="6" t="s">
        <v>96</v>
      </c>
      <c r="AE531" s="6">
        <v>1</v>
      </c>
      <c r="AF531" s="6" t="s">
        <v>96</v>
      </c>
      <c r="AG531" s="6" t="s">
        <v>96</v>
      </c>
      <c r="AH531" s="6" t="s">
        <v>96</v>
      </c>
      <c r="AI531" s="6">
        <v>1</v>
      </c>
      <c r="AJ531" s="6" t="s">
        <v>96</v>
      </c>
      <c r="AK531" s="6" t="s">
        <v>96</v>
      </c>
      <c r="AL531" s="16" t="s">
        <v>73</v>
      </c>
      <c r="AM531" s="30" t="s">
        <v>96</v>
      </c>
      <c r="AN531" s="30" t="s">
        <v>96</v>
      </c>
      <c r="AO531" s="30" t="s">
        <v>96</v>
      </c>
      <c r="AP531" s="6" t="s">
        <v>96</v>
      </c>
      <c r="AQ531" s="6" t="s">
        <v>680</v>
      </c>
      <c r="AR531" s="6" t="s">
        <v>96</v>
      </c>
      <c r="AS531" s="6">
        <v>1</v>
      </c>
      <c r="AT531" s="6" t="s">
        <v>96</v>
      </c>
      <c r="AU531" s="6">
        <v>1</v>
      </c>
      <c r="AV531" s="6">
        <v>1</v>
      </c>
      <c r="AW531" s="6" t="s">
        <v>96</v>
      </c>
      <c r="AX531" s="6" t="s">
        <v>96</v>
      </c>
      <c r="AY531" s="6" t="s">
        <v>96</v>
      </c>
      <c r="AZ531" s="6" t="s">
        <v>96</v>
      </c>
      <c r="BA531" s="6">
        <v>1</v>
      </c>
      <c r="BB531" s="6">
        <v>1</v>
      </c>
      <c r="BC531" s="6" t="s">
        <v>96</v>
      </c>
      <c r="BD531" s="6" t="s">
        <v>96</v>
      </c>
      <c r="BE531" s="6" t="s">
        <v>96</v>
      </c>
      <c r="BF531" s="6" t="s">
        <v>96</v>
      </c>
      <c r="BG531" s="6" t="s">
        <v>96</v>
      </c>
      <c r="BH531" s="6" t="s">
        <v>96</v>
      </c>
      <c r="BI531" s="6" t="s">
        <v>96</v>
      </c>
      <c r="BJ531" s="6" t="s">
        <v>96</v>
      </c>
      <c r="BK531" s="6" t="s">
        <v>818</v>
      </c>
      <c r="BL531" s="6" t="s">
        <v>96</v>
      </c>
      <c r="BM531" s="6" t="s">
        <v>96</v>
      </c>
      <c r="BN531" s="6" t="s">
        <v>96</v>
      </c>
      <c r="BO531" s="6" t="s">
        <v>96</v>
      </c>
      <c r="BP531" s="6" t="s">
        <v>96</v>
      </c>
      <c r="BQ531" s="6" t="s">
        <v>96</v>
      </c>
      <c r="BR531" s="6" t="s">
        <v>96</v>
      </c>
      <c r="BS531" s="6" t="s">
        <v>96</v>
      </c>
      <c r="BT531" s="6" t="s">
        <v>96</v>
      </c>
      <c r="BU531" s="6" t="s">
        <v>96</v>
      </c>
      <c r="BV531" s="6" t="s">
        <v>96</v>
      </c>
      <c r="BW531" s="6" t="s">
        <v>96</v>
      </c>
      <c r="BX531" s="6" t="s">
        <v>96</v>
      </c>
    </row>
    <row r="532" spans="1:76" x14ac:dyDescent="0.25">
      <c r="A532" s="6" t="s">
        <v>776</v>
      </c>
      <c r="B532" s="6" t="s">
        <v>777</v>
      </c>
      <c r="C532" s="6" t="s">
        <v>775</v>
      </c>
      <c r="D532" s="6" t="s">
        <v>774</v>
      </c>
      <c r="E532" s="6">
        <v>2019</v>
      </c>
      <c r="F532" s="39">
        <v>1.1200000000000001</v>
      </c>
      <c r="G532" t="s">
        <v>785</v>
      </c>
      <c r="H532" s="6" t="s">
        <v>787</v>
      </c>
      <c r="I532" t="s">
        <v>724</v>
      </c>
      <c r="J532" s="6" t="s">
        <v>96</v>
      </c>
      <c r="K532" s="6" t="s">
        <v>96</v>
      </c>
      <c r="L532">
        <v>0.54</v>
      </c>
      <c r="M532">
        <v>2.2999999999999998</v>
      </c>
      <c r="N532" s="6" t="s">
        <v>96</v>
      </c>
      <c r="O532" s="6" t="s">
        <v>96</v>
      </c>
      <c r="P532" s="39" t="s">
        <v>96</v>
      </c>
      <c r="Q532" s="6" t="s">
        <v>96</v>
      </c>
      <c r="R532" s="6" t="s">
        <v>96</v>
      </c>
      <c r="S532" s="30" t="s">
        <v>96</v>
      </c>
      <c r="T532" s="6" t="s">
        <v>96</v>
      </c>
      <c r="U532">
        <v>15.6</v>
      </c>
      <c r="V532">
        <v>34.200000000000003</v>
      </c>
      <c r="W532">
        <v>-5.0999999999999996</v>
      </c>
      <c r="X532" s="16" t="s">
        <v>96</v>
      </c>
      <c r="Y532" s="16" t="s">
        <v>96</v>
      </c>
      <c r="Z532" s="78" t="s">
        <v>69</v>
      </c>
      <c r="AA532" s="6" t="s">
        <v>70</v>
      </c>
      <c r="AB532" s="6">
        <v>2008</v>
      </c>
      <c r="AC532" s="6">
        <v>2013</v>
      </c>
      <c r="AD532" s="6" t="s">
        <v>96</v>
      </c>
      <c r="AE532" s="6" t="s">
        <v>96</v>
      </c>
      <c r="AF532" s="6">
        <v>1</v>
      </c>
      <c r="AG532" s="6" t="s">
        <v>96</v>
      </c>
      <c r="AH532" s="6" t="s">
        <v>96</v>
      </c>
      <c r="AI532" s="6">
        <v>1</v>
      </c>
      <c r="AJ532" s="6" t="s">
        <v>96</v>
      </c>
      <c r="AK532" s="6" t="s">
        <v>96</v>
      </c>
      <c r="AL532" s="16" t="s">
        <v>73</v>
      </c>
      <c r="AM532" s="30" t="s">
        <v>96</v>
      </c>
      <c r="AN532" s="30" t="s">
        <v>96</v>
      </c>
      <c r="AO532" s="30" t="s">
        <v>96</v>
      </c>
      <c r="AP532" s="6" t="s">
        <v>96</v>
      </c>
      <c r="AQ532" s="6" t="s">
        <v>680</v>
      </c>
      <c r="AR532" s="6" t="s">
        <v>96</v>
      </c>
      <c r="AS532" s="6">
        <v>1</v>
      </c>
      <c r="AT532" s="6" t="s">
        <v>96</v>
      </c>
      <c r="AU532" s="6">
        <v>1</v>
      </c>
      <c r="AV532" s="6">
        <v>1</v>
      </c>
      <c r="AW532" s="6" t="s">
        <v>96</v>
      </c>
      <c r="AX532" s="6" t="s">
        <v>96</v>
      </c>
      <c r="AY532" s="6" t="s">
        <v>96</v>
      </c>
      <c r="AZ532" s="6" t="s">
        <v>96</v>
      </c>
      <c r="BA532" s="6">
        <v>1</v>
      </c>
      <c r="BB532" s="6">
        <v>1</v>
      </c>
      <c r="BC532" s="6" t="s">
        <v>96</v>
      </c>
      <c r="BD532" s="6" t="s">
        <v>96</v>
      </c>
      <c r="BE532" s="6" t="s">
        <v>96</v>
      </c>
      <c r="BF532" s="6" t="s">
        <v>96</v>
      </c>
      <c r="BG532" s="6" t="s">
        <v>96</v>
      </c>
      <c r="BH532" s="6" t="s">
        <v>96</v>
      </c>
      <c r="BI532" s="6" t="s">
        <v>96</v>
      </c>
      <c r="BJ532" s="6" t="s">
        <v>96</v>
      </c>
      <c r="BK532" s="6" t="s">
        <v>818</v>
      </c>
      <c r="BL532" s="6" t="s">
        <v>96</v>
      </c>
      <c r="BM532" s="6" t="s">
        <v>96</v>
      </c>
      <c r="BN532" s="6" t="s">
        <v>96</v>
      </c>
      <c r="BO532" s="6" t="s">
        <v>96</v>
      </c>
      <c r="BP532" s="6" t="s">
        <v>96</v>
      </c>
      <c r="BQ532" s="6" t="s">
        <v>96</v>
      </c>
      <c r="BR532" s="6" t="s">
        <v>96</v>
      </c>
      <c r="BS532" s="6" t="s">
        <v>96</v>
      </c>
      <c r="BT532" s="6" t="s">
        <v>96</v>
      </c>
      <c r="BU532" s="6" t="s">
        <v>96</v>
      </c>
      <c r="BV532" s="6" t="s">
        <v>96</v>
      </c>
      <c r="BW532" s="6" t="s">
        <v>96</v>
      </c>
      <c r="BX532" s="6" t="s">
        <v>96</v>
      </c>
    </row>
    <row r="533" spans="1:76" x14ac:dyDescent="0.25">
      <c r="A533" s="6" t="s">
        <v>822</v>
      </c>
      <c r="B533" s="6" t="s">
        <v>821</v>
      </c>
      <c r="C533" s="6" t="s">
        <v>823</v>
      </c>
      <c r="D533" s="30" t="s">
        <v>824</v>
      </c>
      <c r="E533" s="6">
        <v>2009</v>
      </c>
      <c r="F533" s="39">
        <v>7.3000000000000001E-3</v>
      </c>
      <c r="G533" t="s">
        <v>833</v>
      </c>
      <c r="H533" s="6" t="s">
        <v>832</v>
      </c>
      <c r="I533" t="s">
        <v>686</v>
      </c>
      <c r="J533" s="6" t="s">
        <v>96</v>
      </c>
      <c r="K533" s="6" t="s">
        <v>96</v>
      </c>
      <c r="L533" s="6" t="s">
        <v>96</v>
      </c>
      <c r="M533" s="6" t="s">
        <v>96</v>
      </c>
      <c r="N533" s="6" t="s">
        <v>96</v>
      </c>
      <c r="O533" s="6" t="s">
        <v>96</v>
      </c>
      <c r="P533" s="39" t="s">
        <v>96</v>
      </c>
      <c r="Q533" s="6" t="s">
        <v>96</v>
      </c>
      <c r="R533" s="6" t="s">
        <v>96</v>
      </c>
      <c r="S533" s="6">
        <v>1957</v>
      </c>
      <c r="T533" s="6" t="s">
        <v>96</v>
      </c>
      <c r="U533" s="9" t="s">
        <v>96</v>
      </c>
      <c r="V533" s="67">
        <v>28.2</v>
      </c>
      <c r="W533" s="67">
        <v>15.6</v>
      </c>
      <c r="X533" s="67">
        <f t="shared" ref="X533:X538" si="15">(V533+W533)/2</f>
        <v>21.9</v>
      </c>
      <c r="Y533" s="16" t="s">
        <v>96</v>
      </c>
      <c r="Z533" s="78" t="s">
        <v>69</v>
      </c>
      <c r="AA533" s="6" t="s">
        <v>171</v>
      </c>
      <c r="AB533" s="6">
        <v>1999</v>
      </c>
      <c r="AC533" s="6">
        <v>2003</v>
      </c>
      <c r="AD533" s="6" t="s">
        <v>96</v>
      </c>
      <c r="AE533" s="6">
        <v>1</v>
      </c>
      <c r="AF533" s="6" t="s">
        <v>96</v>
      </c>
      <c r="AG533" s="6" t="s">
        <v>96</v>
      </c>
      <c r="AH533" s="6" t="s">
        <v>96</v>
      </c>
      <c r="AI533" s="6">
        <v>1</v>
      </c>
      <c r="AJ533" s="6" t="s">
        <v>96</v>
      </c>
      <c r="AK533" s="6" t="s">
        <v>96</v>
      </c>
      <c r="AL533" s="16" t="s">
        <v>73</v>
      </c>
      <c r="AM533" s="6">
        <v>6.96</v>
      </c>
      <c r="AN533" s="6">
        <v>25.872</v>
      </c>
      <c r="AO533" s="6" t="s">
        <v>96</v>
      </c>
      <c r="AP533" s="6" t="s">
        <v>96</v>
      </c>
      <c r="AQ533" s="6" t="s">
        <v>680</v>
      </c>
      <c r="AR533" s="6" t="s">
        <v>96</v>
      </c>
      <c r="AS533" s="6">
        <v>1</v>
      </c>
      <c r="AT533" s="6" t="s">
        <v>96</v>
      </c>
      <c r="AU533" s="6" t="s">
        <v>96</v>
      </c>
      <c r="AV533" s="6" t="s">
        <v>96</v>
      </c>
      <c r="AW533" s="6" t="s">
        <v>96</v>
      </c>
      <c r="AX533" s="6">
        <v>1</v>
      </c>
      <c r="AY533" s="6" t="s">
        <v>96</v>
      </c>
      <c r="AZ533" s="6" t="s">
        <v>96</v>
      </c>
      <c r="BA533" s="6" t="s">
        <v>96</v>
      </c>
      <c r="BB533" s="6" t="s">
        <v>96</v>
      </c>
      <c r="BC533" s="6" t="s">
        <v>96</v>
      </c>
      <c r="BD533" s="6">
        <v>1</v>
      </c>
      <c r="BE533" s="6">
        <v>1</v>
      </c>
      <c r="BF533" s="6">
        <v>1</v>
      </c>
      <c r="BG533" s="6">
        <v>1</v>
      </c>
      <c r="BH533" s="6" t="s">
        <v>96</v>
      </c>
      <c r="BI533" s="6" t="s">
        <v>96</v>
      </c>
      <c r="BJ533" s="6" t="s">
        <v>96</v>
      </c>
      <c r="BK533" s="6" t="s">
        <v>825</v>
      </c>
      <c r="BL533" s="6" t="s">
        <v>96</v>
      </c>
      <c r="BM533" s="6" t="s">
        <v>96</v>
      </c>
      <c r="BN533" s="6" t="s">
        <v>101</v>
      </c>
      <c r="BO533" t="s">
        <v>711</v>
      </c>
      <c r="BP533" s="6" t="s">
        <v>96</v>
      </c>
      <c r="BQ533" t="s">
        <v>710</v>
      </c>
      <c r="BR533" t="s">
        <v>827</v>
      </c>
      <c r="BS533" t="s">
        <v>828</v>
      </c>
      <c r="BT533" t="s">
        <v>829</v>
      </c>
      <c r="BU533" s="6" t="s">
        <v>96</v>
      </c>
      <c r="BV533" s="6" t="s">
        <v>826</v>
      </c>
      <c r="BW533" s="6" t="s">
        <v>96</v>
      </c>
      <c r="BX533" s="6" t="s">
        <v>96</v>
      </c>
    </row>
    <row r="534" spans="1:76" x14ac:dyDescent="0.25">
      <c r="A534" s="6" t="s">
        <v>830</v>
      </c>
      <c r="B534" s="6" t="s">
        <v>831</v>
      </c>
      <c r="C534" s="6" t="s">
        <v>823</v>
      </c>
      <c r="D534" s="6" t="s">
        <v>824</v>
      </c>
      <c r="E534" s="6">
        <v>2010</v>
      </c>
      <c r="F534" s="39">
        <v>3.3999999999999998E-3</v>
      </c>
      <c r="G534" t="s">
        <v>833</v>
      </c>
      <c r="H534" s="6" t="s">
        <v>832</v>
      </c>
      <c r="I534" t="s">
        <v>686</v>
      </c>
      <c r="J534" s="6" t="s">
        <v>96</v>
      </c>
      <c r="K534" s="6" t="s">
        <v>96</v>
      </c>
      <c r="L534" s="6" t="s">
        <v>96</v>
      </c>
      <c r="M534" s="6" t="s">
        <v>96</v>
      </c>
      <c r="N534" s="6" t="s">
        <v>96</v>
      </c>
      <c r="O534" s="6" t="s">
        <v>96</v>
      </c>
      <c r="P534" s="39" t="s">
        <v>96</v>
      </c>
      <c r="Q534" s="6" t="s">
        <v>96</v>
      </c>
      <c r="R534" s="6" t="s">
        <v>96</v>
      </c>
      <c r="S534" s="6">
        <v>488</v>
      </c>
      <c r="T534" s="6" t="s">
        <v>96</v>
      </c>
      <c r="U534" s="9" t="s">
        <v>96</v>
      </c>
      <c r="V534" s="67">
        <v>28.2</v>
      </c>
      <c r="W534" s="67">
        <v>15.6</v>
      </c>
      <c r="X534" s="67">
        <f t="shared" si="15"/>
        <v>21.9</v>
      </c>
      <c r="Y534" s="16" t="s">
        <v>96</v>
      </c>
      <c r="Z534" s="78" t="s">
        <v>69</v>
      </c>
      <c r="AA534" s="6" t="s">
        <v>171</v>
      </c>
      <c r="AB534" s="6">
        <v>1999</v>
      </c>
      <c r="AC534" s="6">
        <v>2003</v>
      </c>
      <c r="AD534" s="6" t="s">
        <v>96</v>
      </c>
      <c r="AE534" s="6" t="s">
        <v>96</v>
      </c>
      <c r="AF534" s="6">
        <v>1</v>
      </c>
      <c r="AG534" s="6" t="s">
        <v>96</v>
      </c>
      <c r="AH534" s="6" t="s">
        <v>96</v>
      </c>
      <c r="AI534" s="6">
        <v>1</v>
      </c>
      <c r="AJ534" s="6" t="s">
        <v>96</v>
      </c>
      <c r="AK534" s="6" t="s">
        <v>96</v>
      </c>
      <c r="AL534" s="16" t="s">
        <v>73</v>
      </c>
      <c r="AM534" s="6">
        <v>1.34</v>
      </c>
      <c r="AN534" s="6">
        <v>10.053000000000001</v>
      </c>
      <c r="AO534" s="6" t="s">
        <v>96</v>
      </c>
      <c r="AP534" s="6" t="s">
        <v>96</v>
      </c>
      <c r="AQ534" s="6" t="s">
        <v>680</v>
      </c>
      <c r="AR534" s="6" t="s">
        <v>96</v>
      </c>
      <c r="AS534" s="6">
        <v>1</v>
      </c>
      <c r="AT534" s="6" t="s">
        <v>96</v>
      </c>
      <c r="AU534" s="6" t="s">
        <v>96</v>
      </c>
      <c r="AV534" s="6" t="s">
        <v>96</v>
      </c>
      <c r="AW534" s="6" t="s">
        <v>96</v>
      </c>
      <c r="AX534" s="6">
        <v>1</v>
      </c>
      <c r="AY534" s="6" t="s">
        <v>96</v>
      </c>
      <c r="AZ534" s="6" t="s">
        <v>96</v>
      </c>
      <c r="BA534" s="6" t="s">
        <v>96</v>
      </c>
      <c r="BB534" s="6" t="s">
        <v>96</v>
      </c>
      <c r="BC534" s="6" t="s">
        <v>96</v>
      </c>
      <c r="BD534" s="6">
        <v>1</v>
      </c>
      <c r="BE534" s="6">
        <v>1</v>
      </c>
      <c r="BF534" s="6">
        <v>1</v>
      </c>
      <c r="BG534" s="6">
        <v>1</v>
      </c>
      <c r="BH534" s="6" t="s">
        <v>96</v>
      </c>
      <c r="BI534" s="6" t="s">
        <v>96</v>
      </c>
      <c r="BJ534" s="6" t="s">
        <v>96</v>
      </c>
      <c r="BK534" s="6" t="s">
        <v>825</v>
      </c>
      <c r="BL534" s="6" t="s">
        <v>96</v>
      </c>
      <c r="BM534" s="6" t="s">
        <v>96</v>
      </c>
      <c r="BN534" s="6" t="s">
        <v>101</v>
      </c>
      <c r="BO534" t="s">
        <v>711</v>
      </c>
      <c r="BP534" s="6" t="s">
        <v>96</v>
      </c>
      <c r="BQ534" t="s">
        <v>710</v>
      </c>
      <c r="BR534" t="s">
        <v>827</v>
      </c>
      <c r="BS534" t="s">
        <v>828</v>
      </c>
      <c r="BT534" t="s">
        <v>829</v>
      </c>
      <c r="BU534" s="6" t="s">
        <v>96</v>
      </c>
      <c r="BV534" s="6" t="s">
        <v>826</v>
      </c>
      <c r="BW534" s="6" t="s">
        <v>96</v>
      </c>
      <c r="BX534" s="6" t="s">
        <v>96</v>
      </c>
    </row>
    <row r="535" spans="1:76" x14ac:dyDescent="0.25">
      <c r="A535" s="6" t="s">
        <v>822</v>
      </c>
      <c r="B535" s="6" t="s">
        <v>821</v>
      </c>
      <c r="C535" s="6" t="s">
        <v>823</v>
      </c>
      <c r="D535" s="6" t="s">
        <v>824</v>
      </c>
      <c r="E535" s="6">
        <v>2009</v>
      </c>
      <c r="F535" s="39">
        <v>7.6E-3</v>
      </c>
      <c r="G535" t="s">
        <v>833</v>
      </c>
      <c r="H535" s="6" t="s">
        <v>832</v>
      </c>
      <c r="I535" t="s">
        <v>686</v>
      </c>
      <c r="J535" s="6" t="s">
        <v>96</v>
      </c>
      <c r="K535" s="6" t="s">
        <v>321</v>
      </c>
      <c r="L535" s="6" t="s">
        <v>96</v>
      </c>
      <c r="M535" s="6" t="s">
        <v>96</v>
      </c>
      <c r="N535" s="6" t="s">
        <v>96</v>
      </c>
      <c r="O535" s="6" t="s">
        <v>96</v>
      </c>
      <c r="P535" s="39" t="s">
        <v>96</v>
      </c>
      <c r="Q535" s="6" t="s">
        <v>96</v>
      </c>
      <c r="R535" s="6" t="s">
        <v>96</v>
      </c>
      <c r="S535" s="6">
        <v>1957</v>
      </c>
      <c r="T535" s="6" t="s">
        <v>96</v>
      </c>
      <c r="U535" s="9" t="s">
        <v>96</v>
      </c>
      <c r="V535" s="67">
        <v>28.2</v>
      </c>
      <c r="W535" s="67">
        <v>15.6</v>
      </c>
      <c r="X535" s="67">
        <f t="shared" si="15"/>
        <v>21.9</v>
      </c>
      <c r="Y535" s="16" t="s">
        <v>96</v>
      </c>
      <c r="Z535" s="78" t="s">
        <v>69</v>
      </c>
      <c r="AA535" s="6" t="s">
        <v>171</v>
      </c>
      <c r="AB535" s="6">
        <v>1999</v>
      </c>
      <c r="AC535" s="6">
        <v>2003</v>
      </c>
      <c r="AD535" s="6" t="s">
        <v>96</v>
      </c>
      <c r="AE535" s="6">
        <v>1</v>
      </c>
      <c r="AF535" s="6" t="s">
        <v>96</v>
      </c>
      <c r="AG535" s="6" t="s">
        <v>96</v>
      </c>
      <c r="AH535" s="6" t="s">
        <v>96</v>
      </c>
      <c r="AI535" s="6">
        <v>1</v>
      </c>
      <c r="AJ535" s="6" t="s">
        <v>96</v>
      </c>
      <c r="AK535" s="6" t="s">
        <v>96</v>
      </c>
      <c r="AL535" s="16" t="s">
        <v>73</v>
      </c>
      <c r="AM535" s="6">
        <v>6.96</v>
      </c>
      <c r="AN535" s="6">
        <v>25.872</v>
      </c>
      <c r="AO535" s="6" t="s">
        <v>96</v>
      </c>
      <c r="AP535" s="6" t="s">
        <v>96</v>
      </c>
      <c r="AQ535" s="6" t="s">
        <v>680</v>
      </c>
      <c r="AR535" s="6" t="s">
        <v>96</v>
      </c>
      <c r="AS535" s="6">
        <v>1</v>
      </c>
      <c r="AT535" s="6" t="s">
        <v>96</v>
      </c>
      <c r="AU535" s="6" t="s">
        <v>96</v>
      </c>
      <c r="AV535" s="6" t="s">
        <v>96</v>
      </c>
      <c r="AW535" s="6" t="s">
        <v>96</v>
      </c>
      <c r="AX535" s="6">
        <v>1</v>
      </c>
      <c r="AY535" s="6" t="s">
        <v>96</v>
      </c>
      <c r="AZ535" s="6" t="s">
        <v>96</v>
      </c>
      <c r="BA535" s="6" t="s">
        <v>96</v>
      </c>
      <c r="BB535" s="6" t="s">
        <v>96</v>
      </c>
      <c r="BC535" s="6" t="s">
        <v>96</v>
      </c>
      <c r="BD535" s="6">
        <v>1</v>
      </c>
      <c r="BE535" s="6">
        <v>1</v>
      </c>
      <c r="BF535" s="6">
        <v>1</v>
      </c>
      <c r="BG535" s="6">
        <v>1</v>
      </c>
      <c r="BH535" s="6" t="s">
        <v>96</v>
      </c>
      <c r="BI535" s="6" t="s">
        <v>96</v>
      </c>
      <c r="BJ535" s="6" t="s">
        <v>96</v>
      </c>
      <c r="BK535" s="6" t="s">
        <v>825</v>
      </c>
      <c r="BL535" s="6" t="s">
        <v>96</v>
      </c>
      <c r="BM535" s="6" t="s">
        <v>96</v>
      </c>
      <c r="BN535" s="6" t="s">
        <v>152</v>
      </c>
      <c r="BO535" t="s">
        <v>711</v>
      </c>
      <c r="BP535" s="6" t="s">
        <v>96</v>
      </c>
      <c r="BQ535" t="s">
        <v>710</v>
      </c>
      <c r="BR535" t="s">
        <v>827</v>
      </c>
      <c r="BS535" t="s">
        <v>828</v>
      </c>
      <c r="BT535" t="s">
        <v>829</v>
      </c>
      <c r="BU535" s="6" t="s">
        <v>96</v>
      </c>
      <c r="BV535" s="6" t="s">
        <v>826</v>
      </c>
      <c r="BW535" s="6" t="s">
        <v>96</v>
      </c>
      <c r="BX535" s="6" t="s">
        <v>96</v>
      </c>
    </row>
    <row r="536" spans="1:76" ht="23.25" customHeight="1" x14ac:dyDescent="0.25">
      <c r="A536" s="6" t="s">
        <v>830</v>
      </c>
      <c r="B536" s="6" t="s">
        <v>831</v>
      </c>
      <c r="C536" s="6" t="s">
        <v>823</v>
      </c>
      <c r="D536" s="6" t="s">
        <v>824</v>
      </c>
      <c r="E536" s="6">
        <v>2010</v>
      </c>
      <c r="F536" s="39">
        <v>1.2999999999999999E-3</v>
      </c>
      <c r="G536" t="s">
        <v>833</v>
      </c>
      <c r="H536" s="6" t="s">
        <v>832</v>
      </c>
      <c r="I536" t="s">
        <v>686</v>
      </c>
      <c r="J536" s="6" t="s">
        <v>96</v>
      </c>
      <c r="K536" s="6" t="s">
        <v>321</v>
      </c>
      <c r="L536" s="6" t="s">
        <v>96</v>
      </c>
      <c r="M536" s="6" t="s">
        <v>96</v>
      </c>
      <c r="N536" s="6" t="s">
        <v>96</v>
      </c>
      <c r="O536" s="6" t="s">
        <v>96</v>
      </c>
      <c r="P536" s="39" t="s">
        <v>96</v>
      </c>
      <c r="Q536" s="6" t="s">
        <v>96</v>
      </c>
      <c r="R536" s="6" t="s">
        <v>96</v>
      </c>
      <c r="S536" s="6">
        <v>488</v>
      </c>
      <c r="T536" s="6" t="s">
        <v>96</v>
      </c>
      <c r="U536" s="9" t="s">
        <v>96</v>
      </c>
      <c r="V536" s="67">
        <v>28.2</v>
      </c>
      <c r="W536" s="67">
        <v>15.6</v>
      </c>
      <c r="X536" s="67">
        <f t="shared" si="15"/>
        <v>21.9</v>
      </c>
      <c r="Y536" s="16" t="s">
        <v>96</v>
      </c>
      <c r="Z536" s="78" t="s">
        <v>69</v>
      </c>
      <c r="AA536" s="6" t="s">
        <v>171</v>
      </c>
      <c r="AB536" s="6">
        <v>1999</v>
      </c>
      <c r="AC536" s="6">
        <v>2003</v>
      </c>
      <c r="AD536" s="6" t="s">
        <v>96</v>
      </c>
      <c r="AE536" s="6" t="s">
        <v>96</v>
      </c>
      <c r="AF536" s="6">
        <v>1</v>
      </c>
      <c r="AG536" s="6" t="s">
        <v>96</v>
      </c>
      <c r="AH536" s="6" t="s">
        <v>96</v>
      </c>
      <c r="AI536" s="6">
        <v>1</v>
      </c>
      <c r="AJ536" s="6" t="s">
        <v>96</v>
      </c>
      <c r="AK536" s="6" t="s">
        <v>96</v>
      </c>
      <c r="AL536" s="16" t="s">
        <v>73</v>
      </c>
      <c r="AM536" s="6">
        <v>1.34</v>
      </c>
      <c r="AN536" s="6">
        <v>10.053000000000001</v>
      </c>
      <c r="AO536" s="6" t="s">
        <v>96</v>
      </c>
      <c r="AP536" s="6" t="s">
        <v>96</v>
      </c>
      <c r="AQ536" s="6" t="s">
        <v>680</v>
      </c>
      <c r="AR536" s="6" t="s">
        <v>96</v>
      </c>
      <c r="AS536" s="6">
        <v>1</v>
      </c>
      <c r="AT536" s="6" t="s">
        <v>96</v>
      </c>
      <c r="AU536" s="6" t="s">
        <v>96</v>
      </c>
      <c r="AV536" s="6" t="s">
        <v>96</v>
      </c>
      <c r="AW536" s="6" t="s">
        <v>96</v>
      </c>
      <c r="AX536" s="6">
        <v>1</v>
      </c>
      <c r="AY536" s="6" t="s">
        <v>96</v>
      </c>
      <c r="AZ536" s="6" t="s">
        <v>96</v>
      </c>
      <c r="BA536" s="6" t="s">
        <v>96</v>
      </c>
      <c r="BB536" s="6" t="s">
        <v>96</v>
      </c>
      <c r="BC536" s="6" t="s">
        <v>96</v>
      </c>
      <c r="BD536" s="6">
        <v>1</v>
      </c>
      <c r="BE536" s="6">
        <v>1</v>
      </c>
      <c r="BF536" s="6">
        <v>1</v>
      </c>
      <c r="BG536" s="6">
        <v>1</v>
      </c>
      <c r="BH536" s="6" t="s">
        <v>96</v>
      </c>
      <c r="BI536" s="6" t="s">
        <v>96</v>
      </c>
      <c r="BJ536" s="6" t="s">
        <v>96</v>
      </c>
      <c r="BK536" s="6" t="s">
        <v>825</v>
      </c>
      <c r="BL536" s="6" t="s">
        <v>96</v>
      </c>
      <c r="BM536" s="6" t="s">
        <v>96</v>
      </c>
      <c r="BN536" s="6" t="s">
        <v>152</v>
      </c>
      <c r="BO536" t="s">
        <v>711</v>
      </c>
      <c r="BP536" s="6" t="s">
        <v>96</v>
      </c>
      <c r="BQ536" t="s">
        <v>710</v>
      </c>
      <c r="BR536" t="s">
        <v>827</v>
      </c>
      <c r="BS536" t="s">
        <v>828</v>
      </c>
      <c r="BT536" t="s">
        <v>829</v>
      </c>
      <c r="BU536" s="6" t="s">
        <v>96</v>
      </c>
      <c r="BV536" s="6" t="s">
        <v>826</v>
      </c>
      <c r="BW536" s="6" t="s">
        <v>96</v>
      </c>
      <c r="BX536" s="6" t="s">
        <v>96</v>
      </c>
    </row>
    <row r="537" spans="1:76" x14ac:dyDescent="0.25">
      <c r="A537" s="6" t="s">
        <v>822</v>
      </c>
      <c r="B537" s="6" t="s">
        <v>821</v>
      </c>
      <c r="C537" s="6" t="s">
        <v>823</v>
      </c>
      <c r="D537" s="6" t="s">
        <v>824</v>
      </c>
      <c r="E537" s="6">
        <v>2009</v>
      </c>
      <c r="F537" s="39">
        <v>1.24</v>
      </c>
      <c r="G537" t="s">
        <v>835</v>
      </c>
      <c r="H537" t="s">
        <v>834</v>
      </c>
      <c r="I537" t="s">
        <v>724</v>
      </c>
      <c r="J537" s="6" t="s">
        <v>96</v>
      </c>
      <c r="K537" s="6">
        <v>1.6E-2</v>
      </c>
      <c r="L537" s="6">
        <v>1.04</v>
      </c>
      <c r="M537" s="6">
        <v>1.47</v>
      </c>
      <c r="N537" s="6" t="s">
        <v>96</v>
      </c>
      <c r="O537" s="6" t="s">
        <v>96</v>
      </c>
      <c r="P537" s="39" t="s">
        <v>96</v>
      </c>
      <c r="Q537" s="6" t="s">
        <v>96</v>
      </c>
      <c r="R537" s="6" t="s">
        <v>96</v>
      </c>
      <c r="S537" s="6">
        <v>1957</v>
      </c>
      <c r="T537" s="6" t="s">
        <v>96</v>
      </c>
      <c r="U537" s="9" t="s">
        <v>96</v>
      </c>
      <c r="V537" s="67">
        <v>28.2</v>
      </c>
      <c r="W537" s="67">
        <v>15.6</v>
      </c>
      <c r="X537" s="67">
        <f t="shared" si="15"/>
        <v>21.9</v>
      </c>
      <c r="Y537" s="16" t="s">
        <v>96</v>
      </c>
      <c r="Z537" s="78" t="s">
        <v>69</v>
      </c>
      <c r="AA537" s="6" t="s">
        <v>171</v>
      </c>
      <c r="AB537" s="6">
        <v>1999</v>
      </c>
      <c r="AC537" s="6">
        <v>2003</v>
      </c>
      <c r="AD537" s="6" t="s">
        <v>96</v>
      </c>
      <c r="AE537" s="6">
        <v>1</v>
      </c>
      <c r="AF537" s="6" t="s">
        <v>96</v>
      </c>
      <c r="AG537" s="6" t="s">
        <v>96</v>
      </c>
      <c r="AH537" s="6" t="s">
        <v>96</v>
      </c>
      <c r="AI537" s="6">
        <v>1</v>
      </c>
      <c r="AJ537" s="6" t="s">
        <v>96</v>
      </c>
      <c r="AK537" s="6" t="s">
        <v>96</v>
      </c>
      <c r="AL537" s="16" t="s">
        <v>73</v>
      </c>
      <c r="AM537" s="6">
        <v>6.96</v>
      </c>
      <c r="AN537" s="6">
        <v>25.872</v>
      </c>
      <c r="AO537" s="6" t="s">
        <v>96</v>
      </c>
      <c r="AP537" s="6" t="s">
        <v>96</v>
      </c>
      <c r="AQ537" s="6" t="s">
        <v>680</v>
      </c>
      <c r="AR537" s="6" t="s">
        <v>96</v>
      </c>
      <c r="AS537" s="6">
        <v>1</v>
      </c>
      <c r="AT537" s="6" t="s">
        <v>96</v>
      </c>
      <c r="AU537" s="6" t="s">
        <v>96</v>
      </c>
      <c r="AV537" s="6" t="s">
        <v>96</v>
      </c>
      <c r="AW537" s="6" t="s">
        <v>96</v>
      </c>
      <c r="AX537" s="6">
        <v>1</v>
      </c>
      <c r="AY537" s="6" t="s">
        <v>96</v>
      </c>
      <c r="AZ537" s="6" t="s">
        <v>96</v>
      </c>
      <c r="BA537" s="6" t="s">
        <v>96</v>
      </c>
      <c r="BB537" s="6" t="s">
        <v>96</v>
      </c>
      <c r="BC537" s="6" t="s">
        <v>96</v>
      </c>
      <c r="BD537" s="6">
        <v>1</v>
      </c>
      <c r="BE537" s="6">
        <v>1</v>
      </c>
      <c r="BF537" s="6">
        <v>1</v>
      </c>
      <c r="BG537" s="6">
        <v>1</v>
      </c>
      <c r="BH537" s="6" t="s">
        <v>96</v>
      </c>
      <c r="BI537" s="6" t="s">
        <v>96</v>
      </c>
      <c r="BJ537" s="6" t="s">
        <v>96</v>
      </c>
      <c r="BK537" s="6" t="s">
        <v>825</v>
      </c>
      <c r="BL537" s="6" t="s">
        <v>96</v>
      </c>
      <c r="BM537" s="6" t="s">
        <v>96</v>
      </c>
      <c r="BN537" s="6" t="s">
        <v>152</v>
      </c>
      <c r="BO537" t="s">
        <v>711</v>
      </c>
      <c r="BP537" s="6" t="s">
        <v>96</v>
      </c>
      <c r="BQ537" t="s">
        <v>710</v>
      </c>
      <c r="BR537" t="s">
        <v>827</v>
      </c>
      <c r="BS537" t="s">
        <v>828</v>
      </c>
      <c r="BT537" t="s">
        <v>829</v>
      </c>
      <c r="BU537" s="6" t="s">
        <v>96</v>
      </c>
      <c r="BV537" s="6" t="s">
        <v>826</v>
      </c>
      <c r="BW537" s="6" t="s">
        <v>96</v>
      </c>
      <c r="BX537" s="6" t="s">
        <v>96</v>
      </c>
    </row>
    <row r="538" spans="1:76" x14ac:dyDescent="0.25">
      <c r="A538" s="6" t="s">
        <v>830</v>
      </c>
      <c r="B538" s="6" t="s">
        <v>831</v>
      </c>
      <c r="C538" s="6" t="s">
        <v>823</v>
      </c>
      <c r="D538" s="6" t="s">
        <v>824</v>
      </c>
      <c r="E538" s="6">
        <v>2010</v>
      </c>
      <c r="F538" s="39">
        <v>0.93</v>
      </c>
      <c r="G538" t="s">
        <v>835</v>
      </c>
      <c r="H538" t="s">
        <v>834</v>
      </c>
      <c r="I538" t="s">
        <v>724</v>
      </c>
      <c r="J538" s="6" t="s">
        <v>96</v>
      </c>
      <c r="K538" s="6">
        <v>0.77300000000000002</v>
      </c>
      <c r="L538" s="6">
        <v>0.56999999999999995</v>
      </c>
      <c r="M538" s="6">
        <v>1.51</v>
      </c>
      <c r="N538" s="6" t="s">
        <v>96</v>
      </c>
      <c r="O538" s="6" t="s">
        <v>96</v>
      </c>
      <c r="P538" s="39" t="s">
        <v>96</v>
      </c>
      <c r="Q538" s="6" t="s">
        <v>96</v>
      </c>
      <c r="R538" s="6" t="s">
        <v>96</v>
      </c>
      <c r="S538" s="6">
        <v>488</v>
      </c>
      <c r="T538" s="6" t="s">
        <v>96</v>
      </c>
      <c r="U538" s="9" t="s">
        <v>96</v>
      </c>
      <c r="V538" s="67">
        <v>28.2</v>
      </c>
      <c r="W538" s="67">
        <v>15.6</v>
      </c>
      <c r="X538" s="67">
        <f t="shared" si="15"/>
        <v>21.9</v>
      </c>
      <c r="Y538" s="16" t="s">
        <v>96</v>
      </c>
      <c r="Z538" s="78" t="s">
        <v>69</v>
      </c>
      <c r="AA538" s="6" t="s">
        <v>171</v>
      </c>
      <c r="AB538" s="6">
        <v>1999</v>
      </c>
      <c r="AC538" s="6">
        <v>2003</v>
      </c>
      <c r="AD538" s="6" t="s">
        <v>96</v>
      </c>
      <c r="AE538" s="6" t="s">
        <v>96</v>
      </c>
      <c r="AF538" s="6">
        <v>1</v>
      </c>
      <c r="AG538" s="6" t="s">
        <v>96</v>
      </c>
      <c r="AH538" s="6" t="s">
        <v>96</v>
      </c>
      <c r="AI538" s="6">
        <v>1</v>
      </c>
      <c r="AJ538" s="6" t="s">
        <v>96</v>
      </c>
      <c r="AK538" s="6" t="s">
        <v>96</v>
      </c>
      <c r="AL538" s="16" t="s">
        <v>73</v>
      </c>
      <c r="AM538" s="6">
        <v>1.34</v>
      </c>
      <c r="AN538" s="6">
        <v>10.053000000000001</v>
      </c>
      <c r="AO538" s="6" t="s">
        <v>96</v>
      </c>
      <c r="AP538" s="6" t="s">
        <v>96</v>
      </c>
      <c r="AQ538" s="6" t="s">
        <v>680</v>
      </c>
      <c r="AR538" s="6" t="s">
        <v>96</v>
      </c>
      <c r="AS538" s="6">
        <v>1</v>
      </c>
      <c r="AT538" s="6" t="s">
        <v>96</v>
      </c>
      <c r="AU538" s="6" t="s">
        <v>96</v>
      </c>
      <c r="AV538" s="6" t="s">
        <v>96</v>
      </c>
      <c r="AW538" s="6" t="s">
        <v>96</v>
      </c>
      <c r="AX538" s="6">
        <v>1</v>
      </c>
      <c r="AY538" s="6" t="s">
        <v>96</v>
      </c>
      <c r="AZ538" s="6" t="s">
        <v>96</v>
      </c>
      <c r="BA538" s="6" t="s">
        <v>96</v>
      </c>
      <c r="BB538" s="6" t="s">
        <v>96</v>
      </c>
      <c r="BC538" s="6" t="s">
        <v>96</v>
      </c>
      <c r="BD538" s="6">
        <v>1</v>
      </c>
      <c r="BE538" s="6">
        <v>1</v>
      </c>
      <c r="BF538" s="6">
        <v>1</v>
      </c>
      <c r="BG538" s="6">
        <v>1</v>
      </c>
      <c r="BH538" s="6" t="s">
        <v>96</v>
      </c>
      <c r="BI538" s="6" t="s">
        <v>96</v>
      </c>
      <c r="BJ538" s="6" t="s">
        <v>96</v>
      </c>
      <c r="BK538" s="6" t="s">
        <v>825</v>
      </c>
      <c r="BL538" s="6" t="s">
        <v>96</v>
      </c>
      <c r="BM538" s="6" t="s">
        <v>96</v>
      </c>
      <c r="BN538" s="6" t="s">
        <v>152</v>
      </c>
      <c r="BO538" t="s">
        <v>711</v>
      </c>
      <c r="BP538" s="6" t="s">
        <v>96</v>
      </c>
      <c r="BQ538" t="s">
        <v>710</v>
      </c>
      <c r="BR538" t="s">
        <v>827</v>
      </c>
      <c r="BS538" t="s">
        <v>828</v>
      </c>
      <c r="BT538" t="s">
        <v>829</v>
      </c>
      <c r="BU538" s="6" t="s">
        <v>96</v>
      </c>
      <c r="BV538" s="6" t="s">
        <v>826</v>
      </c>
      <c r="BW538" s="6" t="s">
        <v>96</v>
      </c>
      <c r="BX538" s="6" t="s">
        <v>96</v>
      </c>
    </row>
    <row r="539" spans="1:76" x14ac:dyDescent="0.25">
      <c r="A539" s="6" t="s">
        <v>836</v>
      </c>
      <c r="B539" s="6" t="s">
        <v>838</v>
      </c>
      <c r="C539" s="6" t="s">
        <v>837</v>
      </c>
      <c r="D539" s="6" t="s">
        <v>839</v>
      </c>
      <c r="E539" s="6">
        <v>2016</v>
      </c>
      <c r="F539" s="39" t="s">
        <v>96</v>
      </c>
      <c r="G539" s="6" t="s">
        <v>840</v>
      </c>
      <c r="H539" s="6" t="s">
        <v>96</v>
      </c>
      <c r="I539" t="s">
        <v>96</v>
      </c>
      <c r="J539" s="6" t="s">
        <v>96</v>
      </c>
      <c r="K539" s="6" t="s">
        <v>96</v>
      </c>
      <c r="L539" s="6" t="s">
        <v>96</v>
      </c>
      <c r="M539" s="6" t="s">
        <v>96</v>
      </c>
      <c r="N539" s="6" t="s">
        <v>96</v>
      </c>
      <c r="O539" s="6" t="s">
        <v>96</v>
      </c>
      <c r="P539" s="39" t="s">
        <v>96</v>
      </c>
      <c r="Q539" s="6" t="s">
        <v>96</v>
      </c>
      <c r="R539" s="6" t="s">
        <v>96</v>
      </c>
      <c r="S539" s="6" t="s">
        <v>96</v>
      </c>
      <c r="T539" s="6" t="s">
        <v>96</v>
      </c>
      <c r="U539" s="7" t="s">
        <v>96</v>
      </c>
      <c r="V539" s="16" t="s">
        <v>96</v>
      </c>
      <c r="W539" s="16" t="s">
        <v>96</v>
      </c>
      <c r="X539" s="16" t="s">
        <v>96</v>
      </c>
      <c r="Y539" s="16" t="s">
        <v>96</v>
      </c>
      <c r="Z539" s="61" t="s">
        <v>96</v>
      </c>
      <c r="AA539" s="6" t="s">
        <v>96</v>
      </c>
      <c r="AB539" s="6" t="s">
        <v>96</v>
      </c>
      <c r="AC539" s="6" t="s">
        <v>96</v>
      </c>
      <c r="AD539" s="6" t="s">
        <v>96</v>
      </c>
      <c r="AE539" s="6" t="s">
        <v>96</v>
      </c>
      <c r="AF539" s="6" t="s">
        <v>96</v>
      </c>
      <c r="AG539" s="6" t="s">
        <v>96</v>
      </c>
      <c r="AH539" s="6" t="s">
        <v>96</v>
      </c>
      <c r="AI539" s="6" t="s">
        <v>96</v>
      </c>
      <c r="AJ539" s="6" t="s">
        <v>96</v>
      </c>
      <c r="AK539" s="6" t="s">
        <v>96</v>
      </c>
      <c r="AL539" s="16" t="s">
        <v>73</v>
      </c>
      <c r="AM539" s="6" t="s">
        <v>96</v>
      </c>
      <c r="AN539" s="6" t="s">
        <v>96</v>
      </c>
      <c r="AO539" s="6" t="s">
        <v>96</v>
      </c>
      <c r="AP539" s="6" t="s">
        <v>96</v>
      </c>
      <c r="AQ539" s="6" t="s">
        <v>96</v>
      </c>
      <c r="AR539" s="6" t="s">
        <v>96</v>
      </c>
      <c r="AS539" s="6" t="s">
        <v>96</v>
      </c>
      <c r="AT539" s="6" t="s">
        <v>96</v>
      </c>
      <c r="AU539" s="6" t="s">
        <v>96</v>
      </c>
      <c r="AV539" s="6" t="s">
        <v>96</v>
      </c>
      <c r="AW539" s="6" t="s">
        <v>96</v>
      </c>
      <c r="AX539" s="6" t="s">
        <v>96</v>
      </c>
      <c r="AY539" s="6" t="s">
        <v>96</v>
      </c>
      <c r="AZ539" s="6" t="s">
        <v>96</v>
      </c>
      <c r="BA539" s="6" t="s">
        <v>96</v>
      </c>
      <c r="BB539" s="6" t="s">
        <v>96</v>
      </c>
      <c r="BC539" s="6" t="s">
        <v>96</v>
      </c>
      <c r="BD539" s="6" t="s">
        <v>96</v>
      </c>
      <c r="BE539" s="6" t="s">
        <v>96</v>
      </c>
      <c r="BF539" s="6" t="s">
        <v>96</v>
      </c>
      <c r="BG539" s="6" t="s">
        <v>96</v>
      </c>
      <c r="BH539" s="6" t="s">
        <v>96</v>
      </c>
      <c r="BI539" s="6" t="s">
        <v>96</v>
      </c>
      <c r="BJ539" s="6" t="s">
        <v>96</v>
      </c>
      <c r="BK539" s="6" t="s">
        <v>96</v>
      </c>
      <c r="BL539" t="s">
        <v>96</v>
      </c>
      <c r="BM539" s="6" t="s">
        <v>96</v>
      </c>
      <c r="BN539" s="6" t="s">
        <v>96</v>
      </c>
      <c r="BO539" s="6" t="s">
        <v>96</v>
      </c>
      <c r="BP539" s="6" t="s">
        <v>96</v>
      </c>
      <c r="BQ539" s="6" t="s">
        <v>96</v>
      </c>
      <c r="BR539" s="6" t="s">
        <v>96</v>
      </c>
      <c r="BS539" s="6" t="s">
        <v>96</v>
      </c>
      <c r="BT539" s="6" t="s">
        <v>96</v>
      </c>
      <c r="BU539" s="6" t="s">
        <v>96</v>
      </c>
      <c r="BV539" s="6" t="s">
        <v>96</v>
      </c>
      <c r="BW539" s="6" t="s">
        <v>96</v>
      </c>
      <c r="BX539" s="6" t="s">
        <v>96</v>
      </c>
    </row>
    <row r="540" spans="1:76" x14ac:dyDescent="0.25">
      <c r="A540" s="6" t="s">
        <v>844</v>
      </c>
      <c r="B540" s="6" t="s">
        <v>843</v>
      </c>
      <c r="C540" s="6" t="s">
        <v>842</v>
      </c>
      <c r="D540" s="6" t="s">
        <v>841</v>
      </c>
      <c r="E540" s="6">
        <v>2020</v>
      </c>
      <c r="F540" s="39" t="s">
        <v>96</v>
      </c>
      <c r="G540" s="6" t="s">
        <v>96</v>
      </c>
      <c r="H540" s="6" t="s">
        <v>96</v>
      </c>
      <c r="I540" t="s">
        <v>96</v>
      </c>
      <c r="J540" s="6" t="s">
        <v>96</v>
      </c>
      <c r="K540" s="6" t="s">
        <v>96</v>
      </c>
      <c r="L540" s="6" t="s">
        <v>96</v>
      </c>
      <c r="M540" s="6" t="s">
        <v>96</v>
      </c>
      <c r="N540" s="6" t="s">
        <v>96</v>
      </c>
      <c r="O540" s="6" t="s">
        <v>96</v>
      </c>
      <c r="P540" s="39" t="s">
        <v>96</v>
      </c>
      <c r="Q540" s="6" t="s">
        <v>96</v>
      </c>
      <c r="R540" s="6" t="s">
        <v>96</v>
      </c>
      <c r="S540" s="6" t="s">
        <v>96</v>
      </c>
      <c r="T540" s="6" t="s">
        <v>96</v>
      </c>
      <c r="U540" s="7" t="s">
        <v>96</v>
      </c>
      <c r="V540" s="16" t="s">
        <v>96</v>
      </c>
      <c r="W540" s="16" t="s">
        <v>96</v>
      </c>
      <c r="X540" s="16" t="s">
        <v>96</v>
      </c>
      <c r="Y540" s="16" t="s">
        <v>96</v>
      </c>
      <c r="Z540" s="61" t="s">
        <v>96</v>
      </c>
      <c r="AA540" s="6" t="s">
        <v>96</v>
      </c>
      <c r="AB540" s="6" t="s">
        <v>96</v>
      </c>
      <c r="AC540" s="6" t="s">
        <v>96</v>
      </c>
      <c r="AD540" s="6" t="s">
        <v>96</v>
      </c>
      <c r="AE540" s="6" t="s">
        <v>96</v>
      </c>
      <c r="AF540" s="6" t="s">
        <v>96</v>
      </c>
      <c r="AG540" s="6" t="s">
        <v>96</v>
      </c>
      <c r="AH540" s="6" t="s">
        <v>96</v>
      </c>
      <c r="AI540" s="6" t="s">
        <v>96</v>
      </c>
      <c r="AJ540" s="6" t="s">
        <v>96</v>
      </c>
      <c r="AK540" s="6" t="s">
        <v>96</v>
      </c>
      <c r="AL540" s="16" t="s">
        <v>73</v>
      </c>
      <c r="AM540" s="6" t="s">
        <v>96</v>
      </c>
      <c r="AN540" s="6" t="s">
        <v>96</v>
      </c>
      <c r="AO540" s="6" t="s">
        <v>96</v>
      </c>
      <c r="AP540" s="6" t="s">
        <v>96</v>
      </c>
      <c r="AQ540" s="6" t="s">
        <v>96</v>
      </c>
      <c r="AR540" s="6" t="s">
        <v>96</v>
      </c>
      <c r="AS540" s="6" t="s">
        <v>96</v>
      </c>
      <c r="AT540" s="6" t="s">
        <v>96</v>
      </c>
      <c r="AU540" s="6" t="s">
        <v>96</v>
      </c>
      <c r="AV540" s="6" t="s">
        <v>96</v>
      </c>
      <c r="AW540" s="6" t="s">
        <v>96</v>
      </c>
      <c r="AX540" s="6" t="s">
        <v>96</v>
      </c>
      <c r="AY540" s="6" t="s">
        <v>96</v>
      </c>
      <c r="AZ540" s="6" t="s">
        <v>96</v>
      </c>
      <c r="BA540" s="6" t="s">
        <v>96</v>
      </c>
      <c r="BB540" s="6" t="s">
        <v>96</v>
      </c>
      <c r="BC540" s="6" t="s">
        <v>96</v>
      </c>
      <c r="BD540" s="6" t="s">
        <v>96</v>
      </c>
      <c r="BE540" s="6" t="s">
        <v>96</v>
      </c>
      <c r="BF540" s="6" t="s">
        <v>96</v>
      </c>
      <c r="BG540" s="6" t="s">
        <v>96</v>
      </c>
      <c r="BH540" s="6" t="s">
        <v>96</v>
      </c>
      <c r="BI540" s="6" t="s">
        <v>96</v>
      </c>
      <c r="BJ540" s="6" t="s">
        <v>96</v>
      </c>
      <c r="BK540" s="6" t="s">
        <v>96</v>
      </c>
      <c r="BL540" t="s">
        <v>845</v>
      </c>
      <c r="BM540" s="6" t="s">
        <v>96</v>
      </c>
      <c r="BN540" s="6" t="s">
        <v>96</v>
      </c>
      <c r="BO540" s="6" t="s">
        <v>96</v>
      </c>
      <c r="BP540" s="6" t="s">
        <v>96</v>
      </c>
      <c r="BQ540" s="6" t="s">
        <v>96</v>
      </c>
      <c r="BR540" s="6" t="s">
        <v>96</v>
      </c>
      <c r="BS540" s="6" t="s">
        <v>96</v>
      </c>
      <c r="BT540" s="6" t="s">
        <v>96</v>
      </c>
      <c r="BU540" s="6" t="s">
        <v>96</v>
      </c>
      <c r="BV540" s="6" t="s">
        <v>96</v>
      </c>
      <c r="BW540" s="6" t="s">
        <v>96</v>
      </c>
      <c r="BX540" s="6" t="s">
        <v>96</v>
      </c>
    </row>
    <row r="541" spans="1:76" x14ac:dyDescent="0.25">
      <c r="A541" s="6" t="s">
        <v>849</v>
      </c>
      <c r="B541" s="6" t="s">
        <v>848</v>
      </c>
      <c r="C541" s="6" t="s">
        <v>847</v>
      </c>
      <c r="D541" s="6" t="s">
        <v>846</v>
      </c>
      <c r="E541" s="6">
        <v>1997</v>
      </c>
      <c r="F541" s="39">
        <v>0.67</v>
      </c>
      <c r="G541" s="6" t="s">
        <v>853</v>
      </c>
      <c r="H541" s="6" t="s">
        <v>852</v>
      </c>
      <c r="I541" t="s">
        <v>686</v>
      </c>
      <c r="J541" s="6" t="s">
        <v>96</v>
      </c>
      <c r="K541" s="6" t="s">
        <v>176</v>
      </c>
      <c r="L541" s="6" t="s">
        <v>96</v>
      </c>
      <c r="M541" s="6" t="s">
        <v>96</v>
      </c>
      <c r="N541" s="6" t="s">
        <v>96</v>
      </c>
      <c r="O541" s="6" t="s">
        <v>96</v>
      </c>
      <c r="P541" s="39" t="s">
        <v>96</v>
      </c>
      <c r="Q541" s="6" t="s">
        <v>96</v>
      </c>
      <c r="R541" s="6" t="s">
        <v>96</v>
      </c>
      <c r="S541" s="6">
        <v>68513</v>
      </c>
      <c r="T541" s="6" t="s">
        <v>96</v>
      </c>
      <c r="U541" s="7" t="s">
        <v>96</v>
      </c>
      <c r="V541" s="16">
        <v>18.8</v>
      </c>
      <c r="W541" s="16">
        <v>9.6</v>
      </c>
      <c r="X541" s="16" t="s">
        <v>96</v>
      </c>
      <c r="Y541" s="16" t="s">
        <v>96</v>
      </c>
      <c r="Z541" s="78" t="s">
        <v>69</v>
      </c>
      <c r="AA541" s="6" t="s">
        <v>171</v>
      </c>
      <c r="AB541" s="6">
        <v>1974</v>
      </c>
      <c r="AC541" s="6">
        <v>1994</v>
      </c>
      <c r="AD541" s="6" t="s">
        <v>96</v>
      </c>
      <c r="AE541" s="6" t="s">
        <v>96</v>
      </c>
      <c r="AF541" s="6" t="s">
        <v>96</v>
      </c>
      <c r="AG541" s="6" t="s">
        <v>96</v>
      </c>
      <c r="AH541" s="6" t="s">
        <v>96</v>
      </c>
      <c r="AI541" s="6">
        <v>1</v>
      </c>
      <c r="AJ541" s="6" t="s">
        <v>96</v>
      </c>
      <c r="AK541" s="6" t="s">
        <v>96</v>
      </c>
      <c r="AL541" s="16" t="s">
        <v>73</v>
      </c>
      <c r="AM541" s="6" t="s">
        <v>96</v>
      </c>
      <c r="AN541" s="6" t="s">
        <v>96</v>
      </c>
      <c r="AO541" s="6">
        <f>(264+290+280+245)/4/365</f>
        <v>0.739041095890411</v>
      </c>
      <c r="AP541" s="6">
        <f>(67+66+64+58)/4/365</f>
        <v>0.17465753424657535</v>
      </c>
      <c r="AQ541" s="6" t="s">
        <v>680</v>
      </c>
      <c r="AR541" s="6" t="s">
        <v>96</v>
      </c>
      <c r="AS541" s="6" t="s">
        <v>96</v>
      </c>
      <c r="AT541" s="6" t="s">
        <v>96</v>
      </c>
      <c r="AU541" s="6" t="s">
        <v>96</v>
      </c>
      <c r="AV541" s="6" t="s">
        <v>96</v>
      </c>
      <c r="AW541" s="6">
        <v>1</v>
      </c>
      <c r="AX541" s="6">
        <v>1</v>
      </c>
      <c r="AY541" s="6" t="s">
        <v>96</v>
      </c>
      <c r="AZ541" s="6" t="s">
        <v>96</v>
      </c>
      <c r="BA541" s="6">
        <v>1</v>
      </c>
      <c r="BB541" s="6" t="s">
        <v>96</v>
      </c>
      <c r="BC541" s="6" t="s">
        <v>96</v>
      </c>
      <c r="BD541" s="6" t="s">
        <v>96</v>
      </c>
      <c r="BE541" s="6" t="s">
        <v>96</v>
      </c>
      <c r="BF541" s="6" t="s">
        <v>96</v>
      </c>
      <c r="BG541" s="6" t="s">
        <v>96</v>
      </c>
      <c r="BH541" s="6" t="s">
        <v>96</v>
      </c>
      <c r="BI541" s="6" t="s">
        <v>96</v>
      </c>
      <c r="BJ541" s="6" t="s">
        <v>96</v>
      </c>
      <c r="BK541" s="6" t="s">
        <v>96</v>
      </c>
      <c r="BL541" s="6" t="s">
        <v>96</v>
      </c>
      <c r="BM541" s="6" t="s">
        <v>96</v>
      </c>
      <c r="BN541" s="6" t="s">
        <v>152</v>
      </c>
      <c r="BO541" t="s">
        <v>540</v>
      </c>
      <c r="BP541" s="6">
        <v>1</v>
      </c>
      <c r="BQ541" t="s">
        <v>850</v>
      </c>
      <c r="BR541" t="s">
        <v>851</v>
      </c>
      <c r="BS541" s="6" t="s">
        <v>96</v>
      </c>
      <c r="BT541" s="6" t="s">
        <v>96</v>
      </c>
      <c r="BU541" s="6" t="s">
        <v>96</v>
      </c>
      <c r="BV541" s="6" t="s">
        <v>96</v>
      </c>
      <c r="BW541" s="6" t="s">
        <v>96</v>
      </c>
      <c r="BX541" s="6" t="s">
        <v>96</v>
      </c>
    </row>
    <row r="542" spans="1:76" x14ac:dyDescent="0.25">
      <c r="A542" s="6" t="s">
        <v>849</v>
      </c>
      <c r="B542" s="6" t="s">
        <v>848</v>
      </c>
      <c r="C542" s="6" t="s">
        <v>847</v>
      </c>
      <c r="D542" s="6" t="s">
        <v>846</v>
      </c>
      <c r="E542" s="6">
        <v>1997</v>
      </c>
      <c r="F542" s="39">
        <v>0.66</v>
      </c>
      <c r="G542" s="6" t="s">
        <v>853</v>
      </c>
      <c r="H542" s="6" t="s">
        <v>852</v>
      </c>
      <c r="I542" t="s">
        <v>686</v>
      </c>
      <c r="J542" s="6" t="s">
        <v>96</v>
      </c>
      <c r="K542" s="6" t="s">
        <v>176</v>
      </c>
      <c r="L542" s="6" t="s">
        <v>96</v>
      </c>
      <c r="M542" s="6" t="s">
        <v>96</v>
      </c>
      <c r="N542" s="6" t="s">
        <v>96</v>
      </c>
      <c r="O542" s="6" t="s">
        <v>96</v>
      </c>
      <c r="P542" s="39" t="s">
        <v>96</v>
      </c>
      <c r="Q542" s="6" t="s">
        <v>96</v>
      </c>
      <c r="R542" s="6" t="s">
        <v>96</v>
      </c>
      <c r="S542" s="6">
        <v>68513</v>
      </c>
      <c r="T542" s="6" t="s">
        <v>96</v>
      </c>
      <c r="U542" s="7" t="s">
        <v>96</v>
      </c>
      <c r="V542" s="16">
        <v>18.8</v>
      </c>
      <c r="W542" s="16">
        <v>9.6</v>
      </c>
      <c r="X542" s="16" t="s">
        <v>96</v>
      </c>
      <c r="Y542" s="16" t="s">
        <v>96</v>
      </c>
      <c r="Z542" s="78" t="s">
        <v>69</v>
      </c>
      <c r="AA542" s="6" t="s">
        <v>171</v>
      </c>
      <c r="AB542" s="6">
        <v>1974</v>
      </c>
      <c r="AC542" s="6">
        <v>1994</v>
      </c>
      <c r="AD542" s="6" t="s">
        <v>96</v>
      </c>
      <c r="AE542" s="6" t="s">
        <v>96</v>
      </c>
      <c r="AF542" s="6" t="s">
        <v>96</v>
      </c>
      <c r="AG542" s="6" t="s">
        <v>96</v>
      </c>
      <c r="AH542" s="6" t="s">
        <v>96</v>
      </c>
      <c r="AI542" s="6">
        <v>1</v>
      </c>
      <c r="AJ542" s="6" t="s">
        <v>96</v>
      </c>
      <c r="AK542" s="6" t="s">
        <v>96</v>
      </c>
      <c r="AL542" s="16" t="s">
        <v>73</v>
      </c>
      <c r="AM542" s="6" t="s">
        <v>96</v>
      </c>
      <c r="AN542" s="6" t="s">
        <v>96</v>
      </c>
      <c r="AO542" s="6">
        <f>(264+290+280+245)/4/365</f>
        <v>0.739041095890411</v>
      </c>
      <c r="AP542" s="6">
        <f>(67+66+64+58)/4/365</f>
        <v>0.17465753424657535</v>
      </c>
      <c r="AQ542" s="6" t="s">
        <v>680</v>
      </c>
      <c r="AR542" s="6" t="s">
        <v>96</v>
      </c>
      <c r="AS542" s="6" t="s">
        <v>96</v>
      </c>
      <c r="AT542" s="6" t="s">
        <v>96</v>
      </c>
      <c r="AU542" s="6" t="s">
        <v>96</v>
      </c>
      <c r="AV542" s="6" t="s">
        <v>96</v>
      </c>
      <c r="AW542" s="6">
        <v>1</v>
      </c>
      <c r="AX542" s="6">
        <v>1</v>
      </c>
      <c r="AY542" s="6" t="s">
        <v>96</v>
      </c>
      <c r="AZ542" s="6" t="s">
        <v>96</v>
      </c>
      <c r="BA542" s="6">
        <v>1</v>
      </c>
      <c r="BB542" s="6" t="s">
        <v>96</v>
      </c>
      <c r="BC542" s="6" t="s">
        <v>96</v>
      </c>
      <c r="BD542" s="6" t="s">
        <v>96</v>
      </c>
      <c r="BE542" s="6" t="s">
        <v>96</v>
      </c>
      <c r="BF542" s="6" t="s">
        <v>96</v>
      </c>
      <c r="BG542" s="6" t="s">
        <v>96</v>
      </c>
      <c r="BH542" s="6" t="s">
        <v>96</v>
      </c>
      <c r="BI542" s="6" t="s">
        <v>96</v>
      </c>
      <c r="BJ542" s="6" t="s">
        <v>96</v>
      </c>
      <c r="BK542" s="6" t="s">
        <v>96</v>
      </c>
      <c r="BL542" s="6" t="s">
        <v>96</v>
      </c>
      <c r="BM542" s="6" t="s">
        <v>96</v>
      </c>
      <c r="BN542" s="6" t="s">
        <v>101</v>
      </c>
      <c r="BO542" s="6" t="s">
        <v>96</v>
      </c>
      <c r="BP542" s="6" t="s">
        <v>96</v>
      </c>
      <c r="BQ542" s="6" t="s">
        <v>96</v>
      </c>
      <c r="BR542" s="6" t="s">
        <v>96</v>
      </c>
      <c r="BS542" s="6" t="s">
        <v>96</v>
      </c>
      <c r="BT542" s="6" t="s">
        <v>96</v>
      </c>
      <c r="BU542" s="6" t="s">
        <v>96</v>
      </c>
      <c r="BV542" s="6" t="s">
        <v>96</v>
      </c>
      <c r="BW542" s="6" t="s">
        <v>96</v>
      </c>
      <c r="BX542" s="6" t="s">
        <v>96</v>
      </c>
    </row>
    <row r="543" spans="1:76" x14ac:dyDescent="0.25">
      <c r="A543" s="6" t="s">
        <v>849</v>
      </c>
      <c r="B543" s="6" t="s">
        <v>848</v>
      </c>
      <c r="C543" s="6" t="s">
        <v>847</v>
      </c>
      <c r="D543" s="6" t="s">
        <v>846</v>
      </c>
      <c r="E543" s="6">
        <v>1997</v>
      </c>
      <c r="F543" s="39">
        <v>0.49</v>
      </c>
      <c r="G543" s="6" t="s">
        <v>853</v>
      </c>
      <c r="H543" s="6" t="s">
        <v>852</v>
      </c>
      <c r="I543" t="s">
        <v>686</v>
      </c>
      <c r="J543" s="6" t="s">
        <v>96</v>
      </c>
      <c r="K543" s="6" t="s">
        <v>175</v>
      </c>
      <c r="L543" s="6" t="s">
        <v>96</v>
      </c>
      <c r="M543" s="6" t="s">
        <v>96</v>
      </c>
      <c r="N543" s="6" t="s">
        <v>96</v>
      </c>
      <c r="O543" s="6" t="s">
        <v>96</v>
      </c>
      <c r="P543" s="39" t="s">
        <v>96</v>
      </c>
      <c r="Q543" s="6" t="s">
        <v>96</v>
      </c>
      <c r="R543" s="6" t="s">
        <v>96</v>
      </c>
      <c r="S543" s="6">
        <v>46869</v>
      </c>
      <c r="T543" s="6" t="s">
        <v>96</v>
      </c>
      <c r="U543" s="7" t="s">
        <v>96</v>
      </c>
      <c r="V543" s="16">
        <v>18.8</v>
      </c>
      <c r="W543" s="16">
        <v>9.6</v>
      </c>
      <c r="X543" s="16" t="s">
        <v>96</v>
      </c>
      <c r="Y543" s="16" t="s">
        <v>96</v>
      </c>
      <c r="Z543" s="78" t="s">
        <v>69</v>
      </c>
      <c r="AA543" s="6" t="s">
        <v>171</v>
      </c>
      <c r="AB543" s="6">
        <v>1974</v>
      </c>
      <c r="AC543" s="6">
        <v>1994</v>
      </c>
      <c r="AD543" s="6" t="s">
        <v>96</v>
      </c>
      <c r="AE543" s="6" t="s">
        <v>96</v>
      </c>
      <c r="AF543" s="6" t="s">
        <v>96</v>
      </c>
      <c r="AG543" s="6" t="s">
        <v>96</v>
      </c>
      <c r="AH543" s="6" t="s">
        <v>96</v>
      </c>
      <c r="AI543" s="6" t="s">
        <v>96</v>
      </c>
      <c r="AJ543" s="6">
        <v>1</v>
      </c>
      <c r="AK543" s="6" t="s">
        <v>96</v>
      </c>
      <c r="AL543" s="16" t="s">
        <v>73</v>
      </c>
      <c r="AM543" s="6" t="s">
        <v>96</v>
      </c>
      <c r="AN543" s="6" t="s">
        <v>96</v>
      </c>
      <c r="AO543" s="6">
        <f>(188+198+188+166)/4/365</f>
        <v>0.50684931506849318</v>
      </c>
      <c r="AP543" s="6">
        <f>(40+47+41+43)/4/365</f>
        <v>0.11712328767123288</v>
      </c>
      <c r="AQ543" s="6" t="s">
        <v>680</v>
      </c>
      <c r="AR543" s="6" t="s">
        <v>96</v>
      </c>
      <c r="AS543" s="6" t="s">
        <v>96</v>
      </c>
      <c r="AT543" s="6" t="s">
        <v>96</v>
      </c>
      <c r="AU543" s="6" t="s">
        <v>96</v>
      </c>
      <c r="AV543" s="6" t="s">
        <v>96</v>
      </c>
      <c r="AW543" s="6">
        <v>1</v>
      </c>
      <c r="AX543" s="6">
        <v>1</v>
      </c>
      <c r="AY543" s="6" t="s">
        <v>96</v>
      </c>
      <c r="AZ543" s="6" t="s">
        <v>96</v>
      </c>
      <c r="BA543" s="6">
        <v>1</v>
      </c>
      <c r="BB543" s="6" t="s">
        <v>96</v>
      </c>
      <c r="BC543" s="6" t="s">
        <v>96</v>
      </c>
      <c r="BD543" s="6" t="s">
        <v>96</v>
      </c>
      <c r="BE543" s="6" t="s">
        <v>96</v>
      </c>
      <c r="BF543" s="6" t="s">
        <v>96</v>
      </c>
      <c r="BG543" s="6" t="s">
        <v>96</v>
      </c>
      <c r="BH543" s="6" t="s">
        <v>96</v>
      </c>
      <c r="BI543" s="6" t="s">
        <v>96</v>
      </c>
      <c r="BJ543" s="6" t="s">
        <v>96</v>
      </c>
      <c r="BK543" s="6" t="s">
        <v>96</v>
      </c>
      <c r="BL543" s="6" t="s">
        <v>96</v>
      </c>
      <c r="BM543" s="6" t="s">
        <v>96</v>
      </c>
      <c r="BN543" s="6" t="s">
        <v>152</v>
      </c>
      <c r="BO543" s="6" t="s">
        <v>96</v>
      </c>
      <c r="BP543" s="6" t="s">
        <v>96</v>
      </c>
      <c r="BQ543" s="6" t="s">
        <v>96</v>
      </c>
      <c r="BR543" s="6" t="s">
        <v>96</v>
      </c>
      <c r="BS543" s="6" t="s">
        <v>96</v>
      </c>
      <c r="BT543" s="6" t="s">
        <v>96</v>
      </c>
      <c r="BU543" s="6" t="s">
        <v>96</v>
      </c>
      <c r="BV543" s="6" t="s">
        <v>96</v>
      </c>
      <c r="BW543" s="6" t="s">
        <v>96</v>
      </c>
      <c r="BX543" s="6" t="s">
        <v>96</v>
      </c>
    </row>
    <row r="544" spans="1:76" x14ac:dyDescent="0.25">
      <c r="A544" s="6" t="s">
        <v>849</v>
      </c>
      <c r="B544" s="6" t="s">
        <v>848</v>
      </c>
      <c r="C544" s="6" t="s">
        <v>847</v>
      </c>
      <c r="D544" s="6" t="s">
        <v>846</v>
      </c>
      <c r="E544" s="6">
        <v>1997</v>
      </c>
      <c r="F544" s="39">
        <v>0.45</v>
      </c>
      <c r="G544" s="6" t="s">
        <v>853</v>
      </c>
      <c r="H544" s="6" t="s">
        <v>852</v>
      </c>
      <c r="I544" t="s">
        <v>686</v>
      </c>
      <c r="J544" s="6" t="s">
        <v>96</v>
      </c>
      <c r="K544" s="6" t="s">
        <v>175</v>
      </c>
      <c r="L544" s="6" t="s">
        <v>96</v>
      </c>
      <c r="M544" s="6" t="s">
        <v>96</v>
      </c>
      <c r="N544" s="6" t="s">
        <v>96</v>
      </c>
      <c r="O544" s="6" t="s">
        <v>96</v>
      </c>
      <c r="P544" s="39" t="s">
        <v>96</v>
      </c>
      <c r="Q544" s="6" t="s">
        <v>96</v>
      </c>
      <c r="R544" s="6" t="s">
        <v>96</v>
      </c>
      <c r="S544" s="6">
        <v>46869</v>
      </c>
      <c r="T544" s="6" t="s">
        <v>96</v>
      </c>
      <c r="U544" s="7" t="s">
        <v>96</v>
      </c>
      <c r="V544" s="16">
        <v>18.8</v>
      </c>
      <c r="W544" s="16">
        <v>9.6</v>
      </c>
      <c r="X544" s="16" t="s">
        <v>96</v>
      </c>
      <c r="Y544" s="16" t="s">
        <v>96</v>
      </c>
      <c r="Z544" s="78" t="s">
        <v>69</v>
      </c>
      <c r="AA544" s="6" t="s">
        <v>171</v>
      </c>
      <c r="AB544" s="6">
        <v>1974</v>
      </c>
      <c r="AC544" s="6">
        <v>1994</v>
      </c>
      <c r="AD544" s="6" t="s">
        <v>96</v>
      </c>
      <c r="AE544" s="6" t="s">
        <v>96</v>
      </c>
      <c r="AF544" s="6" t="s">
        <v>96</v>
      </c>
      <c r="AG544" s="6" t="s">
        <v>96</v>
      </c>
      <c r="AH544" s="6" t="s">
        <v>96</v>
      </c>
      <c r="AI544" s="6" t="s">
        <v>96</v>
      </c>
      <c r="AJ544" s="6">
        <v>1</v>
      </c>
      <c r="AK544" s="6" t="s">
        <v>96</v>
      </c>
      <c r="AL544" s="16" t="s">
        <v>73</v>
      </c>
      <c r="AM544" s="6" t="s">
        <v>96</v>
      </c>
      <c r="AN544" s="6" t="s">
        <v>96</v>
      </c>
      <c r="AO544" s="6">
        <f>(188+198+188+166)/4/365</f>
        <v>0.50684931506849318</v>
      </c>
      <c r="AP544" s="6">
        <f>(40+47+41+43)/4/365</f>
        <v>0.11712328767123288</v>
      </c>
      <c r="AQ544" s="6" t="s">
        <v>680</v>
      </c>
      <c r="AR544" s="6" t="s">
        <v>96</v>
      </c>
      <c r="AS544" s="6" t="s">
        <v>96</v>
      </c>
      <c r="AT544" s="6" t="s">
        <v>96</v>
      </c>
      <c r="AU544" s="6" t="s">
        <v>96</v>
      </c>
      <c r="AV544" s="6" t="s">
        <v>96</v>
      </c>
      <c r="AW544" s="6">
        <v>1</v>
      </c>
      <c r="AX544" s="6">
        <v>1</v>
      </c>
      <c r="AY544" s="6" t="s">
        <v>96</v>
      </c>
      <c r="AZ544" s="6" t="s">
        <v>96</v>
      </c>
      <c r="BA544" s="6">
        <v>1</v>
      </c>
      <c r="BB544" s="6" t="s">
        <v>96</v>
      </c>
      <c r="BC544" s="6" t="s">
        <v>96</v>
      </c>
      <c r="BD544" s="6" t="s">
        <v>96</v>
      </c>
      <c r="BE544" s="6" t="s">
        <v>96</v>
      </c>
      <c r="BF544" s="6" t="s">
        <v>96</v>
      </c>
      <c r="BG544" s="6" t="s">
        <v>96</v>
      </c>
      <c r="BH544" s="6" t="s">
        <v>96</v>
      </c>
      <c r="BI544" s="6" t="s">
        <v>96</v>
      </c>
      <c r="BJ544" s="6" t="s">
        <v>96</v>
      </c>
      <c r="BK544" s="6" t="s">
        <v>96</v>
      </c>
      <c r="BL544" s="6" t="s">
        <v>96</v>
      </c>
      <c r="BM544" s="6" t="s">
        <v>96</v>
      </c>
      <c r="BN544" s="6" t="s">
        <v>101</v>
      </c>
      <c r="BO544" s="6" t="s">
        <v>96</v>
      </c>
      <c r="BP544" s="6" t="s">
        <v>96</v>
      </c>
      <c r="BQ544" s="6" t="s">
        <v>96</v>
      </c>
      <c r="BR544" s="6" t="s">
        <v>96</v>
      </c>
      <c r="BS544" s="6" t="s">
        <v>96</v>
      </c>
      <c r="BT544" s="6" t="s">
        <v>96</v>
      </c>
      <c r="BU544" s="6" t="s">
        <v>96</v>
      </c>
      <c r="BV544" s="6" t="s">
        <v>96</v>
      </c>
      <c r="BW544" s="6" t="s">
        <v>96</v>
      </c>
      <c r="BX544" s="6" t="s">
        <v>96</v>
      </c>
    </row>
    <row r="545" spans="1:77" x14ac:dyDescent="0.25">
      <c r="A545" s="6" t="s">
        <v>855</v>
      </c>
      <c r="B545" s="6" t="s">
        <v>857</v>
      </c>
      <c r="C545" s="6" t="s">
        <v>856</v>
      </c>
      <c r="D545" s="6" t="s">
        <v>854</v>
      </c>
      <c r="E545" s="6">
        <v>2011</v>
      </c>
      <c r="F545" s="39">
        <v>8.9999999999999993E-3</v>
      </c>
      <c r="G545" t="s">
        <v>863</v>
      </c>
      <c r="H545" s="6" t="s">
        <v>864</v>
      </c>
      <c r="I545" t="s">
        <v>337</v>
      </c>
      <c r="J545" s="6" t="s">
        <v>96</v>
      </c>
      <c r="K545" s="6">
        <v>1.7999999999999999E-2</v>
      </c>
      <c r="L545" s="6">
        <v>2E-3</v>
      </c>
      <c r="M545" s="6">
        <v>1.7000000000000001E-2</v>
      </c>
      <c r="N545" s="6" t="s">
        <v>96</v>
      </c>
      <c r="O545" s="6" t="s">
        <v>96</v>
      </c>
      <c r="P545" s="39" t="s">
        <v>96</v>
      </c>
      <c r="Q545" s="6">
        <v>3.8999999999999998E-3</v>
      </c>
      <c r="R545" s="6" t="s">
        <v>96</v>
      </c>
      <c r="S545" s="6">
        <v>2987</v>
      </c>
      <c r="T545" s="6" t="s">
        <v>96</v>
      </c>
      <c r="U545" s="7" t="s">
        <v>96</v>
      </c>
      <c r="V545" s="16" t="s">
        <v>96</v>
      </c>
      <c r="W545" s="16" t="s">
        <v>96</v>
      </c>
      <c r="X545" s="16" t="s">
        <v>96</v>
      </c>
      <c r="Y545" s="16" t="s">
        <v>96</v>
      </c>
      <c r="Z545" s="78" t="s">
        <v>69</v>
      </c>
      <c r="AA545" s="6" t="s">
        <v>96</v>
      </c>
      <c r="AB545" s="6">
        <v>1998</v>
      </c>
      <c r="AC545" s="6">
        <v>2005</v>
      </c>
      <c r="AD545" s="6" t="s">
        <v>96</v>
      </c>
      <c r="AE545" s="6" t="s">
        <v>96</v>
      </c>
      <c r="AF545" s="6" t="s">
        <v>96</v>
      </c>
      <c r="AG545" s="6" t="s">
        <v>96</v>
      </c>
      <c r="AH545" s="6" t="s">
        <v>96</v>
      </c>
      <c r="AI545" s="6">
        <v>1</v>
      </c>
      <c r="AJ545" s="6">
        <v>1</v>
      </c>
      <c r="AK545" s="6" t="s">
        <v>96</v>
      </c>
      <c r="AL545" s="16" t="s">
        <v>73</v>
      </c>
      <c r="AM545" s="6" t="s">
        <v>96</v>
      </c>
      <c r="AN545" s="6" t="s">
        <v>96</v>
      </c>
      <c r="AO545" s="6" t="s">
        <v>96</v>
      </c>
      <c r="AP545" s="6" t="s">
        <v>96</v>
      </c>
      <c r="AQ545" s="6" t="s">
        <v>96</v>
      </c>
      <c r="AR545" s="6">
        <v>1</v>
      </c>
      <c r="AS545" s="6">
        <v>1</v>
      </c>
      <c r="AT545" s="6" t="s">
        <v>96</v>
      </c>
      <c r="AU545" s="6" t="s">
        <v>96</v>
      </c>
      <c r="AV545" s="6" t="s">
        <v>96</v>
      </c>
      <c r="AW545" s="6" t="s">
        <v>96</v>
      </c>
      <c r="AX545" s="6">
        <v>1</v>
      </c>
      <c r="AY545" s="6">
        <v>1</v>
      </c>
      <c r="AZ545" s="6" t="s">
        <v>96</v>
      </c>
      <c r="BA545" s="6">
        <v>1</v>
      </c>
      <c r="BB545" s="6">
        <v>1</v>
      </c>
      <c r="BC545" s="6">
        <v>1</v>
      </c>
      <c r="BD545" s="6" t="s">
        <v>96</v>
      </c>
      <c r="BE545" s="6" t="s">
        <v>96</v>
      </c>
      <c r="BF545" s="6" t="s">
        <v>96</v>
      </c>
      <c r="BG545" s="6">
        <v>1</v>
      </c>
      <c r="BH545" s="6">
        <v>0</v>
      </c>
      <c r="BI545" s="6">
        <v>1</v>
      </c>
      <c r="BJ545" s="6" t="s">
        <v>96</v>
      </c>
      <c r="BK545" t="s">
        <v>858</v>
      </c>
      <c r="BL545" t="s">
        <v>865</v>
      </c>
      <c r="BM545" t="s">
        <v>867</v>
      </c>
      <c r="BN545" s="6" t="s">
        <v>77</v>
      </c>
      <c r="BO545" t="s">
        <v>859</v>
      </c>
      <c r="BP545" s="6" t="s">
        <v>96</v>
      </c>
      <c r="BQ545" s="6" t="s">
        <v>96</v>
      </c>
      <c r="BR545" t="s">
        <v>861</v>
      </c>
      <c r="BS545" t="s">
        <v>862</v>
      </c>
      <c r="BT545" s="6" t="s">
        <v>96</v>
      </c>
      <c r="BU545" t="s">
        <v>869</v>
      </c>
      <c r="BV545" t="s">
        <v>860</v>
      </c>
      <c r="BW545" t="s">
        <v>866</v>
      </c>
      <c r="BX545" s="6" t="s">
        <v>96</v>
      </c>
      <c r="BY545" t="s">
        <v>868</v>
      </c>
    </row>
    <row r="546" spans="1:77" x14ac:dyDescent="0.25">
      <c r="A546" s="6" t="s">
        <v>871</v>
      </c>
      <c r="B546" s="6" t="s">
        <v>872</v>
      </c>
      <c r="C546" s="6" t="s">
        <v>691</v>
      </c>
      <c r="D546" s="6" t="s">
        <v>870</v>
      </c>
      <c r="E546" s="6">
        <v>2016</v>
      </c>
      <c r="F546" s="39">
        <v>0.8</v>
      </c>
      <c r="G546" s="6" t="s">
        <v>881</v>
      </c>
      <c r="H546" t="s">
        <v>880</v>
      </c>
      <c r="I546" t="s">
        <v>337</v>
      </c>
      <c r="J546" s="6" t="s">
        <v>96</v>
      </c>
      <c r="K546" s="6" t="s">
        <v>176</v>
      </c>
      <c r="L546" s="6" t="s">
        <v>96</v>
      </c>
      <c r="M546" s="6" t="s">
        <v>96</v>
      </c>
      <c r="N546" s="6" t="s">
        <v>96</v>
      </c>
      <c r="O546" s="6" t="s">
        <v>96</v>
      </c>
      <c r="P546" s="39" t="s">
        <v>96</v>
      </c>
      <c r="Q546" s="6" t="s">
        <v>96</v>
      </c>
      <c r="R546" s="6" t="s">
        <v>96</v>
      </c>
      <c r="S546" s="6" t="s">
        <v>96</v>
      </c>
      <c r="T546" s="6" t="s">
        <v>96</v>
      </c>
      <c r="U546" s="7">
        <v>16.38</v>
      </c>
      <c r="V546" s="16">
        <v>3.05</v>
      </c>
      <c r="W546" s="16">
        <v>27.45</v>
      </c>
      <c r="X546" s="16" t="s">
        <v>96</v>
      </c>
      <c r="Y546" s="16" t="s">
        <v>96</v>
      </c>
      <c r="Z546" s="78" t="s">
        <v>69</v>
      </c>
      <c r="AA546" s="6" t="s">
        <v>163</v>
      </c>
      <c r="AB546" s="6">
        <v>2000</v>
      </c>
      <c r="AC546" s="6">
        <v>2012</v>
      </c>
      <c r="AD546" s="6" t="s">
        <v>96</v>
      </c>
      <c r="AE546" s="6">
        <v>1</v>
      </c>
      <c r="AF546" s="6" t="s">
        <v>96</v>
      </c>
      <c r="AG546" s="6" t="s">
        <v>96</v>
      </c>
      <c r="AH546" s="6" t="s">
        <v>96</v>
      </c>
      <c r="AI546" s="6">
        <v>1</v>
      </c>
      <c r="AJ546" s="6">
        <v>1</v>
      </c>
      <c r="AK546" s="6" t="s">
        <v>96</v>
      </c>
      <c r="AL546" s="16" t="s">
        <v>73</v>
      </c>
      <c r="AM546">
        <v>32.07</v>
      </c>
      <c r="AN546" s="6" t="s">
        <v>96</v>
      </c>
      <c r="AO546" s="6" t="s">
        <v>96</v>
      </c>
      <c r="AP546" s="6" t="s">
        <v>96</v>
      </c>
      <c r="AQ546" s="6" t="s">
        <v>96</v>
      </c>
      <c r="AR546" s="6" t="s">
        <v>96</v>
      </c>
      <c r="AS546" s="6" t="s">
        <v>96</v>
      </c>
      <c r="AT546" s="6" t="s">
        <v>96</v>
      </c>
      <c r="AU546" s="6" t="s">
        <v>96</v>
      </c>
      <c r="AV546" s="6" t="s">
        <v>96</v>
      </c>
      <c r="AW546" s="6" t="s">
        <v>96</v>
      </c>
      <c r="AX546" s="6">
        <v>1</v>
      </c>
      <c r="AY546" s="6" t="s">
        <v>96</v>
      </c>
      <c r="AZ546" s="6" t="s">
        <v>96</v>
      </c>
      <c r="BA546" s="6" t="s">
        <v>96</v>
      </c>
      <c r="BB546" s="6" t="s">
        <v>96</v>
      </c>
      <c r="BC546" s="6" t="s">
        <v>96</v>
      </c>
      <c r="BD546" s="6" t="s">
        <v>96</v>
      </c>
      <c r="BE546" s="6" t="s">
        <v>96</v>
      </c>
      <c r="BF546" s="6" t="s">
        <v>96</v>
      </c>
      <c r="BG546" s="6">
        <v>1</v>
      </c>
      <c r="BH546" s="6" t="s">
        <v>96</v>
      </c>
      <c r="BI546" s="6">
        <v>1</v>
      </c>
      <c r="BJ546" s="6" t="s">
        <v>96</v>
      </c>
      <c r="BK546" s="6" t="s">
        <v>873</v>
      </c>
      <c r="BL546" t="s">
        <v>879</v>
      </c>
      <c r="BM546" s="6" t="s">
        <v>876</v>
      </c>
      <c r="BN546" s="6" t="s">
        <v>77</v>
      </c>
      <c r="BO546" s="6" t="s">
        <v>96</v>
      </c>
      <c r="BP546" s="6" t="s">
        <v>96</v>
      </c>
      <c r="BQ546" t="s">
        <v>874</v>
      </c>
      <c r="BR546" t="s">
        <v>875</v>
      </c>
      <c r="BS546" s="6" t="s">
        <v>96</v>
      </c>
      <c r="BT546" s="6" t="s">
        <v>96</v>
      </c>
      <c r="BU546" t="s">
        <v>877</v>
      </c>
      <c r="BV546" t="s">
        <v>878</v>
      </c>
      <c r="BW546" s="6" t="s">
        <v>96</v>
      </c>
      <c r="BX546" s="6" t="s">
        <v>96</v>
      </c>
    </row>
    <row r="547" spans="1:77" x14ac:dyDescent="0.25">
      <c r="A547" s="6" t="s">
        <v>871</v>
      </c>
      <c r="B547" s="6" t="s">
        <v>872</v>
      </c>
      <c r="C547" s="6" t="s">
        <v>691</v>
      </c>
      <c r="D547" s="6" t="s">
        <v>870</v>
      </c>
      <c r="E547" s="6">
        <v>2016</v>
      </c>
      <c r="F547" s="39">
        <v>0.43</v>
      </c>
      <c r="G547" s="6" t="s">
        <v>853</v>
      </c>
      <c r="H547" s="6" t="s">
        <v>852</v>
      </c>
      <c r="I547" t="s">
        <v>686</v>
      </c>
      <c r="J547" s="6" t="s">
        <v>96</v>
      </c>
      <c r="K547" s="6" t="s">
        <v>96</v>
      </c>
      <c r="L547" s="6" t="s">
        <v>96</v>
      </c>
      <c r="M547" s="6" t="s">
        <v>96</v>
      </c>
      <c r="N547" s="6" t="s">
        <v>96</v>
      </c>
      <c r="O547" s="6" t="s">
        <v>96</v>
      </c>
      <c r="P547" s="39" t="s">
        <v>96</v>
      </c>
      <c r="Q547" s="6" t="s">
        <v>96</v>
      </c>
      <c r="R547" s="6" t="s">
        <v>96</v>
      </c>
      <c r="S547" s="6" t="s">
        <v>96</v>
      </c>
      <c r="T547" s="6" t="s">
        <v>96</v>
      </c>
      <c r="U547" s="7">
        <v>16.38</v>
      </c>
      <c r="V547" s="16">
        <v>3.05</v>
      </c>
      <c r="W547" s="16">
        <v>27.45</v>
      </c>
      <c r="X547" s="16" t="s">
        <v>96</v>
      </c>
      <c r="Y547" s="16" t="s">
        <v>96</v>
      </c>
      <c r="Z547" s="78" t="s">
        <v>69</v>
      </c>
      <c r="AA547" s="6" t="s">
        <v>163</v>
      </c>
      <c r="AB547" s="6">
        <v>2000</v>
      </c>
      <c r="AC547" s="6">
        <v>2012</v>
      </c>
      <c r="AD547" s="6" t="s">
        <v>96</v>
      </c>
      <c r="AE547" s="6" t="s">
        <v>96</v>
      </c>
      <c r="AF547" s="6" t="s">
        <v>96</v>
      </c>
      <c r="AG547" s="6" t="s">
        <v>96</v>
      </c>
      <c r="AH547" s="6" t="s">
        <v>96</v>
      </c>
      <c r="AI547" s="6">
        <v>1</v>
      </c>
      <c r="AJ547" s="6" t="s">
        <v>96</v>
      </c>
      <c r="AK547" s="6" t="s">
        <v>96</v>
      </c>
      <c r="AL547" s="16" t="s">
        <v>73</v>
      </c>
      <c r="AM547">
        <v>2.7</v>
      </c>
      <c r="AN547" s="6" t="s">
        <v>96</v>
      </c>
      <c r="AO547" s="6" t="s">
        <v>96</v>
      </c>
      <c r="AP547" s="6" t="s">
        <v>96</v>
      </c>
      <c r="AQ547" s="6" t="s">
        <v>96</v>
      </c>
      <c r="AR547" s="6" t="s">
        <v>96</v>
      </c>
      <c r="AS547" s="6" t="s">
        <v>96</v>
      </c>
      <c r="AT547" s="6" t="s">
        <v>96</v>
      </c>
      <c r="AU547" s="6" t="s">
        <v>96</v>
      </c>
      <c r="AV547" s="6" t="s">
        <v>96</v>
      </c>
      <c r="AW547" s="6" t="s">
        <v>96</v>
      </c>
      <c r="AX547" s="6">
        <v>1</v>
      </c>
      <c r="AY547" s="6" t="s">
        <v>96</v>
      </c>
      <c r="AZ547" s="6" t="s">
        <v>96</v>
      </c>
      <c r="BA547" s="6" t="s">
        <v>96</v>
      </c>
      <c r="BB547" s="6" t="s">
        <v>96</v>
      </c>
      <c r="BC547" s="6" t="s">
        <v>96</v>
      </c>
      <c r="BD547" s="6" t="s">
        <v>96</v>
      </c>
      <c r="BE547" s="6" t="s">
        <v>96</v>
      </c>
      <c r="BF547" s="6" t="s">
        <v>96</v>
      </c>
      <c r="BG547" s="6">
        <v>1</v>
      </c>
      <c r="BH547" s="6" t="s">
        <v>96</v>
      </c>
      <c r="BI547" s="6">
        <v>1</v>
      </c>
      <c r="BJ547" s="6" t="s">
        <v>96</v>
      </c>
      <c r="BK547" s="6" t="s">
        <v>873</v>
      </c>
      <c r="BL547" t="s">
        <v>96</v>
      </c>
      <c r="BM547" s="6" t="s">
        <v>96</v>
      </c>
      <c r="BN547" s="6" t="s">
        <v>77</v>
      </c>
      <c r="BO547" s="6" t="s">
        <v>96</v>
      </c>
      <c r="BP547" s="6" t="s">
        <v>96</v>
      </c>
      <c r="BQ547" s="6" t="s">
        <v>96</v>
      </c>
      <c r="BR547" s="6" t="s">
        <v>96</v>
      </c>
      <c r="BS547" s="6" t="s">
        <v>96</v>
      </c>
      <c r="BT547" s="6" t="s">
        <v>96</v>
      </c>
      <c r="BU547" s="6" t="s">
        <v>96</v>
      </c>
      <c r="BV547" s="6" t="s">
        <v>96</v>
      </c>
      <c r="BW547" s="6" t="s">
        <v>96</v>
      </c>
      <c r="BX547" s="6" t="s">
        <v>96</v>
      </c>
    </row>
    <row r="548" spans="1:77" x14ac:dyDescent="0.25">
      <c r="A548" s="6" t="s">
        <v>871</v>
      </c>
      <c r="B548" s="6" t="s">
        <v>872</v>
      </c>
      <c r="C548" s="6" t="s">
        <v>691</v>
      </c>
      <c r="D548" s="6" t="s">
        <v>870</v>
      </c>
      <c r="E548" s="6">
        <v>2016</v>
      </c>
      <c r="F548" s="39">
        <v>0.64</v>
      </c>
      <c r="G548" s="6" t="s">
        <v>853</v>
      </c>
      <c r="H548" s="6" t="s">
        <v>852</v>
      </c>
      <c r="I548" t="s">
        <v>686</v>
      </c>
      <c r="J548" s="6" t="s">
        <v>96</v>
      </c>
      <c r="K548" s="6" t="s">
        <v>96</v>
      </c>
      <c r="L548" s="6" t="s">
        <v>96</v>
      </c>
      <c r="M548" s="6" t="s">
        <v>96</v>
      </c>
      <c r="N548" s="6" t="s">
        <v>96</v>
      </c>
      <c r="O548" s="6" t="s">
        <v>96</v>
      </c>
      <c r="P548" s="39" t="s">
        <v>96</v>
      </c>
      <c r="Q548" s="6" t="s">
        <v>96</v>
      </c>
      <c r="R548" s="6" t="s">
        <v>96</v>
      </c>
      <c r="S548" s="6" t="s">
        <v>96</v>
      </c>
      <c r="T548" s="6" t="s">
        <v>96</v>
      </c>
      <c r="U548" s="7">
        <v>16.38</v>
      </c>
      <c r="V548" s="16">
        <v>3.05</v>
      </c>
      <c r="W548" s="16">
        <v>27.45</v>
      </c>
      <c r="X548" s="16" t="s">
        <v>96</v>
      </c>
      <c r="Y548" s="16" t="s">
        <v>96</v>
      </c>
      <c r="Z548" s="78" t="s">
        <v>69</v>
      </c>
      <c r="AA548" s="6" t="s">
        <v>163</v>
      </c>
      <c r="AB548" s="6">
        <v>2000</v>
      </c>
      <c r="AC548" s="6">
        <v>2012</v>
      </c>
      <c r="AD548" s="6" t="s">
        <v>96</v>
      </c>
      <c r="AE548" s="6">
        <v>1</v>
      </c>
      <c r="AF548" s="6" t="s">
        <v>96</v>
      </c>
      <c r="AG548" s="6" t="s">
        <v>96</v>
      </c>
      <c r="AH548" s="6" t="s">
        <v>96</v>
      </c>
      <c r="AI548" s="6">
        <v>1</v>
      </c>
      <c r="AJ548" s="6" t="s">
        <v>96</v>
      </c>
      <c r="AK548" s="6" t="s">
        <v>96</v>
      </c>
      <c r="AL548" s="16" t="s">
        <v>73</v>
      </c>
      <c r="AM548">
        <v>4.38</v>
      </c>
      <c r="AN548" s="6" t="s">
        <v>96</v>
      </c>
      <c r="AO548" s="6" t="s">
        <v>96</v>
      </c>
      <c r="AP548" s="6" t="s">
        <v>96</v>
      </c>
      <c r="AQ548" s="6" t="s">
        <v>96</v>
      </c>
      <c r="AR548" s="6" t="s">
        <v>96</v>
      </c>
      <c r="AS548" s="6" t="s">
        <v>96</v>
      </c>
      <c r="AT548" s="6" t="s">
        <v>96</v>
      </c>
      <c r="AU548" s="6" t="s">
        <v>96</v>
      </c>
      <c r="AV548" s="6" t="s">
        <v>96</v>
      </c>
      <c r="AW548" s="6" t="s">
        <v>96</v>
      </c>
      <c r="AX548" s="6">
        <v>1</v>
      </c>
      <c r="AY548" s="6" t="s">
        <v>96</v>
      </c>
      <c r="AZ548" s="6" t="s">
        <v>96</v>
      </c>
      <c r="BA548" s="6" t="s">
        <v>96</v>
      </c>
      <c r="BB548" s="6" t="s">
        <v>96</v>
      </c>
      <c r="BC548" s="6" t="s">
        <v>96</v>
      </c>
      <c r="BD548" s="6" t="s">
        <v>96</v>
      </c>
      <c r="BE548" s="6" t="s">
        <v>96</v>
      </c>
      <c r="BF548" s="6" t="s">
        <v>96</v>
      </c>
      <c r="BG548" s="6">
        <v>1</v>
      </c>
      <c r="BH548" s="6" t="s">
        <v>96</v>
      </c>
      <c r="BI548" s="6">
        <v>1</v>
      </c>
      <c r="BJ548" s="6" t="s">
        <v>96</v>
      </c>
      <c r="BK548" s="6" t="s">
        <v>873</v>
      </c>
      <c r="BL548" s="6" t="s">
        <v>96</v>
      </c>
      <c r="BM548" s="6" t="s">
        <v>96</v>
      </c>
      <c r="BN548" s="6" t="s">
        <v>77</v>
      </c>
      <c r="BO548" s="6" t="s">
        <v>96</v>
      </c>
      <c r="BP548" s="6" t="s">
        <v>96</v>
      </c>
      <c r="BQ548" s="6" t="s">
        <v>96</v>
      </c>
      <c r="BR548" s="6" t="s">
        <v>96</v>
      </c>
      <c r="BS548" s="6" t="s">
        <v>96</v>
      </c>
      <c r="BT548" s="6" t="s">
        <v>96</v>
      </c>
      <c r="BU548" s="6" t="s">
        <v>96</v>
      </c>
      <c r="BV548" s="6" t="s">
        <v>96</v>
      </c>
      <c r="BW548" s="6" t="s">
        <v>96</v>
      </c>
      <c r="BX548" s="6" t="s">
        <v>96</v>
      </c>
    </row>
    <row r="549" spans="1:77" x14ac:dyDescent="0.25">
      <c r="A549" s="6" t="s">
        <v>871</v>
      </c>
      <c r="B549" s="6" t="s">
        <v>872</v>
      </c>
      <c r="C549" s="6" t="s">
        <v>691</v>
      </c>
      <c r="D549" s="6" t="s">
        <v>870</v>
      </c>
      <c r="E549" s="6">
        <v>2016</v>
      </c>
      <c r="F549" s="39">
        <v>0.12</v>
      </c>
      <c r="G549" s="6" t="s">
        <v>853</v>
      </c>
      <c r="H549" s="6" t="s">
        <v>852</v>
      </c>
      <c r="I549" t="s">
        <v>686</v>
      </c>
      <c r="J549" s="6" t="s">
        <v>96</v>
      </c>
      <c r="K549" s="6" t="s">
        <v>96</v>
      </c>
      <c r="L549" s="6" t="s">
        <v>96</v>
      </c>
      <c r="M549" s="6" t="s">
        <v>96</v>
      </c>
      <c r="N549" s="6" t="s">
        <v>96</v>
      </c>
      <c r="O549" s="6" t="s">
        <v>96</v>
      </c>
      <c r="P549" s="39" t="s">
        <v>96</v>
      </c>
      <c r="Q549" s="6" t="s">
        <v>96</v>
      </c>
      <c r="R549" s="6" t="s">
        <v>96</v>
      </c>
      <c r="S549" s="6" t="s">
        <v>96</v>
      </c>
      <c r="T549" s="6" t="s">
        <v>96</v>
      </c>
      <c r="U549" s="7">
        <v>16.38</v>
      </c>
      <c r="V549" s="16">
        <v>3.05</v>
      </c>
      <c r="W549" s="16">
        <v>27.45</v>
      </c>
      <c r="X549" s="16" t="s">
        <v>96</v>
      </c>
      <c r="Y549" s="16" t="s">
        <v>96</v>
      </c>
      <c r="Z549" s="78" t="s">
        <v>69</v>
      </c>
      <c r="AA549" s="6" t="s">
        <v>163</v>
      </c>
      <c r="AB549" s="6">
        <v>2000</v>
      </c>
      <c r="AC549" s="6">
        <v>2012</v>
      </c>
      <c r="AD549" s="6" t="s">
        <v>96</v>
      </c>
      <c r="AE549" s="6" t="s">
        <v>96</v>
      </c>
      <c r="AF549" s="6">
        <v>1</v>
      </c>
      <c r="AG549" s="6" t="s">
        <v>96</v>
      </c>
      <c r="AH549" s="6" t="s">
        <v>96</v>
      </c>
      <c r="AI549" s="6">
        <v>1</v>
      </c>
      <c r="AJ549" s="6" t="s">
        <v>96</v>
      </c>
      <c r="AK549" s="6" t="s">
        <v>96</v>
      </c>
      <c r="AL549" s="16" t="s">
        <v>73</v>
      </c>
      <c r="AM549">
        <v>1.1599999999999999</v>
      </c>
      <c r="AN549" s="6" t="s">
        <v>96</v>
      </c>
      <c r="AO549" s="6" t="s">
        <v>96</v>
      </c>
      <c r="AP549" s="6" t="s">
        <v>96</v>
      </c>
      <c r="AQ549" s="6" t="s">
        <v>96</v>
      </c>
      <c r="AR549" s="6" t="s">
        <v>96</v>
      </c>
      <c r="AS549" s="6" t="s">
        <v>96</v>
      </c>
      <c r="AT549" s="6" t="s">
        <v>96</v>
      </c>
      <c r="AU549" s="6" t="s">
        <v>96</v>
      </c>
      <c r="AV549" s="6" t="s">
        <v>96</v>
      </c>
      <c r="AW549" s="6" t="s">
        <v>96</v>
      </c>
      <c r="AX549" s="6">
        <v>1</v>
      </c>
      <c r="AY549" s="6" t="s">
        <v>96</v>
      </c>
      <c r="AZ549" s="6" t="s">
        <v>96</v>
      </c>
      <c r="BA549" s="6" t="s">
        <v>96</v>
      </c>
      <c r="BB549" s="6" t="s">
        <v>96</v>
      </c>
      <c r="BC549" s="6" t="s">
        <v>96</v>
      </c>
      <c r="BD549" s="6" t="s">
        <v>96</v>
      </c>
      <c r="BE549" s="6" t="s">
        <v>96</v>
      </c>
      <c r="BF549" s="6" t="s">
        <v>96</v>
      </c>
      <c r="BG549" s="6">
        <v>1</v>
      </c>
      <c r="BH549" s="6" t="s">
        <v>96</v>
      </c>
      <c r="BI549" s="6">
        <v>1</v>
      </c>
      <c r="BJ549" s="6" t="s">
        <v>96</v>
      </c>
      <c r="BK549" s="6" t="s">
        <v>873</v>
      </c>
      <c r="BL549" s="6" t="s">
        <v>96</v>
      </c>
      <c r="BM549" s="6" t="s">
        <v>96</v>
      </c>
      <c r="BN549" s="6" t="s">
        <v>77</v>
      </c>
      <c r="BO549" s="6" t="s">
        <v>96</v>
      </c>
      <c r="BP549" s="6" t="s">
        <v>96</v>
      </c>
      <c r="BQ549" s="6" t="s">
        <v>96</v>
      </c>
      <c r="BR549" s="6" t="s">
        <v>96</v>
      </c>
      <c r="BS549" s="6" t="s">
        <v>96</v>
      </c>
      <c r="BT549" s="6" t="s">
        <v>96</v>
      </c>
      <c r="BU549" s="6" t="s">
        <v>96</v>
      </c>
      <c r="BV549" s="6" t="s">
        <v>96</v>
      </c>
      <c r="BW549" s="6" t="s">
        <v>96</v>
      </c>
      <c r="BX549" s="6" t="s">
        <v>96</v>
      </c>
    </row>
    <row r="550" spans="1:77" x14ac:dyDescent="0.25">
      <c r="A550" s="6" t="s">
        <v>871</v>
      </c>
      <c r="B550" s="6" t="s">
        <v>872</v>
      </c>
      <c r="C550" s="6" t="s">
        <v>691</v>
      </c>
      <c r="D550" s="6" t="s">
        <v>870</v>
      </c>
      <c r="E550" s="6">
        <v>2016</v>
      </c>
      <c r="F550" s="39">
        <v>-0.09</v>
      </c>
      <c r="G550" s="6" t="s">
        <v>853</v>
      </c>
      <c r="H550" s="6" t="s">
        <v>852</v>
      </c>
      <c r="I550" t="s">
        <v>686</v>
      </c>
      <c r="J550" s="6" t="s">
        <v>96</v>
      </c>
      <c r="K550" s="6" t="s">
        <v>96</v>
      </c>
      <c r="L550" s="6" t="s">
        <v>96</v>
      </c>
      <c r="M550" s="6" t="s">
        <v>96</v>
      </c>
      <c r="N550" s="6" t="s">
        <v>96</v>
      </c>
      <c r="O550" s="6" t="s">
        <v>96</v>
      </c>
      <c r="P550" s="39" t="s">
        <v>96</v>
      </c>
      <c r="Q550" s="6" t="s">
        <v>96</v>
      </c>
      <c r="R550" s="6" t="s">
        <v>96</v>
      </c>
      <c r="S550" s="6" t="s">
        <v>96</v>
      </c>
      <c r="T550" s="6" t="s">
        <v>96</v>
      </c>
      <c r="U550" s="7">
        <v>16.38</v>
      </c>
      <c r="V550" s="16">
        <v>3.05</v>
      </c>
      <c r="W550" s="16">
        <v>27.45</v>
      </c>
      <c r="X550" s="16" t="s">
        <v>96</v>
      </c>
      <c r="Y550" s="16" t="s">
        <v>96</v>
      </c>
      <c r="Z550" s="78" t="s">
        <v>69</v>
      </c>
      <c r="AA550" s="6" t="s">
        <v>163</v>
      </c>
      <c r="AB550" s="6">
        <v>2000</v>
      </c>
      <c r="AC550" s="6">
        <v>2012</v>
      </c>
      <c r="AD550" s="6" t="s">
        <v>96</v>
      </c>
      <c r="AE550" s="6" t="s">
        <v>96</v>
      </c>
      <c r="AF550" s="6" t="s">
        <v>96</v>
      </c>
      <c r="AG550" s="6" t="s">
        <v>96</v>
      </c>
      <c r="AH550" s="6" t="s">
        <v>96</v>
      </c>
      <c r="AI550" s="6" t="s">
        <v>96</v>
      </c>
      <c r="AJ550" s="6">
        <v>1</v>
      </c>
      <c r="AK550" s="6" t="s">
        <v>96</v>
      </c>
      <c r="AL550" s="16" t="s">
        <v>73</v>
      </c>
      <c r="AM550">
        <v>53.22</v>
      </c>
      <c r="AN550" s="6" t="s">
        <v>96</v>
      </c>
      <c r="AO550" s="6" t="s">
        <v>96</v>
      </c>
      <c r="AP550" s="6" t="s">
        <v>96</v>
      </c>
      <c r="AQ550" s="6" t="s">
        <v>96</v>
      </c>
      <c r="AR550" s="6" t="s">
        <v>96</v>
      </c>
      <c r="AS550" s="6" t="s">
        <v>96</v>
      </c>
      <c r="AT550" s="6" t="s">
        <v>96</v>
      </c>
      <c r="AU550" s="6" t="s">
        <v>96</v>
      </c>
      <c r="AV550" s="6" t="s">
        <v>96</v>
      </c>
      <c r="AW550" s="6" t="s">
        <v>96</v>
      </c>
      <c r="AX550" s="6">
        <v>1</v>
      </c>
      <c r="AY550" s="6" t="s">
        <v>96</v>
      </c>
      <c r="AZ550" s="6" t="s">
        <v>96</v>
      </c>
      <c r="BA550" s="6" t="s">
        <v>96</v>
      </c>
      <c r="BB550" s="6" t="s">
        <v>96</v>
      </c>
      <c r="BC550" s="6" t="s">
        <v>96</v>
      </c>
      <c r="BD550" s="6" t="s">
        <v>96</v>
      </c>
      <c r="BE550" s="6" t="s">
        <v>96</v>
      </c>
      <c r="BF550" s="6" t="s">
        <v>96</v>
      </c>
      <c r="BG550" s="6">
        <v>1</v>
      </c>
      <c r="BH550" s="6" t="s">
        <v>96</v>
      </c>
      <c r="BI550" s="6">
        <v>1</v>
      </c>
      <c r="BJ550" s="6" t="s">
        <v>96</v>
      </c>
      <c r="BK550" s="6" t="s">
        <v>873</v>
      </c>
      <c r="BL550" s="6" t="s">
        <v>96</v>
      </c>
      <c r="BM550" s="6" t="s">
        <v>96</v>
      </c>
      <c r="BN550" s="6" t="s">
        <v>77</v>
      </c>
      <c r="BO550" s="6" t="s">
        <v>96</v>
      </c>
      <c r="BP550" s="6" t="s">
        <v>96</v>
      </c>
      <c r="BQ550" s="6" t="s">
        <v>96</v>
      </c>
      <c r="BR550" s="6" t="s">
        <v>96</v>
      </c>
      <c r="BS550" s="6" t="s">
        <v>96</v>
      </c>
      <c r="BT550" s="6" t="s">
        <v>96</v>
      </c>
      <c r="BU550" s="6" t="s">
        <v>96</v>
      </c>
      <c r="BV550" s="6" t="s">
        <v>96</v>
      </c>
      <c r="BW550" s="6" t="s">
        <v>96</v>
      </c>
      <c r="BX550" s="6" t="s">
        <v>96</v>
      </c>
    </row>
    <row r="551" spans="1:77" x14ac:dyDescent="0.25">
      <c r="A551" s="6" t="s">
        <v>871</v>
      </c>
      <c r="B551" s="6" t="s">
        <v>872</v>
      </c>
      <c r="C551" s="6" t="s">
        <v>691</v>
      </c>
      <c r="D551" s="6" t="s">
        <v>870</v>
      </c>
      <c r="E551" s="6">
        <v>2016</v>
      </c>
      <c r="F551" s="39">
        <v>-0.28999999999999998</v>
      </c>
      <c r="G551" s="6" t="s">
        <v>853</v>
      </c>
      <c r="H551" s="6" t="s">
        <v>852</v>
      </c>
      <c r="I551" t="s">
        <v>686</v>
      </c>
      <c r="J551" s="6" t="s">
        <v>96</v>
      </c>
      <c r="K551" s="6" t="s">
        <v>96</v>
      </c>
      <c r="L551" s="6" t="s">
        <v>96</v>
      </c>
      <c r="M551" s="6" t="s">
        <v>96</v>
      </c>
      <c r="N551" s="6" t="s">
        <v>96</v>
      </c>
      <c r="O551" s="6" t="s">
        <v>96</v>
      </c>
      <c r="P551" s="39" t="s">
        <v>96</v>
      </c>
      <c r="Q551" s="6" t="s">
        <v>96</v>
      </c>
      <c r="R551" s="6" t="s">
        <v>96</v>
      </c>
      <c r="S551" s="6" t="s">
        <v>96</v>
      </c>
      <c r="T551" s="6" t="s">
        <v>96</v>
      </c>
      <c r="U551" s="7">
        <v>16.38</v>
      </c>
      <c r="V551" s="16">
        <v>3.05</v>
      </c>
      <c r="W551" s="16">
        <v>27.45</v>
      </c>
      <c r="X551" s="16" t="s">
        <v>96</v>
      </c>
      <c r="Y551" s="16" t="s">
        <v>96</v>
      </c>
      <c r="Z551" s="78" t="s">
        <v>69</v>
      </c>
      <c r="AA551" s="6" t="s">
        <v>163</v>
      </c>
      <c r="AB551" s="6">
        <v>2000</v>
      </c>
      <c r="AC551" s="6">
        <v>2012</v>
      </c>
      <c r="AD551" s="6" t="s">
        <v>96</v>
      </c>
      <c r="AE551" s="6">
        <v>1</v>
      </c>
      <c r="AF551" s="6" t="s">
        <v>96</v>
      </c>
      <c r="AG551" s="6" t="s">
        <v>96</v>
      </c>
      <c r="AH551" s="6" t="s">
        <v>96</v>
      </c>
      <c r="AI551" s="6" t="s">
        <v>96</v>
      </c>
      <c r="AJ551" s="6">
        <v>1</v>
      </c>
      <c r="AK551" s="6" t="s">
        <v>96</v>
      </c>
      <c r="AL551" s="16" t="s">
        <v>73</v>
      </c>
      <c r="AM551">
        <v>32.07</v>
      </c>
      <c r="AN551" s="6" t="s">
        <v>96</v>
      </c>
      <c r="AO551" s="6" t="s">
        <v>96</v>
      </c>
      <c r="AP551" s="6" t="s">
        <v>96</v>
      </c>
      <c r="AQ551" s="6" t="s">
        <v>96</v>
      </c>
      <c r="AR551" s="6" t="s">
        <v>96</v>
      </c>
      <c r="AS551" s="6" t="s">
        <v>96</v>
      </c>
      <c r="AT551" s="6" t="s">
        <v>96</v>
      </c>
      <c r="AU551" s="6" t="s">
        <v>96</v>
      </c>
      <c r="AV551" s="6" t="s">
        <v>96</v>
      </c>
      <c r="AW551" s="6" t="s">
        <v>96</v>
      </c>
      <c r="AX551" s="6">
        <v>1</v>
      </c>
      <c r="AY551" s="6" t="s">
        <v>96</v>
      </c>
      <c r="AZ551" s="6" t="s">
        <v>96</v>
      </c>
      <c r="BA551" s="6" t="s">
        <v>96</v>
      </c>
      <c r="BB551" s="6" t="s">
        <v>96</v>
      </c>
      <c r="BC551" s="6" t="s">
        <v>96</v>
      </c>
      <c r="BD551" s="6" t="s">
        <v>96</v>
      </c>
      <c r="BE551" s="6" t="s">
        <v>96</v>
      </c>
      <c r="BF551" s="6" t="s">
        <v>96</v>
      </c>
      <c r="BG551" s="6">
        <v>1</v>
      </c>
      <c r="BH551" s="6" t="s">
        <v>96</v>
      </c>
      <c r="BI551" s="6">
        <v>1</v>
      </c>
      <c r="BJ551" s="6" t="s">
        <v>96</v>
      </c>
      <c r="BK551" s="6" t="s">
        <v>873</v>
      </c>
      <c r="BL551" s="6" t="s">
        <v>96</v>
      </c>
      <c r="BM551" s="6" t="s">
        <v>96</v>
      </c>
      <c r="BN551" s="6" t="s">
        <v>77</v>
      </c>
      <c r="BO551" s="6" t="s">
        <v>96</v>
      </c>
      <c r="BP551" s="6" t="s">
        <v>96</v>
      </c>
      <c r="BQ551" s="6" t="s">
        <v>96</v>
      </c>
      <c r="BR551" s="6" t="s">
        <v>96</v>
      </c>
      <c r="BS551" s="6" t="s">
        <v>96</v>
      </c>
      <c r="BT551" s="6" t="s">
        <v>96</v>
      </c>
      <c r="BU551" s="6" t="s">
        <v>96</v>
      </c>
      <c r="BV551" s="6" t="s">
        <v>96</v>
      </c>
      <c r="BW551" s="6" t="s">
        <v>96</v>
      </c>
      <c r="BX551" s="6" t="s">
        <v>96</v>
      </c>
    </row>
    <row r="552" spans="1:77" x14ac:dyDescent="0.25">
      <c r="A552" s="6" t="s">
        <v>871</v>
      </c>
      <c r="B552" s="6" t="s">
        <v>872</v>
      </c>
      <c r="C552" s="6" t="s">
        <v>691</v>
      </c>
      <c r="D552" s="6" t="s">
        <v>870</v>
      </c>
      <c r="E552" s="6">
        <v>2016</v>
      </c>
      <c r="F552" s="39">
        <v>-0.15</v>
      </c>
      <c r="G552" s="6" t="s">
        <v>853</v>
      </c>
      <c r="H552" s="6" t="s">
        <v>852</v>
      </c>
      <c r="I552" t="s">
        <v>686</v>
      </c>
      <c r="J552" s="6" t="s">
        <v>96</v>
      </c>
      <c r="K552" s="6" t="s">
        <v>96</v>
      </c>
      <c r="L552" s="6" t="s">
        <v>96</v>
      </c>
      <c r="M552" s="6" t="s">
        <v>96</v>
      </c>
      <c r="N552" s="6" t="s">
        <v>96</v>
      </c>
      <c r="O552" s="6" t="s">
        <v>96</v>
      </c>
      <c r="P552" s="39" t="s">
        <v>96</v>
      </c>
      <c r="Q552" s="6" t="s">
        <v>96</v>
      </c>
      <c r="R552" s="6" t="s">
        <v>96</v>
      </c>
      <c r="S552" s="6" t="s">
        <v>96</v>
      </c>
      <c r="T552" s="6" t="s">
        <v>96</v>
      </c>
      <c r="U552" s="7">
        <v>16.38</v>
      </c>
      <c r="V552" s="16">
        <v>3.05</v>
      </c>
      <c r="W552" s="16">
        <v>27.45</v>
      </c>
      <c r="X552" s="16" t="s">
        <v>96</v>
      </c>
      <c r="Y552" s="16" t="s">
        <v>96</v>
      </c>
      <c r="Z552" s="78" t="s">
        <v>69</v>
      </c>
      <c r="AA552" s="6" t="s">
        <v>163</v>
      </c>
      <c r="AB552" s="6">
        <v>2000</v>
      </c>
      <c r="AC552" s="6">
        <v>2012</v>
      </c>
      <c r="AD552" s="6" t="s">
        <v>96</v>
      </c>
      <c r="AE552" s="6" t="s">
        <v>96</v>
      </c>
      <c r="AF552" s="6">
        <v>1</v>
      </c>
      <c r="AG552" s="6" t="s">
        <v>96</v>
      </c>
      <c r="AH552" s="6" t="s">
        <v>96</v>
      </c>
      <c r="AI552" s="6" t="s">
        <v>96</v>
      </c>
      <c r="AJ552" s="6">
        <v>1</v>
      </c>
      <c r="AK552" s="6" t="s">
        <v>96</v>
      </c>
      <c r="AL552" s="16" t="s">
        <v>73</v>
      </c>
      <c r="AM552">
        <v>72.569999999999993</v>
      </c>
      <c r="AN552" s="6" t="s">
        <v>96</v>
      </c>
      <c r="AO552" s="6" t="s">
        <v>96</v>
      </c>
      <c r="AP552" s="6" t="s">
        <v>96</v>
      </c>
      <c r="AQ552" s="6" t="s">
        <v>96</v>
      </c>
      <c r="AR552" s="6" t="s">
        <v>96</v>
      </c>
      <c r="AS552" s="6" t="s">
        <v>96</v>
      </c>
      <c r="AT552" s="6" t="s">
        <v>96</v>
      </c>
      <c r="AU552" s="6" t="s">
        <v>96</v>
      </c>
      <c r="AV552" s="6" t="s">
        <v>96</v>
      </c>
      <c r="AW552" s="6" t="s">
        <v>96</v>
      </c>
      <c r="AX552" s="6">
        <v>1</v>
      </c>
      <c r="AY552" s="6" t="s">
        <v>96</v>
      </c>
      <c r="AZ552" s="6" t="s">
        <v>96</v>
      </c>
      <c r="BA552" s="6" t="s">
        <v>96</v>
      </c>
      <c r="BB552" s="6" t="s">
        <v>96</v>
      </c>
      <c r="BC552" s="6" t="s">
        <v>96</v>
      </c>
      <c r="BD552" s="6" t="s">
        <v>96</v>
      </c>
      <c r="BE552" s="6" t="s">
        <v>96</v>
      </c>
      <c r="BF552" s="6" t="s">
        <v>96</v>
      </c>
      <c r="BG552" s="6">
        <v>1</v>
      </c>
      <c r="BH552" s="6" t="s">
        <v>96</v>
      </c>
      <c r="BI552" s="6">
        <v>1</v>
      </c>
      <c r="BJ552" s="6" t="s">
        <v>96</v>
      </c>
      <c r="BK552" s="6" t="s">
        <v>873</v>
      </c>
      <c r="BL552" s="6" t="s">
        <v>96</v>
      </c>
      <c r="BM552" s="6" t="s">
        <v>96</v>
      </c>
      <c r="BN552" s="6" t="s">
        <v>77</v>
      </c>
      <c r="BO552" s="6" t="s">
        <v>96</v>
      </c>
      <c r="BP552" s="6" t="s">
        <v>96</v>
      </c>
      <c r="BQ552" s="6" t="s">
        <v>96</v>
      </c>
      <c r="BR552" s="6" t="s">
        <v>96</v>
      </c>
      <c r="BS552" s="6" t="s">
        <v>96</v>
      </c>
      <c r="BT552" s="6" t="s">
        <v>96</v>
      </c>
      <c r="BU552" s="6" t="s">
        <v>96</v>
      </c>
      <c r="BV552" s="6" t="s">
        <v>96</v>
      </c>
      <c r="BW552" s="6" t="s">
        <v>96</v>
      </c>
      <c r="BX552" s="6" t="s">
        <v>96</v>
      </c>
    </row>
    <row r="553" spans="1:77" x14ac:dyDescent="0.25">
      <c r="A553" s="6" t="s">
        <v>871</v>
      </c>
      <c r="B553" s="6" t="s">
        <v>872</v>
      </c>
      <c r="C553" s="6" t="s">
        <v>691</v>
      </c>
      <c r="D553" s="6" t="s">
        <v>870</v>
      </c>
      <c r="E553" s="6">
        <v>2016</v>
      </c>
      <c r="F553" s="39">
        <v>0.3</v>
      </c>
      <c r="G553" s="6" t="s">
        <v>853</v>
      </c>
      <c r="H553" s="6" t="s">
        <v>852</v>
      </c>
      <c r="I553" t="s">
        <v>686</v>
      </c>
      <c r="J553" s="6" t="s">
        <v>96</v>
      </c>
      <c r="K553" s="6" t="s">
        <v>96</v>
      </c>
      <c r="L553" s="6" t="s">
        <v>96</v>
      </c>
      <c r="M553" s="6" t="s">
        <v>96</v>
      </c>
      <c r="N553" s="6" t="s">
        <v>96</v>
      </c>
      <c r="O553" s="6" t="s">
        <v>96</v>
      </c>
      <c r="P553" s="39" t="s">
        <v>96</v>
      </c>
      <c r="Q553" s="6" t="s">
        <v>96</v>
      </c>
      <c r="R553" s="6" t="s">
        <v>96</v>
      </c>
      <c r="S553" s="6" t="s">
        <v>96</v>
      </c>
      <c r="T553" s="6" t="s">
        <v>96</v>
      </c>
      <c r="U553" s="7">
        <v>16.38</v>
      </c>
      <c r="V553" s="16">
        <v>3.05</v>
      </c>
      <c r="W553" s="16">
        <v>27.45</v>
      </c>
      <c r="X553" s="16" t="s">
        <v>96</v>
      </c>
      <c r="Y553" s="16" t="s">
        <v>96</v>
      </c>
      <c r="Z553" s="78" t="s">
        <v>69</v>
      </c>
      <c r="AA553" s="6" t="s">
        <v>163</v>
      </c>
      <c r="AB553" s="6">
        <v>2000</v>
      </c>
      <c r="AC553" s="6">
        <v>2012</v>
      </c>
      <c r="AD553" s="6" t="s">
        <v>96</v>
      </c>
      <c r="AE553" s="6" t="s">
        <v>96</v>
      </c>
      <c r="AF553" s="6" t="s">
        <v>96</v>
      </c>
      <c r="AG553" s="6" t="s">
        <v>96</v>
      </c>
      <c r="AH553" s="6" t="s">
        <v>96</v>
      </c>
      <c r="AI553" s="6">
        <v>1</v>
      </c>
      <c r="AJ553" s="6" t="s">
        <v>96</v>
      </c>
      <c r="AK553" s="6" t="s">
        <v>96</v>
      </c>
      <c r="AL553" s="16" t="s">
        <v>73</v>
      </c>
      <c r="AM553">
        <v>2.7</v>
      </c>
      <c r="AN553" s="6" t="s">
        <v>96</v>
      </c>
      <c r="AO553" s="6" t="s">
        <v>96</v>
      </c>
      <c r="AP553" s="6" t="s">
        <v>96</v>
      </c>
      <c r="AQ553" s="6" t="s">
        <v>96</v>
      </c>
      <c r="AR553" s="6" t="s">
        <v>96</v>
      </c>
      <c r="AS553" s="6" t="s">
        <v>96</v>
      </c>
      <c r="AT553" s="6" t="s">
        <v>96</v>
      </c>
      <c r="AU553" s="6" t="s">
        <v>96</v>
      </c>
      <c r="AV553" s="6" t="s">
        <v>96</v>
      </c>
      <c r="AW553" s="6" t="s">
        <v>96</v>
      </c>
      <c r="AX553" s="6">
        <v>1</v>
      </c>
      <c r="AY553" s="6" t="s">
        <v>96</v>
      </c>
      <c r="AZ553" s="6" t="s">
        <v>96</v>
      </c>
      <c r="BA553" s="6" t="s">
        <v>96</v>
      </c>
      <c r="BB553" s="6" t="s">
        <v>96</v>
      </c>
      <c r="BC553" s="6" t="s">
        <v>96</v>
      </c>
      <c r="BD553" s="6" t="s">
        <v>96</v>
      </c>
      <c r="BE553" s="6" t="s">
        <v>96</v>
      </c>
      <c r="BF553" s="6" t="s">
        <v>96</v>
      </c>
      <c r="BG553" s="6">
        <v>1</v>
      </c>
      <c r="BH553" s="6" t="s">
        <v>96</v>
      </c>
      <c r="BI553" s="6">
        <v>1</v>
      </c>
      <c r="BJ553" s="6" t="s">
        <v>96</v>
      </c>
      <c r="BK553" s="6" t="s">
        <v>873</v>
      </c>
      <c r="BL553" s="6" t="s">
        <v>96</v>
      </c>
      <c r="BM553" s="6" t="s">
        <v>96</v>
      </c>
      <c r="BN553" s="6" t="s">
        <v>101</v>
      </c>
      <c r="BO553" s="6" t="s">
        <v>96</v>
      </c>
      <c r="BP553" s="6" t="s">
        <v>96</v>
      </c>
      <c r="BQ553" s="6" t="s">
        <v>96</v>
      </c>
      <c r="BR553" s="6" t="s">
        <v>96</v>
      </c>
      <c r="BS553" s="6" t="s">
        <v>96</v>
      </c>
      <c r="BT553" s="6" t="s">
        <v>96</v>
      </c>
      <c r="BU553" s="6" t="s">
        <v>96</v>
      </c>
      <c r="BV553" s="6" t="s">
        <v>96</v>
      </c>
      <c r="BW553" s="6" t="s">
        <v>96</v>
      </c>
      <c r="BX553" s="6" t="s">
        <v>96</v>
      </c>
    </row>
    <row r="554" spans="1:77" x14ac:dyDescent="0.25">
      <c r="A554" s="6" t="s">
        <v>871</v>
      </c>
      <c r="B554" s="6" t="s">
        <v>872</v>
      </c>
      <c r="C554" s="6" t="s">
        <v>691</v>
      </c>
      <c r="D554" s="6" t="s">
        <v>870</v>
      </c>
      <c r="E554" s="6">
        <v>2016</v>
      </c>
      <c r="F554" s="39">
        <v>0.62</v>
      </c>
      <c r="G554" s="6" t="s">
        <v>853</v>
      </c>
      <c r="H554" s="6" t="s">
        <v>852</v>
      </c>
      <c r="I554" t="s">
        <v>686</v>
      </c>
      <c r="J554" s="6" t="s">
        <v>96</v>
      </c>
      <c r="K554" s="6" t="s">
        <v>96</v>
      </c>
      <c r="L554" s="6" t="s">
        <v>96</v>
      </c>
      <c r="M554" s="6" t="s">
        <v>96</v>
      </c>
      <c r="N554" s="6" t="s">
        <v>96</v>
      </c>
      <c r="O554" s="6" t="s">
        <v>96</v>
      </c>
      <c r="P554" s="39" t="s">
        <v>96</v>
      </c>
      <c r="Q554" s="6" t="s">
        <v>96</v>
      </c>
      <c r="R554" s="6" t="s">
        <v>96</v>
      </c>
      <c r="S554" s="6" t="s">
        <v>96</v>
      </c>
      <c r="T554" s="6" t="s">
        <v>96</v>
      </c>
      <c r="U554" s="7">
        <v>16.38</v>
      </c>
      <c r="V554" s="16">
        <v>3.05</v>
      </c>
      <c r="W554" s="16">
        <v>27.45</v>
      </c>
      <c r="X554" s="16" t="s">
        <v>96</v>
      </c>
      <c r="Y554" s="16" t="s">
        <v>96</v>
      </c>
      <c r="Z554" s="78" t="s">
        <v>69</v>
      </c>
      <c r="AA554" s="6" t="s">
        <v>163</v>
      </c>
      <c r="AB554" s="6">
        <v>2000</v>
      </c>
      <c r="AC554" s="6">
        <v>2012</v>
      </c>
      <c r="AD554" s="6" t="s">
        <v>96</v>
      </c>
      <c r="AE554" s="6">
        <v>1</v>
      </c>
      <c r="AF554" s="6" t="s">
        <v>96</v>
      </c>
      <c r="AG554" s="6" t="s">
        <v>96</v>
      </c>
      <c r="AH554" s="6" t="s">
        <v>96</v>
      </c>
      <c r="AI554" s="6">
        <v>1</v>
      </c>
      <c r="AJ554" s="6" t="s">
        <v>96</v>
      </c>
      <c r="AK554" s="6" t="s">
        <v>96</v>
      </c>
      <c r="AL554" s="16" t="s">
        <v>73</v>
      </c>
      <c r="AM554">
        <v>4.38</v>
      </c>
      <c r="AN554" s="6" t="s">
        <v>96</v>
      </c>
      <c r="AO554" s="6" t="s">
        <v>96</v>
      </c>
      <c r="AP554" s="6" t="s">
        <v>96</v>
      </c>
      <c r="AQ554" s="6" t="s">
        <v>96</v>
      </c>
      <c r="AR554" s="6" t="s">
        <v>96</v>
      </c>
      <c r="AS554" s="6" t="s">
        <v>96</v>
      </c>
      <c r="AT554" s="6" t="s">
        <v>96</v>
      </c>
      <c r="AU554" s="6" t="s">
        <v>96</v>
      </c>
      <c r="AV554" s="6" t="s">
        <v>96</v>
      </c>
      <c r="AW554" s="6" t="s">
        <v>96</v>
      </c>
      <c r="AX554" s="6">
        <v>1</v>
      </c>
      <c r="AY554" s="6" t="s">
        <v>96</v>
      </c>
      <c r="AZ554" s="6" t="s">
        <v>96</v>
      </c>
      <c r="BA554" s="6" t="s">
        <v>96</v>
      </c>
      <c r="BB554" s="6" t="s">
        <v>96</v>
      </c>
      <c r="BC554" s="6" t="s">
        <v>96</v>
      </c>
      <c r="BD554" s="6" t="s">
        <v>96</v>
      </c>
      <c r="BE554" s="6" t="s">
        <v>96</v>
      </c>
      <c r="BF554" s="6" t="s">
        <v>96</v>
      </c>
      <c r="BG554" s="6">
        <v>1</v>
      </c>
      <c r="BH554" s="6" t="s">
        <v>96</v>
      </c>
      <c r="BI554" s="6">
        <v>1</v>
      </c>
      <c r="BJ554" s="6" t="s">
        <v>96</v>
      </c>
      <c r="BK554" s="6" t="s">
        <v>873</v>
      </c>
      <c r="BL554" s="6" t="s">
        <v>96</v>
      </c>
      <c r="BM554" s="6" t="s">
        <v>96</v>
      </c>
      <c r="BN554" s="6" t="s">
        <v>101</v>
      </c>
      <c r="BO554" s="6" t="s">
        <v>96</v>
      </c>
      <c r="BP554" s="6" t="s">
        <v>96</v>
      </c>
      <c r="BQ554" s="6" t="s">
        <v>96</v>
      </c>
      <c r="BR554" s="6" t="s">
        <v>96</v>
      </c>
      <c r="BS554" s="6" t="s">
        <v>96</v>
      </c>
      <c r="BT554" s="6" t="s">
        <v>96</v>
      </c>
      <c r="BU554" s="6" t="s">
        <v>96</v>
      </c>
      <c r="BV554" s="6" t="s">
        <v>96</v>
      </c>
      <c r="BW554" s="6" t="s">
        <v>96</v>
      </c>
      <c r="BX554" s="6" t="s">
        <v>96</v>
      </c>
    </row>
    <row r="555" spans="1:77" x14ac:dyDescent="0.25">
      <c r="A555" s="6" t="s">
        <v>871</v>
      </c>
      <c r="B555" s="6" t="s">
        <v>872</v>
      </c>
      <c r="C555" s="6" t="s">
        <v>691</v>
      </c>
      <c r="D555" s="6" t="s">
        <v>870</v>
      </c>
      <c r="E555" s="6">
        <v>2016</v>
      </c>
      <c r="F555" s="39">
        <v>-0.12</v>
      </c>
      <c r="G555" s="6" t="s">
        <v>853</v>
      </c>
      <c r="H555" s="6" t="s">
        <v>852</v>
      </c>
      <c r="I555" t="s">
        <v>686</v>
      </c>
      <c r="J555" s="6" t="s">
        <v>96</v>
      </c>
      <c r="K555" s="6" t="s">
        <v>96</v>
      </c>
      <c r="L555" s="6" t="s">
        <v>96</v>
      </c>
      <c r="M555" s="6" t="s">
        <v>96</v>
      </c>
      <c r="N555" s="6" t="s">
        <v>96</v>
      </c>
      <c r="O555" s="6" t="s">
        <v>96</v>
      </c>
      <c r="P555" s="39" t="s">
        <v>96</v>
      </c>
      <c r="Q555" s="6" t="s">
        <v>96</v>
      </c>
      <c r="R555" s="6" t="s">
        <v>96</v>
      </c>
      <c r="S555" s="6" t="s">
        <v>96</v>
      </c>
      <c r="T555" s="6" t="s">
        <v>96</v>
      </c>
      <c r="U555" s="7">
        <v>16.38</v>
      </c>
      <c r="V555" s="16">
        <v>3.05</v>
      </c>
      <c r="W555" s="16">
        <v>27.45</v>
      </c>
      <c r="X555" s="16" t="s">
        <v>96</v>
      </c>
      <c r="Y555" s="16" t="s">
        <v>96</v>
      </c>
      <c r="Z555" s="78" t="s">
        <v>69</v>
      </c>
      <c r="AA555" s="6" t="s">
        <v>163</v>
      </c>
      <c r="AB555" s="6">
        <v>2000</v>
      </c>
      <c r="AC555" s="6">
        <v>2012</v>
      </c>
      <c r="AD555" s="6" t="s">
        <v>96</v>
      </c>
      <c r="AE555" s="6" t="s">
        <v>96</v>
      </c>
      <c r="AF555" s="6">
        <v>1</v>
      </c>
      <c r="AG555" s="6" t="s">
        <v>96</v>
      </c>
      <c r="AH555" s="6" t="s">
        <v>96</v>
      </c>
      <c r="AI555" s="6">
        <v>1</v>
      </c>
      <c r="AJ555" s="6" t="s">
        <v>96</v>
      </c>
      <c r="AK555" s="6" t="s">
        <v>96</v>
      </c>
      <c r="AL555" s="16" t="s">
        <v>73</v>
      </c>
      <c r="AM555">
        <v>1.1599999999999999</v>
      </c>
      <c r="AN555" s="6" t="s">
        <v>96</v>
      </c>
      <c r="AO555" s="6" t="s">
        <v>96</v>
      </c>
      <c r="AP555" s="6" t="s">
        <v>96</v>
      </c>
      <c r="AQ555" s="6" t="s">
        <v>96</v>
      </c>
      <c r="AR555" s="6" t="s">
        <v>96</v>
      </c>
      <c r="AS555" s="6" t="s">
        <v>96</v>
      </c>
      <c r="AT555" s="6" t="s">
        <v>96</v>
      </c>
      <c r="AU555" s="6" t="s">
        <v>96</v>
      </c>
      <c r="AV555" s="6" t="s">
        <v>96</v>
      </c>
      <c r="AW555" s="6" t="s">
        <v>96</v>
      </c>
      <c r="AX555" s="6">
        <v>1</v>
      </c>
      <c r="AY555" s="6" t="s">
        <v>96</v>
      </c>
      <c r="AZ555" s="6" t="s">
        <v>96</v>
      </c>
      <c r="BA555" s="6" t="s">
        <v>96</v>
      </c>
      <c r="BB555" s="6" t="s">
        <v>96</v>
      </c>
      <c r="BC555" s="6" t="s">
        <v>96</v>
      </c>
      <c r="BD555" s="6" t="s">
        <v>96</v>
      </c>
      <c r="BE555" s="6" t="s">
        <v>96</v>
      </c>
      <c r="BF555" s="6" t="s">
        <v>96</v>
      </c>
      <c r="BG555" s="6">
        <v>1</v>
      </c>
      <c r="BH555" s="6" t="s">
        <v>96</v>
      </c>
      <c r="BI555" s="6">
        <v>1</v>
      </c>
      <c r="BJ555" s="6" t="s">
        <v>96</v>
      </c>
      <c r="BK555" s="6" t="s">
        <v>873</v>
      </c>
      <c r="BL555" s="6" t="s">
        <v>96</v>
      </c>
      <c r="BM555" s="6" t="s">
        <v>96</v>
      </c>
      <c r="BN555" s="6" t="s">
        <v>101</v>
      </c>
      <c r="BO555" s="6" t="s">
        <v>96</v>
      </c>
      <c r="BP555" s="6" t="s">
        <v>96</v>
      </c>
      <c r="BQ555" s="6" t="s">
        <v>96</v>
      </c>
      <c r="BR555" s="6" t="s">
        <v>96</v>
      </c>
      <c r="BS555" s="6" t="s">
        <v>96</v>
      </c>
      <c r="BT555" s="6" t="s">
        <v>96</v>
      </c>
      <c r="BU555" s="6" t="s">
        <v>96</v>
      </c>
      <c r="BV555" s="6" t="s">
        <v>96</v>
      </c>
      <c r="BW555" s="6" t="s">
        <v>96</v>
      </c>
      <c r="BX555" s="6" t="s">
        <v>96</v>
      </c>
    </row>
    <row r="556" spans="1:77" x14ac:dyDescent="0.25">
      <c r="A556" s="6" t="s">
        <v>871</v>
      </c>
      <c r="B556" s="6" t="s">
        <v>872</v>
      </c>
      <c r="C556" s="6" t="s">
        <v>691</v>
      </c>
      <c r="D556" s="6" t="s">
        <v>870</v>
      </c>
      <c r="E556" s="6">
        <v>2016</v>
      </c>
      <c r="F556" s="39">
        <v>0.1</v>
      </c>
      <c r="G556" s="6" t="s">
        <v>853</v>
      </c>
      <c r="H556" s="6" t="s">
        <v>852</v>
      </c>
      <c r="I556" t="s">
        <v>686</v>
      </c>
      <c r="J556" s="6" t="s">
        <v>96</v>
      </c>
      <c r="K556" s="6" t="s">
        <v>96</v>
      </c>
      <c r="L556" s="6" t="s">
        <v>96</v>
      </c>
      <c r="M556" s="6" t="s">
        <v>96</v>
      </c>
      <c r="N556" s="6" t="s">
        <v>96</v>
      </c>
      <c r="O556" s="6" t="s">
        <v>96</v>
      </c>
      <c r="P556" s="39" t="s">
        <v>96</v>
      </c>
      <c r="Q556" s="6" t="s">
        <v>96</v>
      </c>
      <c r="R556" s="6" t="s">
        <v>96</v>
      </c>
      <c r="S556" s="6" t="s">
        <v>96</v>
      </c>
      <c r="T556" s="6" t="s">
        <v>96</v>
      </c>
      <c r="U556" s="7">
        <v>16.38</v>
      </c>
      <c r="V556" s="16">
        <v>3.05</v>
      </c>
      <c r="W556" s="16">
        <v>27.45</v>
      </c>
      <c r="X556" s="16" t="s">
        <v>96</v>
      </c>
      <c r="Y556" s="16" t="s">
        <v>96</v>
      </c>
      <c r="Z556" s="78" t="s">
        <v>69</v>
      </c>
      <c r="AA556" s="6" t="s">
        <v>163</v>
      </c>
      <c r="AB556" s="6">
        <v>2000</v>
      </c>
      <c r="AC556" s="6">
        <v>2012</v>
      </c>
      <c r="AD556" s="6" t="s">
        <v>96</v>
      </c>
      <c r="AE556" s="6" t="s">
        <v>96</v>
      </c>
      <c r="AF556" s="6" t="s">
        <v>96</v>
      </c>
      <c r="AG556" s="6" t="s">
        <v>96</v>
      </c>
      <c r="AH556" s="6" t="s">
        <v>96</v>
      </c>
      <c r="AI556" s="6" t="s">
        <v>96</v>
      </c>
      <c r="AJ556" s="6">
        <v>1</v>
      </c>
      <c r="AK556" s="6" t="s">
        <v>96</v>
      </c>
      <c r="AL556" s="16" t="s">
        <v>73</v>
      </c>
      <c r="AM556">
        <v>53.22</v>
      </c>
      <c r="AN556" s="6" t="s">
        <v>96</v>
      </c>
      <c r="AO556" s="6" t="s">
        <v>96</v>
      </c>
      <c r="AP556" s="6" t="s">
        <v>96</v>
      </c>
      <c r="AQ556" s="6" t="s">
        <v>96</v>
      </c>
      <c r="AR556" s="6" t="s">
        <v>96</v>
      </c>
      <c r="AS556" s="6" t="s">
        <v>96</v>
      </c>
      <c r="AT556" s="6" t="s">
        <v>96</v>
      </c>
      <c r="AU556" s="6" t="s">
        <v>96</v>
      </c>
      <c r="AV556" s="6" t="s">
        <v>96</v>
      </c>
      <c r="AW556" s="6" t="s">
        <v>96</v>
      </c>
      <c r="AX556" s="6">
        <v>1</v>
      </c>
      <c r="AY556" s="6" t="s">
        <v>96</v>
      </c>
      <c r="AZ556" s="6" t="s">
        <v>96</v>
      </c>
      <c r="BA556" s="6" t="s">
        <v>96</v>
      </c>
      <c r="BB556" s="6" t="s">
        <v>96</v>
      </c>
      <c r="BC556" s="6" t="s">
        <v>96</v>
      </c>
      <c r="BD556" s="6" t="s">
        <v>96</v>
      </c>
      <c r="BE556" s="6" t="s">
        <v>96</v>
      </c>
      <c r="BF556" s="6" t="s">
        <v>96</v>
      </c>
      <c r="BG556" s="6">
        <v>1</v>
      </c>
      <c r="BH556" s="6" t="s">
        <v>96</v>
      </c>
      <c r="BI556" s="6">
        <v>1</v>
      </c>
      <c r="BJ556" s="6" t="s">
        <v>96</v>
      </c>
      <c r="BK556" s="6" t="s">
        <v>873</v>
      </c>
      <c r="BL556" s="6" t="s">
        <v>96</v>
      </c>
      <c r="BM556" s="6" t="s">
        <v>96</v>
      </c>
      <c r="BN556" s="6" t="s">
        <v>101</v>
      </c>
      <c r="BO556" s="6" t="s">
        <v>96</v>
      </c>
      <c r="BP556" s="6" t="s">
        <v>96</v>
      </c>
      <c r="BQ556" s="6" t="s">
        <v>96</v>
      </c>
      <c r="BR556" s="6" t="s">
        <v>96</v>
      </c>
      <c r="BS556" s="6" t="s">
        <v>96</v>
      </c>
      <c r="BT556" s="6" t="s">
        <v>96</v>
      </c>
      <c r="BU556" s="6" t="s">
        <v>96</v>
      </c>
      <c r="BV556" s="6" t="s">
        <v>96</v>
      </c>
      <c r="BW556" s="6" t="s">
        <v>96</v>
      </c>
      <c r="BX556" s="6" t="s">
        <v>96</v>
      </c>
    </row>
    <row r="557" spans="1:77" x14ac:dyDescent="0.25">
      <c r="A557" s="6" t="s">
        <v>871</v>
      </c>
      <c r="B557" s="6" t="s">
        <v>872</v>
      </c>
      <c r="C557" s="6" t="s">
        <v>691</v>
      </c>
      <c r="D557" s="6" t="s">
        <v>870</v>
      </c>
      <c r="E557" s="6">
        <v>2016</v>
      </c>
      <c r="F557" s="39">
        <v>0.01</v>
      </c>
      <c r="G557" s="6" t="s">
        <v>853</v>
      </c>
      <c r="H557" s="6" t="s">
        <v>852</v>
      </c>
      <c r="I557" t="s">
        <v>686</v>
      </c>
      <c r="J557" s="6" t="s">
        <v>96</v>
      </c>
      <c r="K557" s="6" t="s">
        <v>96</v>
      </c>
      <c r="L557" s="6" t="s">
        <v>96</v>
      </c>
      <c r="M557" s="6" t="s">
        <v>96</v>
      </c>
      <c r="N557" s="6" t="s">
        <v>96</v>
      </c>
      <c r="O557" s="6" t="s">
        <v>96</v>
      </c>
      <c r="P557" s="39" t="s">
        <v>96</v>
      </c>
      <c r="Q557" s="6" t="s">
        <v>96</v>
      </c>
      <c r="R557" s="6" t="s">
        <v>96</v>
      </c>
      <c r="S557" s="6" t="s">
        <v>96</v>
      </c>
      <c r="T557" s="6" t="s">
        <v>96</v>
      </c>
      <c r="U557" s="7">
        <v>16.38</v>
      </c>
      <c r="V557" s="16">
        <v>3.05</v>
      </c>
      <c r="W557" s="16">
        <v>27.45</v>
      </c>
      <c r="X557" s="16" t="s">
        <v>96</v>
      </c>
      <c r="Y557" s="16" t="s">
        <v>96</v>
      </c>
      <c r="Z557" s="78" t="s">
        <v>69</v>
      </c>
      <c r="AA557" s="6" t="s">
        <v>163</v>
      </c>
      <c r="AB557" s="6">
        <v>2000</v>
      </c>
      <c r="AC557" s="6">
        <v>2012</v>
      </c>
      <c r="AD557" s="6" t="s">
        <v>96</v>
      </c>
      <c r="AE557" s="6">
        <v>1</v>
      </c>
      <c r="AF557" s="6" t="s">
        <v>96</v>
      </c>
      <c r="AG557" s="6" t="s">
        <v>96</v>
      </c>
      <c r="AH557" s="6" t="s">
        <v>96</v>
      </c>
      <c r="AI557" s="6" t="s">
        <v>96</v>
      </c>
      <c r="AJ557" s="6">
        <v>1</v>
      </c>
      <c r="AK557" s="6" t="s">
        <v>96</v>
      </c>
      <c r="AL557" s="16" t="s">
        <v>73</v>
      </c>
      <c r="AM557">
        <v>32.07</v>
      </c>
      <c r="AN557" s="6" t="s">
        <v>96</v>
      </c>
      <c r="AO557" s="6" t="s">
        <v>96</v>
      </c>
      <c r="AP557" s="6" t="s">
        <v>96</v>
      </c>
      <c r="AQ557" s="6" t="s">
        <v>96</v>
      </c>
      <c r="AR557" s="6" t="s">
        <v>96</v>
      </c>
      <c r="AS557" s="6" t="s">
        <v>96</v>
      </c>
      <c r="AT557" s="6" t="s">
        <v>96</v>
      </c>
      <c r="AU557" s="6" t="s">
        <v>96</v>
      </c>
      <c r="AV557" s="6" t="s">
        <v>96</v>
      </c>
      <c r="AW557" s="6" t="s">
        <v>96</v>
      </c>
      <c r="AX557" s="6">
        <v>1</v>
      </c>
      <c r="AY557" s="6" t="s">
        <v>96</v>
      </c>
      <c r="AZ557" s="6" t="s">
        <v>96</v>
      </c>
      <c r="BA557" s="6" t="s">
        <v>96</v>
      </c>
      <c r="BB557" s="6" t="s">
        <v>96</v>
      </c>
      <c r="BC557" s="6" t="s">
        <v>96</v>
      </c>
      <c r="BD557" s="6" t="s">
        <v>96</v>
      </c>
      <c r="BE557" s="6" t="s">
        <v>96</v>
      </c>
      <c r="BF557" s="6" t="s">
        <v>96</v>
      </c>
      <c r="BG557" s="6">
        <v>1</v>
      </c>
      <c r="BH557" s="6" t="s">
        <v>96</v>
      </c>
      <c r="BI557" s="6">
        <v>1</v>
      </c>
      <c r="BJ557" s="6" t="s">
        <v>96</v>
      </c>
      <c r="BK557" s="6" t="s">
        <v>873</v>
      </c>
      <c r="BL557" s="6" t="s">
        <v>96</v>
      </c>
      <c r="BM557" s="6" t="s">
        <v>96</v>
      </c>
      <c r="BN557" s="6" t="s">
        <v>101</v>
      </c>
      <c r="BO557" s="6" t="s">
        <v>96</v>
      </c>
      <c r="BP557" s="6" t="s">
        <v>96</v>
      </c>
      <c r="BQ557" s="6" t="s">
        <v>96</v>
      </c>
      <c r="BR557" s="6" t="s">
        <v>96</v>
      </c>
      <c r="BS557" s="6" t="s">
        <v>96</v>
      </c>
      <c r="BT557" s="6" t="s">
        <v>96</v>
      </c>
      <c r="BU557" s="6" t="s">
        <v>96</v>
      </c>
      <c r="BV557" s="6" t="s">
        <v>96</v>
      </c>
      <c r="BW557" s="6" t="s">
        <v>96</v>
      </c>
      <c r="BX557" s="6" t="s">
        <v>96</v>
      </c>
    </row>
    <row r="558" spans="1:77" x14ac:dyDescent="0.25">
      <c r="A558" s="6" t="s">
        <v>871</v>
      </c>
      <c r="B558" s="6" t="s">
        <v>872</v>
      </c>
      <c r="C558" s="6" t="s">
        <v>691</v>
      </c>
      <c r="D558" s="6" t="s">
        <v>870</v>
      </c>
      <c r="E558" s="6">
        <v>2016</v>
      </c>
      <c r="F558" s="39">
        <v>0.05</v>
      </c>
      <c r="G558" s="6" t="s">
        <v>853</v>
      </c>
      <c r="H558" s="6" t="s">
        <v>852</v>
      </c>
      <c r="I558" t="s">
        <v>686</v>
      </c>
      <c r="J558" s="6" t="s">
        <v>96</v>
      </c>
      <c r="K558" s="6" t="s">
        <v>96</v>
      </c>
      <c r="L558" s="6" t="s">
        <v>96</v>
      </c>
      <c r="M558" s="6" t="s">
        <v>96</v>
      </c>
      <c r="N558" s="6" t="s">
        <v>96</v>
      </c>
      <c r="O558" s="6" t="s">
        <v>96</v>
      </c>
      <c r="P558" s="39" t="s">
        <v>96</v>
      </c>
      <c r="Q558" s="6" t="s">
        <v>96</v>
      </c>
      <c r="R558" s="6" t="s">
        <v>96</v>
      </c>
      <c r="S558" s="6" t="s">
        <v>96</v>
      </c>
      <c r="T558" s="6" t="s">
        <v>96</v>
      </c>
      <c r="U558" s="7">
        <v>16.38</v>
      </c>
      <c r="V558" s="16">
        <v>3.05</v>
      </c>
      <c r="W558" s="16">
        <v>27.45</v>
      </c>
      <c r="X558" s="16" t="s">
        <v>96</v>
      </c>
      <c r="Y558" s="16" t="s">
        <v>96</v>
      </c>
      <c r="Z558" s="78" t="s">
        <v>69</v>
      </c>
      <c r="AA558" s="6" t="s">
        <v>163</v>
      </c>
      <c r="AB558" s="6">
        <v>2000</v>
      </c>
      <c r="AC558" s="6">
        <v>2012</v>
      </c>
      <c r="AD558" s="6" t="s">
        <v>96</v>
      </c>
      <c r="AE558" s="6" t="s">
        <v>96</v>
      </c>
      <c r="AF558" s="6">
        <v>1</v>
      </c>
      <c r="AG558" s="6" t="s">
        <v>96</v>
      </c>
      <c r="AH558" s="6" t="s">
        <v>96</v>
      </c>
      <c r="AI558" s="6" t="s">
        <v>96</v>
      </c>
      <c r="AJ558" s="6">
        <v>1</v>
      </c>
      <c r="AK558" s="6" t="s">
        <v>96</v>
      </c>
      <c r="AL558" s="16" t="s">
        <v>73</v>
      </c>
      <c r="AM558">
        <v>72.569999999999993</v>
      </c>
      <c r="AN558" s="6" t="s">
        <v>96</v>
      </c>
      <c r="AO558" s="6" t="s">
        <v>96</v>
      </c>
      <c r="AP558" s="6" t="s">
        <v>96</v>
      </c>
      <c r="AQ558" s="6" t="s">
        <v>96</v>
      </c>
      <c r="AR558" s="6" t="s">
        <v>96</v>
      </c>
      <c r="AS558" s="6" t="s">
        <v>96</v>
      </c>
      <c r="AT558" s="6" t="s">
        <v>96</v>
      </c>
      <c r="AU558" s="6" t="s">
        <v>96</v>
      </c>
      <c r="AV558" s="6" t="s">
        <v>96</v>
      </c>
      <c r="AW558" s="6" t="s">
        <v>96</v>
      </c>
      <c r="AX558" s="6">
        <v>1</v>
      </c>
      <c r="AY558" s="6" t="s">
        <v>96</v>
      </c>
      <c r="AZ558" s="6" t="s">
        <v>96</v>
      </c>
      <c r="BA558" s="6" t="s">
        <v>96</v>
      </c>
      <c r="BB558" s="6" t="s">
        <v>96</v>
      </c>
      <c r="BC558" s="6" t="s">
        <v>96</v>
      </c>
      <c r="BD558" s="6" t="s">
        <v>96</v>
      </c>
      <c r="BE558" s="6" t="s">
        <v>96</v>
      </c>
      <c r="BF558" s="6" t="s">
        <v>96</v>
      </c>
      <c r="BG558" s="6">
        <v>1</v>
      </c>
      <c r="BH558" s="6" t="s">
        <v>96</v>
      </c>
      <c r="BI558" s="6">
        <v>1</v>
      </c>
      <c r="BJ558" s="6" t="s">
        <v>96</v>
      </c>
      <c r="BK558" s="6" t="s">
        <v>873</v>
      </c>
      <c r="BL558" s="6" t="s">
        <v>96</v>
      </c>
      <c r="BM558" s="6" t="s">
        <v>96</v>
      </c>
      <c r="BN558" s="6" t="s">
        <v>101</v>
      </c>
      <c r="BO558" s="6" t="s">
        <v>96</v>
      </c>
      <c r="BP558" s="6" t="s">
        <v>96</v>
      </c>
      <c r="BQ558" s="6" t="s">
        <v>96</v>
      </c>
      <c r="BR558" s="6" t="s">
        <v>96</v>
      </c>
      <c r="BS558" s="6" t="s">
        <v>96</v>
      </c>
      <c r="BT558" s="6" t="s">
        <v>96</v>
      </c>
      <c r="BU558" s="6" t="s">
        <v>96</v>
      </c>
      <c r="BV558" s="6" t="s">
        <v>96</v>
      </c>
      <c r="BW558" s="6" t="s">
        <v>96</v>
      </c>
      <c r="BX558" s="6" t="s">
        <v>96</v>
      </c>
    </row>
    <row r="559" spans="1:77" x14ac:dyDescent="0.25">
      <c r="A559" s="6" t="s">
        <v>871</v>
      </c>
      <c r="B559" s="6" t="s">
        <v>872</v>
      </c>
      <c r="C559" s="6" t="s">
        <v>691</v>
      </c>
      <c r="D559" s="6" t="s">
        <v>870</v>
      </c>
      <c r="E559" s="6">
        <v>2016</v>
      </c>
      <c r="F559" s="39">
        <v>-0.43</v>
      </c>
      <c r="G559" s="6" t="s">
        <v>853</v>
      </c>
      <c r="H559" s="6" t="s">
        <v>852</v>
      </c>
      <c r="I559" t="s">
        <v>686</v>
      </c>
      <c r="J559" s="6" t="s">
        <v>96</v>
      </c>
      <c r="K559" s="6" t="s">
        <v>96</v>
      </c>
      <c r="L559" s="6" t="s">
        <v>96</v>
      </c>
      <c r="M559" s="6" t="s">
        <v>96</v>
      </c>
      <c r="N559" s="6" t="s">
        <v>96</v>
      </c>
      <c r="O559" s="6" t="s">
        <v>96</v>
      </c>
      <c r="P559" s="39" t="s">
        <v>96</v>
      </c>
      <c r="Q559" s="6" t="s">
        <v>96</v>
      </c>
      <c r="R559" s="6" t="s">
        <v>96</v>
      </c>
      <c r="S559" s="6" t="s">
        <v>96</v>
      </c>
      <c r="T559" s="6" t="s">
        <v>96</v>
      </c>
      <c r="U559" s="7">
        <v>16.38</v>
      </c>
      <c r="V559" s="16">
        <v>3.05</v>
      </c>
      <c r="W559" s="16">
        <v>27.45</v>
      </c>
      <c r="X559" s="16" t="s">
        <v>96</v>
      </c>
      <c r="Y559" s="16" t="s">
        <v>96</v>
      </c>
      <c r="Z559" s="78" t="s">
        <v>69</v>
      </c>
      <c r="AA559" s="6" t="s">
        <v>163</v>
      </c>
      <c r="AB559" s="6">
        <v>2000</v>
      </c>
      <c r="AC559" s="6">
        <v>2012</v>
      </c>
      <c r="AD559" s="6" t="s">
        <v>96</v>
      </c>
      <c r="AE559" s="6" t="s">
        <v>96</v>
      </c>
      <c r="AF559" s="6" t="s">
        <v>96</v>
      </c>
      <c r="AG559" s="6" t="s">
        <v>96</v>
      </c>
      <c r="AH559" s="6" t="s">
        <v>96</v>
      </c>
      <c r="AI559" s="6">
        <v>1</v>
      </c>
      <c r="AJ559" s="6" t="s">
        <v>96</v>
      </c>
      <c r="AK559" s="6" t="s">
        <v>96</v>
      </c>
      <c r="AL559" s="16" t="s">
        <v>73</v>
      </c>
      <c r="AM559">
        <v>2.7</v>
      </c>
      <c r="AN559" s="6" t="s">
        <v>96</v>
      </c>
      <c r="AO559" s="6" t="s">
        <v>96</v>
      </c>
      <c r="AP559" s="6" t="s">
        <v>96</v>
      </c>
      <c r="AQ559" s="6" t="s">
        <v>96</v>
      </c>
      <c r="AR559" s="6" t="s">
        <v>96</v>
      </c>
      <c r="AS559" s="6" t="s">
        <v>96</v>
      </c>
      <c r="AT559" s="6" t="s">
        <v>96</v>
      </c>
      <c r="AU559" s="6" t="s">
        <v>96</v>
      </c>
      <c r="AV559" s="6" t="s">
        <v>96</v>
      </c>
      <c r="AW559" s="6" t="s">
        <v>96</v>
      </c>
      <c r="AX559" s="6">
        <v>1</v>
      </c>
      <c r="AY559" s="6" t="s">
        <v>96</v>
      </c>
      <c r="AZ559" s="6" t="s">
        <v>96</v>
      </c>
      <c r="BA559" s="6" t="s">
        <v>96</v>
      </c>
      <c r="BB559" s="6" t="s">
        <v>96</v>
      </c>
      <c r="BC559" s="6" t="s">
        <v>96</v>
      </c>
      <c r="BD559" s="6" t="s">
        <v>96</v>
      </c>
      <c r="BE559" s="6" t="s">
        <v>96</v>
      </c>
      <c r="BF559" s="6" t="s">
        <v>96</v>
      </c>
      <c r="BG559" s="6">
        <v>1</v>
      </c>
      <c r="BH559" s="6" t="s">
        <v>96</v>
      </c>
      <c r="BI559" s="6">
        <v>1</v>
      </c>
      <c r="BJ559" s="6" t="s">
        <v>96</v>
      </c>
      <c r="BK559" s="6" t="s">
        <v>873</v>
      </c>
      <c r="BL559" s="6" t="s">
        <v>96</v>
      </c>
      <c r="BM559" s="6" t="s">
        <v>96</v>
      </c>
      <c r="BN559" s="6" t="s">
        <v>152</v>
      </c>
      <c r="BO559" s="6" t="s">
        <v>96</v>
      </c>
      <c r="BP559" s="6" t="s">
        <v>96</v>
      </c>
      <c r="BQ559" s="6" t="s">
        <v>96</v>
      </c>
      <c r="BR559" s="6" t="s">
        <v>96</v>
      </c>
      <c r="BS559" s="6" t="s">
        <v>96</v>
      </c>
      <c r="BT559" s="6" t="s">
        <v>96</v>
      </c>
      <c r="BU559" s="6" t="s">
        <v>96</v>
      </c>
      <c r="BV559" s="6" t="s">
        <v>96</v>
      </c>
      <c r="BW559" s="6" t="s">
        <v>96</v>
      </c>
      <c r="BX559" s="6" t="s">
        <v>96</v>
      </c>
    </row>
    <row r="560" spans="1:77" x14ac:dyDescent="0.25">
      <c r="A560" s="6" t="s">
        <v>871</v>
      </c>
      <c r="B560" s="6" t="s">
        <v>872</v>
      </c>
      <c r="C560" s="6" t="s">
        <v>691</v>
      </c>
      <c r="D560" s="6" t="s">
        <v>870</v>
      </c>
      <c r="E560" s="6">
        <v>2016</v>
      </c>
      <c r="F560" s="39">
        <v>-0.45</v>
      </c>
      <c r="G560" s="6" t="s">
        <v>853</v>
      </c>
      <c r="H560" s="6" t="s">
        <v>852</v>
      </c>
      <c r="I560" t="s">
        <v>686</v>
      </c>
      <c r="J560" s="6" t="s">
        <v>96</v>
      </c>
      <c r="K560" s="6" t="s">
        <v>96</v>
      </c>
      <c r="L560" s="6" t="s">
        <v>96</v>
      </c>
      <c r="M560" s="6" t="s">
        <v>96</v>
      </c>
      <c r="N560" s="6" t="s">
        <v>96</v>
      </c>
      <c r="O560" s="6" t="s">
        <v>96</v>
      </c>
      <c r="P560" s="39" t="s">
        <v>96</v>
      </c>
      <c r="Q560" s="6" t="s">
        <v>96</v>
      </c>
      <c r="R560" s="6" t="s">
        <v>96</v>
      </c>
      <c r="S560" s="6" t="s">
        <v>96</v>
      </c>
      <c r="T560" s="6" t="s">
        <v>96</v>
      </c>
      <c r="U560" s="7">
        <v>16.38</v>
      </c>
      <c r="V560" s="16">
        <v>3.05</v>
      </c>
      <c r="W560" s="16">
        <v>27.45</v>
      </c>
      <c r="X560" s="16" t="s">
        <v>96</v>
      </c>
      <c r="Y560" s="16" t="s">
        <v>96</v>
      </c>
      <c r="Z560" s="78" t="s">
        <v>69</v>
      </c>
      <c r="AA560" s="6" t="s">
        <v>163</v>
      </c>
      <c r="AB560" s="6">
        <v>2000</v>
      </c>
      <c r="AC560" s="6">
        <v>2012</v>
      </c>
      <c r="AD560" s="6" t="s">
        <v>96</v>
      </c>
      <c r="AE560" s="6">
        <v>1</v>
      </c>
      <c r="AF560" s="6" t="s">
        <v>96</v>
      </c>
      <c r="AG560" s="6" t="s">
        <v>96</v>
      </c>
      <c r="AH560" s="6" t="s">
        <v>96</v>
      </c>
      <c r="AI560" s="6">
        <v>1</v>
      </c>
      <c r="AJ560" s="6" t="s">
        <v>96</v>
      </c>
      <c r="AK560" s="6" t="s">
        <v>96</v>
      </c>
      <c r="AL560" s="16" t="s">
        <v>73</v>
      </c>
      <c r="AM560">
        <v>4.38</v>
      </c>
      <c r="AN560" s="6" t="s">
        <v>96</v>
      </c>
      <c r="AO560" s="6" t="s">
        <v>96</v>
      </c>
      <c r="AP560" s="6" t="s">
        <v>96</v>
      </c>
      <c r="AQ560" s="6" t="s">
        <v>96</v>
      </c>
      <c r="AR560" s="6" t="s">
        <v>96</v>
      </c>
      <c r="AS560" s="6" t="s">
        <v>96</v>
      </c>
      <c r="AT560" s="6" t="s">
        <v>96</v>
      </c>
      <c r="AU560" s="6" t="s">
        <v>96</v>
      </c>
      <c r="AV560" s="6" t="s">
        <v>96</v>
      </c>
      <c r="AW560" s="6" t="s">
        <v>96</v>
      </c>
      <c r="AX560" s="6">
        <v>1</v>
      </c>
      <c r="AY560" s="6" t="s">
        <v>96</v>
      </c>
      <c r="AZ560" s="6" t="s">
        <v>96</v>
      </c>
      <c r="BA560" s="6" t="s">
        <v>96</v>
      </c>
      <c r="BB560" s="6" t="s">
        <v>96</v>
      </c>
      <c r="BC560" s="6" t="s">
        <v>96</v>
      </c>
      <c r="BD560" s="6" t="s">
        <v>96</v>
      </c>
      <c r="BE560" s="6" t="s">
        <v>96</v>
      </c>
      <c r="BF560" s="6" t="s">
        <v>96</v>
      </c>
      <c r="BG560" s="6">
        <v>1</v>
      </c>
      <c r="BH560" s="6" t="s">
        <v>96</v>
      </c>
      <c r="BI560" s="6">
        <v>1</v>
      </c>
      <c r="BJ560" s="6" t="s">
        <v>96</v>
      </c>
      <c r="BK560" s="6" t="s">
        <v>873</v>
      </c>
      <c r="BL560" s="6" t="s">
        <v>96</v>
      </c>
      <c r="BM560" s="6" t="s">
        <v>96</v>
      </c>
      <c r="BN560" s="6" t="s">
        <v>152</v>
      </c>
      <c r="BO560" s="6" t="s">
        <v>96</v>
      </c>
      <c r="BP560" s="6" t="s">
        <v>96</v>
      </c>
      <c r="BQ560" s="6" t="s">
        <v>96</v>
      </c>
      <c r="BR560" s="6" t="s">
        <v>96</v>
      </c>
      <c r="BS560" s="6" t="s">
        <v>96</v>
      </c>
      <c r="BT560" s="6" t="s">
        <v>96</v>
      </c>
      <c r="BU560" s="6" t="s">
        <v>96</v>
      </c>
      <c r="BV560" s="6" t="s">
        <v>96</v>
      </c>
      <c r="BW560" s="6" t="s">
        <v>96</v>
      </c>
      <c r="BX560" s="6" t="s">
        <v>96</v>
      </c>
    </row>
    <row r="561" spans="1:76" x14ac:dyDescent="0.25">
      <c r="A561" s="6" t="s">
        <v>871</v>
      </c>
      <c r="B561" s="6" t="s">
        <v>872</v>
      </c>
      <c r="C561" s="6" t="s">
        <v>691</v>
      </c>
      <c r="D561" s="6" t="s">
        <v>870</v>
      </c>
      <c r="E561" s="6">
        <v>2016</v>
      </c>
      <c r="F561" s="39">
        <v>-0.23</v>
      </c>
      <c r="G561" s="6" t="s">
        <v>853</v>
      </c>
      <c r="H561" s="6" t="s">
        <v>852</v>
      </c>
      <c r="I561" t="s">
        <v>686</v>
      </c>
      <c r="J561" s="6" t="s">
        <v>96</v>
      </c>
      <c r="K561" s="6" t="s">
        <v>96</v>
      </c>
      <c r="L561" s="6" t="s">
        <v>96</v>
      </c>
      <c r="M561" s="6" t="s">
        <v>96</v>
      </c>
      <c r="N561" s="6" t="s">
        <v>96</v>
      </c>
      <c r="O561" s="6" t="s">
        <v>96</v>
      </c>
      <c r="P561" s="39" t="s">
        <v>96</v>
      </c>
      <c r="Q561" s="6" t="s">
        <v>96</v>
      </c>
      <c r="R561" s="6" t="s">
        <v>96</v>
      </c>
      <c r="S561" s="6" t="s">
        <v>96</v>
      </c>
      <c r="T561" s="6" t="s">
        <v>96</v>
      </c>
      <c r="U561" s="7">
        <v>16.38</v>
      </c>
      <c r="V561" s="16">
        <v>3.05</v>
      </c>
      <c r="W561" s="16">
        <v>27.45</v>
      </c>
      <c r="X561" s="16" t="s">
        <v>96</v>
      </c>
      <c r="Y561" s="16" t="s">
        <v>96</v>
      </c>
      <c r="Z561" s="78" t="s">
        <v>69</v>
      </c>
      <c r="AA561" s="6" t="s">
        <v>163</v>
      </c>
      <c r="AB561" s="6">
        <v>2000</v>
      </c>
      <c r="AC561" s="6">
        <v>2012</v>
      </c>
      <c r="AD561" s="6" t="s">
        <v>96</v>
      </c>
      <c r="AE561" s="6" t="s">
        <v>96</v>
      </c>
      <c r="AF561" s="6">
        <v>1</v>
      </c>
      <c r="AG561" s="6" t="s">
        <v>96</v>
      </c>
      <c r="AH561" s="6" t="s">
        <v>96</v>
      </c>
      <c r="AI561" s="6">
        <v>1</v>
      </c>
      <c r="AJ561" s="6" t="s">
        <v>96</v>
      </c>
      <c r="AK561" s="6" t="s">
        <v>96</v>
      </c>
      <c r="AL561" s="16" t="s">
        <v>73</v>
      </c>
      <c r="AM561">
        <v>1.1599999999999999</v>
      </c>
      <c r="AN561" s="6" t="s">
        <v>96</v>
      </c>
      <c r="AO561" s="6" t="s">
        <v>96</v>
      </c>
      <c r="AP561" s="6" t="s">
        <v>96</v>
      </c>
      <c r="AQ561" s="6" t="s">
        <v>96</v>
      </c>
      <c r="AR561" s="6" t="s">
        <v>96</v>
      </c>
      <c r="AS561" s="6" t="s">
        <v>96</v>
      </c>
      <c r="AT561" s="6" t="s">
        <v>96</v>
      </c>
      <c r="AU561" s="6" t="s">
        <v>96</v>
      </c>
      <c r="AV561" s="6" t="s">
        <v>96</v>
      </c>
      <c r="AW561" s="6" t="s">
        <v>96</v>
      </c>
      <c r="AX561" s="6">
        <v>1</v>
      </c>
      <c r="AY561" s="6" t="s">
        <v>96</v>
      </c>
      <c r="AZ561" s="6" t="s">
        <v>96</v>
      </c>
      <c r="BA561" s="6" t="s">
        <v>96</v>
      </c>
      <c r="BB561" s="6" t="s">
        <v>96</v>
      </c>
      <c r="BC561" s="6" t="s">
        <v>96</v>
      </c>
      <c r="BD561" s="6" t="s">
        <v>96</v>
      </c>
      <c r="BE561" s="6" t="s">
        <v>96</v>
      </c>
      <c r="BF561" s="6" t="s">
        <v>96</v>
      </c>
      <c r="BG561" s="6">
        <v>1</v>
      </c>
      <c r="BH561" s="6" t="s">
        <v>96</v>
      </c>
      <c r="BI561" s="6">
        <v>1</v>
      </c>
      <c r="BJ561" s="6" t="s">
        <v>96</v>
      </c>
      <c r="BK561" s="6" t="s">
        <v>873</v>
      </c>
      <c r="BL561" s="6" t="s">
        <v>96</v>
      </c>
      <c r="BM561" s="6" t="s">
        <v>96</v>
      </c>
      <c r="BN561" s="6" t="s">
        <v>152</v>
      </c>
      <c r="BO561" s="6" t="s">
        <v>96</v>
      </c>
      <c r="BP561" s="6" t="s">
        <v>96</v>
      </c>
      <c r="BQ561" s="6" t="s">
        <v>96</v>
      </c>
      <c r="BR561" s="6" t="s">
        <v>96</v>
      </c>
      <c r="BS561" s="6" t="s">
        <v>96</v>
      </c>
      <c r="BT561" s="6" t="s">
        <v>96</v>
      </c>
      <c r="BU561" s="6" t="s">
        <v>96</v>
      </c>
      <c r="BV561" s="6" t="s">
        <v>96</v>
      </c>
      <c r="BW561" s="6" t="s">
        <v>96</v>
      </c>
      <c r="BX561" s="6" t="s">
        <v>96</v>
      </c>
    </row>
    <row r="562" spans="1:76" x14ac:dyDescent="0.25">
      <c r="A562" s="6" t="s">
        <v>871</v>
      </c>
      <c r="B562" s="6" t="s">
        <v>872</v>
      </c>
      <c r="C562" s="6" t="s">
        <v>691</v>
      </c>
      <c r="D562" s="6" t="s">
        <v>870</v>
      </c>
      <c r="E562" s="6">
        <v>2016</v>
      </c>
      <c r="F562" s="39">
        <v>-7.0000000000000007E-2</v>
      </c>
      <c r="G562" s="6" t="s">
        <v>853</v>
      </c>
      <c r="H562" s="6" t="s">
        <v>852</v>
      </c>
      <c r="I562" t="s">
        <v>686</v>
      </c>
      <c r="J562" s="6" t="s">
        <v>96</v>
      </c>
      <c r="K562" s="6" t="s">
        <v>96</v>
      </c>
      <c r="L562" s="6" t="s">
        <v>96</v>
      </c>
      <c r="M562" s="6" t="s">
        <v>96</v>
      </c>
      <c r="N562" s="6" t="s">
        <v>96</v>
      </c>
      <c r="O562" s="6" t="s">
        <v>96</v>
      </c>
      <c r="P562" s="39" t="s">
        <v>96</v>
      </c>
      <c r="Q562" s="6" t="s">
        <v>96</v>
      </c>
      <c r="R562" s="6" t="s">
        <v>96</v>
      </c>
      <c r="S562" s="6" t="s">
        <v>96</v>
      </c>
      <c r="T562" s="6" t="s">
        <v>96</v>
      </c>
      <c r="U562" s="7">
        <v>16.38</v>
      </c>
      <c r="V562" s="16">
        <v>3.05</v>
      </c>
      <c r="W562" s="16">
        <v>27.45</v>
      </c>
      <c r="X562" s="16" t="s">
        <v>96</v>
      </c>
      <c r="Y562" s="16" t="s">
        <v>96</v>
      </c>
      <c r="Z562" s="78" t="s">
        <v>69</v>
      </c>
      <c r="AA562" s="6" t="s">
        <v>163</v>
      </c>
      <c r="AB562" s="6">
        <v>2000</v>
      </c>
      <c r="AC562" s="6">
        <v>2012</v>
      </c>
      <c r="AD562" s="6" t="s">
        <v>96</v>
      </c>
      <c r="AE562" s="6" t="s">
        <v>96</v>
      </c>
      <c r="AF562" s="6" t="s">
        <v>96</v>
      </c>
      <c r="AG562" s="6" t="s">
        <v>96</v>
      </c>
      <c r="AH562" s="6" t="s">
        <v>96</v>
      </c>
      <c r="AI562" s="6" t="s">
        <v>96</v>
      </c>
      <c r="AJ562" s="6">
        <v>1</v>
      </c>
      <c r="AK562" s="6" t="s">
        <v>96</v>
      </c>
      <c r="AL562" s="16" t="s">
        <v>73</v>
      </c>
      <c r="AM562">
        <v>53.22</v>
      </c>
      <c r="AN562" s="6" t="s">
        <v>96</v>
      </c>
      <c r="AO562" s="6" t="s">
        <v>96</v>
      </c>
      <c r="AP562" s="6" t="s">
        <v>96</v>
      </c>
      <c r="AQ562" s="6" t="s">
        <v>96</v>
      </c>
      <c r="AR562" s="6" t="s">
        <v>96</v>
      </c>
      <c r="AS562" s="6" t="s">
        <v>96</v>
      </c>
      <c r="AT562" s="6" t="s">
        <v>96</v>
      </c>
      <c r="AU562" s="6" t="s">
        <v>96</v>
      </c>
      <c r="AV562" s="6" t="s">
        <v>96</v>
      </c>
      <c r="AW562" s="6" t="s">
        <v>96</v>
      </c>
      <c r="AX562" s="6">
        <v>1</v>
      </c>
      <c r="AY562" s="6" t="s">
        <v>96</v>
      </c>
      <c r="AZ562" s="6" t="s">
        <v>96</v>
      </c>
      <c r="BA562" s="6" t="s">
        <v>96</v>
      </c>
      <c r="BB562" s="6" t="s">
        <v>96</v>
      </c>
      <c r="BC562" s="6" t="s">
        <v>96</v>
      </c>
      <c r="BD562" s="6" t="s">
        <v>96</v>
      </c>
      <c r="BE562" s="6" t="s">
        <v>96</v>
      </c>
      <c r="BF562" s="6" t="s">
        <v>96</v>
      </c>
      <c r="BG562" s="6">
        <v>1</v>
      </c>
      <c r="BH562" s="6" t="s">
        <v>96</v>
      </c>
      <c r="BI562" s="6">
        <v>1</v>
      </c>
      <c r="BJ562" s="6" t="s">
        <v>96</v>
      </c>
      <c r="BK562" s="6" t="s">
        <v>873</v>
      </c>
      <c r="BL562" s="6" t="s">
        <v>96</v>
      </c>
      <c r="BM562" s="6" t="s">
        <v>96</v>
      </c>
      <c r="BN562" s="6" t="s">
        <v>152</v>
      </c>
      <c r="BO562" s="6" t="s">
        <v>96</v>
      </c>
      <c r="BP562" s="6" t="s">
        <v>96</v>
      </c>
      <c r="BQ562" s="6" t="s">
        <v>96</v>
      </c>
      <c r="BR562" s="6" t="s">
        <v>96</v>
      </c>
      <c r="BS562" s="6" t="s">
        <v>96</v>
      </c>
      <c r="BT562" s="6" t="s">
        <v>96</v>
      </c>
      <c r="BU562" s="6" t="s">
        <v>96</v>
      </c>
      <c r="BV562" s="6" t="s">
        <v>96</v>
      </c>
      <c r="BW562" s="6" t="s">
        <v>96</v>
      </c>
      <c r="BX562" s="6" t="s">
        <v>96</v>
      </c>
    </row>
    <row r="563" spans="1:76" x14ac:dyDescent="0.25">
      <c r="A563" s="6" t="s">
        <v>871</v>
      </c>
      <c r="B563" s="6" t="s">
        <v>872</v>
      </c>
      <c r="C563" s="6" t="s">
        <v>691</v>
      </c>
      <c r="D563" s="6" t="s">
        <v>870</v>
      </c>
      <c r="E563" s="6">
        <v>2016</v>
      </c>
      <c r="F563" s="39">
        <v>0.13</v>
      </c>
      <c r="G563" s="6" t="s">
        <v>853</v>
      </c>
      <c r="H563" s="6" t="s">
        <v>852</v>
      </c>
      <c r="I563" t="s">
        <v>686</v>
      </c>
      <c r="J563" s="6" t="s">
        <v>96</v>
      </c>
      <c r="K563" s="6" t="s">
        <v>96</v>
      </c>
      <c r="L563" s="6" t="s">
        <v>96</v>
      </c>
      <c r="M563" s="6" t="s">
        <v>96</v>
      </c>
      <c r="N563" s="6" t="s">
        <v>96</v>
      </c>
      <c r="O563" s="6" t="s">
        <v>96</v>
      </c>
      <c r="P563" s="39" t="s">
        <v>96</v>
      </c>
      <c r="Q563" s="6" t="s">
        <v>96</v>
      </c>
      <c r="R563" s="6" t="s">
        <v>96</v>
      </c>
      <c r="S563" s="6" t="s">
        <v>96</v>
      </c>
      <c r="T563" s="6" t="s">
        <v>96</v>
      </c>
      <c r="U563" s="7">
        <v>16.38</v>
      </c>
      <c r="V563" s="16">
        <v>3.05</v>
      </c>
      <c r="W563" s="16">
        <v>27.45</v>
      </c>
      <c r="X563" s="16" t="s">
        <v>96</v>
      </c>
      <c r="Y563" s="16" t="s">
        <v>96</v>
      </c>
      <c r="Z563" s="78" t="s">
        <v>69</v>
      </c>
      <c r="AA563" s="6" t="s">
        <v>163</v>
      </c>
      <c r="AB563" s="6">
        <v>2000</v>
      </c>
      <c r="AC563" s="6">
        <v>2012</v>
      </c>
      <c r="AD563" s="6" t="s">
        <v>96</v>
      </c>
      <c r="AE563" s="6">
        <v>1</v>
      </c>
      <c r="AF563" s="6" t="s">
        <v>96</v>
      </c>
      <c r="AG563" s="6" t="s">
        <v>96</v>
      </c>
      <c r="AH563" s="6" t="s">
        <v>96</v>
      </c>
      <c r="AI563" s="6" t="s">
        <v>96</v>
      </c>
      <c r="AJ563" s="6">
        <v>1</v>
      </c>
      <c r="AK563" s="6" t="s">
        <v>96</v>
      </c>
      <c r="AL563" s="16" t="s">
        <v>73</v>
      </c>
      <c r="AM563">
        <v>32.07</v>
      </c>
      <c r="AN563" s="6" t="s">
        <v>96</v>
      </c>
      <c r="AO563" s="6" t="s">
        <v>96</v>
      </c>
      <c r="AP563" s="6" t="s">
        <v>96</v>
      </c>
      <c r="AQ563" s="6" t="s">
        <v>96</v>
      </c>
      <c r="AR563" s="6" t="s">
        <v>96</v>
      </c>
      <c r="AS563" s="6" t="s">
        <v>96</v>
      </c>
      <c r="AT563" s="6" t="s">
        <v>96</v>
      </c>
      <c r="AU563" s="6" t="s">
        <v>96</v>
      </c>
      <c r="AV563" s="6" t="s">
        <v>96</v>
      </c>
      <c r="AW563" s="6" t="s">
        <v>96</v>
      </c>
      <c r="AX563" s="6">
        <v>1</v>
      </c>
      <c r="AY563" s="6" t="s">
        <v>96</v>
      </c>
      <c r="AZ563" s="6" t="s">
        <v>96</v>
      </c>
      <c r="BA563" s="6" t="s">
        <v>96</v>
      </c>
      <c r="BB563" s="6" t="s">
        <v>96</v>
      </c>
      <c r="BC563" s="6" t="s">
        <v>96</v>
      </c>
      <c r="BD563" s="6" t="s">
        <v>96</v>
      </c>
      <c r="BE563" s="6" t="s">
        <v>96</v>
      </c>
      <c r="BF563" s="6" t="s">
        <v>96</v>
      </c>
      <c r="BG563" s="6">
        <v>1</v>
      </c>
      <c r="BH563" s="6" t="s">
        <v>96</v>
      </c>
      <c r="BI563" s="6">
        <v>1</v>
      </c>
      <c r="BJ563" s="6" t="s">
        <v>96</v>
      </c>
      <c r="BK563" s="6" t="s">
        <v>873</v>
      </c>
      <c r="BL563" s="6" t="s">
        <v>96</v>
      </c>
      <c r="BM563" s="6" t="s">
        <v>96</v>
      </c>
      <c r="BN563" s="6" t="s">
        <v>152</v>
      </c>
      <c r="BO563" s="6" t="s">
        <v>96</v>
      </c>
      <c r="BP563" s="6" t="s">
        <v>96</v>
      </c>
      <c r="BQ563" s="6" t="s">
        <v>96</v>
      </c>
      <c r="BR563" s="6" t="s">
        <v>96</v>
      </c>
      <c r="BS563" s="6" t="s">
        <v>96</v>
      </c>
      <c r="BT563" s="6" t="s">
        <v>96</v>
      </c>
      <c r="BU563" s="6" t="s">
        <v>96</v>
      </c>
      <c r="BV563" s="6" t="s">
        <v>96</v>
      </c>
      <c r="BW563" s="6" t="s">
        <v>96</v>
      </c>
      <c r="BX563" s="6" t="s">
        <v>96</v>
      </c>
    </row>
    <row r="564" spans="1:76" x14ac:dyDescent="0.25">
      <c r="A564" s="6" t="s">
        <v>871</v>
      </c>
      <c r="B564" s="6" t="s">
        <v>872</v>
      </c>
      <c r="C564" s="6" t="s">
        <v>691</v>
      </c>
      <c r="D564" s="6" t="s">
        <v>870</v>
      </c>
      <c r="E564" s="6">
        <v>2016</v>
      </c>
      <c r="F564" s="39">
        <v>-0.01</v>
      </c>
      <c r="G564" s="6" t="s">
        <v>853</v>
      </c>
      <c r="H564" s="6" t="s">
        <v>852</v>
      </c>
      <c r="I564" t="s">
        <v>686</v>
      </c>
      <c r="J564" s="6" t="s">
        <v>96</v>
      </c>
      <c r="K564" s="6" t="s">
        <v>96</v>
      </c>
      <c r="L564" s="6" t="s">
        <v>96</v>
      </c>
      <c r="M564" s="6" t="s">
        <v>96</v>
      </c>
      <c r="N564" s="6" t="s">
        <v>96</v>
      </c>
      <c r="O564" s="6" t="s">
        <v>96</v>
      </c>
      <c r="P564" s="39" t="s">
        <v>96</v>
      </c>
      <c r="Q564" s="6" t="s">
        <v>96</v>
      </c>
      <c r="R564" s="6" t="s">
        <v>96</v>
      </c>
      <c r="S564" s="6" t="s">
        <v>96</v>
      </c>
      <c r="T564" s="6" t="s">
        <v>96</v>
      </c>
      <c r="U564" s="7">
        <v>16.38</v>
      </c>
      <c r="V564" s="16">
        <v>3.05</v>
      </c>
      <c r="W564" s="16">
        <v>27.45</v>
      </c>
      <c r="X564" s="16" t="s">
        <v>96</v>
      </c>
      <c r="Y564" s="16" t="s">
        <v>96</v>
      </c>
      <c r="Z564" s="78" t="s">
        <v>69</v>
      </c>
      <c r="AA564" s="6" t="s">
        <v>163</v>
      </c>
      <c r="AB564" s="6">
        <v>2000</v>
      </c>
      <c r="AC564" s="6">
        <v>2012</v>
      </c>
      <c r="AD564" s="6" t="s">
        <v>96</v>
      </c>
      <c r="AE564" s="6" t="s">
        <v>96</v>
      </c>
      <c r="AF564" s="6">
        <v>1</v>
      </c>
      <c r="AG564" s="6" t="s">
        <v>96</v>
      </c>
      <c r="AH564" s="6" t="s">
        <v>96</v>
      </c>
      <c r="AI564" s="6" t="s">
        <v>96</v>
      </c>
      <c r="AJ564" s="6">
        <v>1</v>
      </c>
      <c r="AK564" s="6" t="s">
        <v>96</v>
      </c>
      <c r="AL564" s="16" t="s">
        <v>73</v>
      </c>
      <c r="AM564">
        <v>72.569999999999993</v>
      </c>
      <c r="AN564" s="6" t="s">
        <v>96</v>
      </c>
      <c r="AO564" s="6" t="s">
        <v>96</v>
      </c>
      <c r="AP564" s="6" t="s">
        <v>96</v>
      </c>
      <c r="AQ564" s="6" t="s">
        <v>96</v>
      </c>
      <c r="AR564" s="6" t="s">
        <v>96</v>
      </c>
      <c r="AS564" s="6" t="s">
        <v>96</v>
      </c>
      <c r="AT564" s="6" t="s">
        <v>96</v>
      </c>
      <c r="AU564" s="6" t="s">
        <v>96</v>
      </c>
      <c r="AV564" s="6" t="s">
        <v>96</v>
      </c>
      <c r="AW564" s="6" t="s">
        <v>96</v>
      </c>
      <c r="AX564" s="6">
        <v>1</v>
      </c>
      <c r="AY564" s="6" t="s">
        <v>96</v>
      </c>
      <c r="AZ564" s="6" t="s">
        <v>96</v>
      </c>
      <c r="BA564" s="6" t="s">
        <v>96</v>
      </c>
      <c r="BB564" s="6" t="s">
        <v>96</v>
      </c>
      <c r="BC564" s="6" t="s">
        <v>96</v>
      </c>
      <c r="BD564" s="6" t="s">
        <v>96</v>
      </c>
      <c r="BE564" s="6" t="s">
        <v>96</v>
      </c>
      <c r="BF564" s="6" t="s">
        <v>96</v>
      </c>
      <c r="BG564" s="6">
        <v>1</v>
      </c>
      <c r="BH564" s="6" t="s">
        <v>96</v>
      </c>
      <c r="BI564" s="6">
        <v>1</v>
      </c>
      <c r="BJ564" s="6" t="s">
        <v>96</v>
      </c>
      <c r="BK564" s="6" t="s">
        <v>873</v>
      </c>
      <c r="BL564" s="6" t="s">
        <v>96</v>
      </c>
      <c r="BM564" s="6" t="s">
        <v>96</v>
      </c>
      <c r="BN564" s="6" t="s">
        <v>152</v>
      </c>
      <c r="BO564" s="6" t="s">
        <v>96</v>
      </c>
      <c r="BP564" s="6" t="s">
        <v>96</v>
      </c>
      <c r="BQ564" s="6" t="s">
        <v>96</v>
      </c>
      <c r="BR564" s="6" t="s">
        <v>96</v>
      </c>
      <c r="BS564" s="6" t="s">
        <v>96</v>
      </c>
      <c r="BT564" s="6" t="s">
        <v>96</v>
      </c>
      <c r="BU564" s="6" t="s">
        <v>96</v>
      </c>
      <c r="BV564" s="6" t="s">
        <v>96</v>
      </c>
      <c r="BW564" s="6" t="s">
        <v>96</v>
      </c>
      <c r="BX564" s="6" t="s">
        <v>96</v>
      </c>
    </row>
    <row r="565" spans="1:76" x14ac:dyDescent="0.25">
      <c r="A565" s="6" t="s">
        <v>871</v>
      </c>
      <c r="B565" s="6" t="s">
        <v>872</v>
      </c>
      <c r="C565" s="6" t="s">
        <v>691</v>
      </c>
      <c r="D565" s="6" t="s">
        <v>870</v>
      </c>
      <c r="E565" s="6">
        <v>2016</v>
      </c>
      <c r="F565" s="39">
        <v>0.08</v>
      </c>
      <c r="G565" s="6" t="s">
        <v>833</v>
      </c>
      <c r="H565" s="6" t="s">
        <v>832</v>
      </c>
      <c r="I565" t="s">
        <v>686</v>
      </c>
      <c r="J565" s="6" t="s">
        <v>96</v>
      </c>
      <c r="K565" s="6" t="s">
        <v>96</v>
      </c>
      <c r="L565" s="6" t="s">
        <v>96</v>
      </c>
      <c r="M565" s="6" t="s">
        <v>96</v>
      </c>
      <c r="N565" s="6" t="s">
        <v>96</v>
      </c>
      <c r="O565" s="6" t="s">
        <v>96</v>
      </c>
      <c r="P565" s="39" t="s">
        <v>96</v>
      </c>
      <c r="Q565" s="6" t="s">
        <v>96</v>
      </c>
      <c r="R565" s="6" t="s">
        <v>96</v>
      </c>
      <c r="S565" s="6" t="s">
        <v>96</v>
      </c>
      <c r="T565" s="6" t="s">
        <v>96</v>
      </c>
      <c r="U565" s="7">
        <v>16.38</v>
      </c>
      <c r="V565" s="16">
        <v>3.05</v>
      </c>
      <c r="W565" s="16">
        <v>27.45</v>
      </c>
      <c r="X565" s="16" t="s">
        <v>96</v>
      </c>
      <c r="Y565" s="16" t="s">
        <v>96</v>
      </c>
      <c r="Z565" s="78" t="s">
        <v>69</v>
      </c>
      <c r="AA565" s="6" t="s">
        <v>171</v>
      </c>
      <c r="AB565" s="6">
        <v>2000</v>
      </c>
      <c r="AC565" s="6">
        <v>2012</v>
      </c>
      <c r="AD565" s="6" t="s">
        <v>96</v>
      </c>
      <c r="AE565" s="6" t="s">
        <v>96</v>
      </c>
      <c r="AF565" s="6" t="s">
        <v>96</v>
      </c>
      <c r="AG565" s="6" t="s">
        <v>96</v>
      </c>
      <c r="AH565" s="6" t="s">
        <v>96</v>
      </c>
      <c r="AI565" s="6" t="s">
        <v>96</v>
      </c>
      <c r="AJ565" s="6">
        <v>1</v>
      </c>
      <c r="AK565" s="6" t="s">
        <v>96</v>
      </c>
      <c r="AL565" s="16" t="s">
        <v>73</v>
      </c>
      <c r="AM565">
        <v>53.22</v>
      </c>
      <c r="AN565" s="6" t="s">
        <v>96</v>
      </c>
      <c r="AO565" s="6" t="s">
        <v>96</v>
      </c>
      <c r="AP565" s="6" t="s">
        <v>96</v>
      </c>
      <c r="AQ565" s="6" t="s">
        <v>96</v>
      </c>
      <c r="AR565" s="6" t="s">
        <v>96</v>
      </c>
      <c r="AS565" s="6" t="s">
        <v>96</v>
      </c>
      <c r="AT565" s="6" t="s">
        <v>96</v>
      </c>
      <c r="AU565" s="6" t="s">
        <v>96</v>
      </c>
      <c r="AV565" s="6" t="s">
        <v>96</v>
      </c>
      <c r="AW565" s="6" t="s">
        <v>96</v>
      </c>
      <c r="AX565" s="6">
        <v>1</v>
      </c>
      <c r="AY565" s="6" t="s">
        <v>96</v>
      </c>
      <c r="AZ565" s="6" t="s">
        <v>96</v>
      </c>
      <c r="BA565" s="6" t="s">
        <v>96</v>
      </c>
      <c r="BB565" s="6" t="s">
        <v>96</v>
      </c>
      <c r="BC565" s="6" t="s">
        <v>96</v>
      </c>
      <c r="BD565" s="6" t="s">
        <v>96</v>
      </c>
      <c r="BE565" s="6" t="s">
        <v>96</v>
      </c>
      <c r="BF565" s="6" t="s">
        <v>96</v>
      </c>
      <c r="BG565" s="6">
        <v>1</v>
      </c>
      <c r="BH565" s="6" t="s">
        <v>96</v>
      </c>
      <c r="BI565" s="6">
        <v>1</v>
      </c>
      <c r="BJ565" s="6" t="s">
        <v>96</v>
      </c>
      <c r="BK565" s="6" t="s">
        <v>873</v>
      </c>
      <c r="BL565" s="6" t="s">
        <v>96</v>
      </c>
      <c r="BM565" s="6" t="s">
        <v>96</v>
      </c>
      <c r="BN565" s="6" t="s">
        <v>77</v>
      </c>
      <c r="BO565" s="6" t="s">
        <v>96</v>
      </c>
      <c r="BP565" s="6" t="s">
        <v>96</v>
      </c>
      <c r="BQ565" s="6" t="s">
        <v>96</v>
      </c>
      <c r="BR565" s="6" t="s">
        <v>96</v>
      </c>
      <c r="BS565" s="6" t="s">
        <v>96</v>
      </c>
      <c r="BT565" s="6" t="s">
        <v>96</v>
      </c>
      <c r="BU565" s="6" t="s">
        <v>96</v>
      </c>
      <c r="BV565" s="6" t="s">
        <v>96</v>
      </c>
      <c r="BW565" s="6" t="s">
        <v>96</v>
      </c>
      <c r="BX565" s="6" t="s">
        <v>96</v>
      </c>
    </row>
    <row r="566" spans="1:76" x14ac:dyDescent="0.25">
      <c r="A566" s="6" t="s">
        <v>871</v>
      </c>
      <c r="B566" s="6" t="s">
        <v>872</v>
      </c>
      <c r="C566" s="6" t="s">
        <v>691</v>
      </c>
      <c r="D566" s="6" t="s">
        <v>870</v>
      </c>
      <c r="E566" s="6">
        <v>2016</v>
      </c>
      <c r="F566" s="39">
        <v>0.2</v>
      </c>
      <c r="G566" s="6" t="s">
        <v>833</v>
      </c>
      <c r="H566" s="6" t="s">
        <v>832</v>
      </c>
      <c r="I566" t="s">
        <v>686</v>
      </c>
      <c r="J566" s="6" t="s">
        <v>96</v>
      </c>
      <c r="K566" s="6" t="s">
        <v>96</v>
      </c>
      <c r="L566" s="6" t="s">
        <v>96</v>
      </c>
      <c r="M566" s="6" t="s">
        <v>96</v>
      </c>
      <c r="N566" s="6" t="s">
        <v>96</v>
      </c>
      <c r="O566" s="6" t="s">
        <v>96</v>
      </c>
      <c r="P566" s="39" t="s">
        <v>96</v>
      </c>
      <c r="Q566" s="6" t="s">
        <v>96</v>
      </c>
      <c r="R566" s="6" t="s">
        <v>96</v>
      </c>
      <c r="S566" s="6" t="s">
        <v>96</v>
      </c>
      <c r="T566" s="6" t="s">
        <v>96</v>
      </c>
      <c r="U566" s="7">
        <v>16.38</v>
      </c>
      <c r="V566" s="16">
        <v>3.05</v>
      </c>
      <c r="W566" s="16">
        <v>27.45</v>
      </c>
      <c r="X566" s="16" t="s">
        <v>96</v>
      </c>
      <c r="Y566" s="16" t="s">
        <v>96</v>
      </c>
      <c r="Z566" s="78" t="s">
        <v>69</v>
      </c>
      <c r="AA566" s="6" t="s">
        <v>171</v>
      </c>
      <c r="AB566" s="6">
        <v>2000</v>
      </c>
      <c r="AC566" s="6">
        <v>2012</v>
      </c>
      <c r="AD566" s="6" t="s">
        <v>96</v>
      </c>
      <c r="AE566" s="6" t="s">
        <v>96</v>
      </c>
      <c r="AF566" s="6">
        <v>1</v>
      </c>
      <c r="AG566" s="6" t="s">
        <v>96</v>
      </c>
      <c r="AH566" s="6" t="s">
        <v>96</v>
      </c>
      <c r="AI566" s="6" t="s">
        <v>96</v>
      </c>
      <c r="AJ566" s="6">
        <v>1</v>
      </c>
      <c r="AK566" s="6" t="s">
        <v>96</v>
      </c>
      <c r="AL566" s="16" t="s">
        <v>73</v>
      </c>
      <c r="AM566">
        <v>32.07</v>
      </c>
      <c r="AN566" s="6" t="s">
        <v>96</v>
      </c>
      <c r="AO566" s="6" t="s">
        <v>96</v>
      </c>
      <c r="AP566" s="6" t="s">
        <v>96</v>
      </c>
      <c r="AQ566" s="6" t="s">
        <v>96</v>
      </c>
      <c r="AR566" s="6" t="s">
        <v>96</v>
      </c>
      <c r="AS566" s="6" t="s">
        <v>96</v>
      </c>
      <c r="AT566" s="6" t="s">
        <v>96</v>
      </c>
      <c r="AU566" s="6" t="s">
        <v>96</v>
      </c>
      <c r="AV566" s="6" t="s">
        <v>96</v>
      </c>
      <c r="AW566" s="6" t="s">
        <v>96</v>
      </c>
      <c r="AX566" s="6">
        <v>1</v>
      </c>
      <c r="AY566" s="6" t="s">
        <v>96</v>
      </c>
      <c r="AZ566" s="6" t="s">
        <v>96</v>
      </c>
      <c r="BA566" s="6" t="s">
        <v>96</v>
      </c>
      <c r="BB566" s="6" t="s">
        <v>96</v>
      </c>
      <c r="BC566" s="6" t="s">
        <v>96</v>
      </c>
      <c r="BD566" s="6" t="s">
        <v>96</v>
      </c>
      <c r="BE566" s="6" t="s">
        <v>96</v>
      </c>
      <c r="BF566" s="6" t="s">
        <v>96</v>
      </c>
      <c r="BG566" s="6">
        <v>1</v>
      </c>
      <c r="BH566" s="6" t="s">
        <v>96</v>
      </c>
      <c r="BI566" s="6">
        <v>1</v>
      </c>
      <c r="BJ566" s="6" t="s">
        <v>96</v>
      </c>
      <c r="BK566" s="6" t="s">
        <v>873</v>
      </c>
      <c r="BL566" s="6" t="s">
        <v>96</v>
      </c>
      <c r="BM566" s="6" t="s">
        <v>96</v>
      </c>
      <c r="BN566" s="6" t="s">
        <v>77</v>
      </c>
      <c r="BO566" s="6" t="s">
        <v>96</v>
      </c>
      <c r="BP566" s="6" t="s">
        <v>96</v>
      </c>
      <c r="BQ566" s="6" t="s">
        <v>96</v>
      </c>
      <c r="BR566" s="6" t="s">
        <v>96</v>
      </c>
      <c r="BS566" s="6" t="s">
        <v>96</v>
      </c>
      <c r="BT566" s="6" t="s">
        <v>96</v>
      </c>
      <c r="BU566" s="6" t="s">
        <v>96</v>
      </c>
      <c r="BV566" s="6" t="s">
        <v>96</v>
      </c>
      <c r="BW566" s="6" t="s">
        <v>96</v>
      </c>
      <c r="BX566" s="6" t="s">
        <v>96</v>
      </c>
    </row>
    <row r="567" spans="1:76" x14ac:dyDescent="0.25">
      <c r="A567" s="6" t="s">
        <v>871</v>
      </c>
      <c r="B567" s="6" t="s">
        <v>872</v>
      </c>
      <c r="C567" s="6" t="s">
        <v>691</v>
      </c>
      <c r="D567" s="6" t="s">
        <v>870</v>
      </c>
      <c r="E567" s="6">
        <v>2016</v>
      </c>
      <c r="F567" s="39">
        <v>0.19</v>
      </c>
      <c r="G567" s="6" t="s">
        <v>833</v>
      </c>
      <c r="H567" s="6" t="s">
        <v>832</v>
      </c>
      <c r="I567" t="s">
        <v>686</v>
      </c>
      <c r="J567" s="6" t="s">
        <v>96</v>
      </c>
      <c r="K567" s="6" t="s">
        <v>96</v>
      </c>
      <c r="L567" s="6" t="s">
        <v>96</v>
      </c>
      <c r="M567" s="6" t="s">
        <v>96</v>
      </c>
      <c r="N567" s="6" t="s">
        <v>96</v>
      </c>
      <c r="O567" s="6" t="s">
        <v>96</v>
      </c>
      <c r="P567" s="39" t="s">
        <v>96</v>
      </c>
      <c r="Q567" s="6" t="s">
        <v>96</v>
      </c>
      <c r="R567" s="6" t="s">
        <v>96</v>
      </c>
      <c r="S567" s="6" t="s">
        <v>96</v>
      </c>
      <c r="T567" s="6" t="s">
        <v>96</v>
      </c>
      <c r="U567" s="7">
        <v>16.38</v>
      </c>
      <c r="V567" s="16">
        <v>3.05</v>
      </c>
      <c r="W567" s="16">
        <v>27.45</v>
      </c>
      <c r="X567" s="16" t="s">
        <v>96</v>
      </c>
      <c r="Y567" s="16" t="s">
        <v>96</v>
      </c>
      <c r="Z567" s="78" t="s">
        <v>69</v>
      </c>
      <c r="AA567" s="6" t="s">
        <v>171</v>
      </c>
      <c r="AB567" s="6">
        <v>2000</v>
      </c>
      <c r="AC567" s="6">
        <v>2012</v>
      </c>
      <c r="AD567" s="6" t="s">
        <v>96</v>
      </c>
      <c r="AE567" s="6" t="s">
        <v>96</v>
      </c>
      <c r="AF567" s="6" t="s">
        <v>96</v>
      </c>
      <c r="AG567" s="6" t="s">
        <v>96</v>
      </c>
      <c r="AH567" s="6" t="s">
        <v>96</v>
      </c>
      <c r="AI567" s="6" t="s">
        <v>96</v>
      </c>
      <c r="AJ567" s="6">
        <v>1</v>
      </c>
      <c r="AK567" s="6" t="s">
        <v>96</v>
      </c>
      <c r="AL567" s="16" t="s">
        <v>73</v>
      </c>
      <c r="AM567">
        <v>72.569999999999993</v>
      </c>
      <c r="AN567" s="6" t="s">
        <v>96</v>
      </c>
      <c r="AO567" s="6" t="s">
        <v>96</v>
      </c>
      <c r="AP567" s="6" t="s">
        <v>96</v>
      </c>
      <c r="AQ567" s="6" t="s">
        <v>96</v>
      </c>
      <c r="AR567" s="6" t="s">
        <v>96</v>
      </c>
      <c r="AS567" s="6" t="s">
        <v>96</v>
      </c>
      <c r="AT567" s="6" t="s">
        <v>96</v>
      </c>
      <c r="AU567" s="6" t="s">
        <v>96</v>
      </c>
      <c r="AV567" s="6" t="s">
        <v>96</v>
      </c>
      <c r="AW567" s="6" t="s">
        <v>96</v>
      </c>
      <c r="AX567" s="6">
        <v>1</v>
      </c>
      <c r="AY567" s="6" t="s">
        <v>96</v>
      </c>
      <c r="AZ567" s="6" t="s">
        <v>96</v>
      </c>
      <c r="BA567" s="6" t="s">
        <v>96</v>
      </c>
      <c r="BB567" s="6" t="s">
        <v>96</v>
      </c>
      <c r="BC567" s="6" t="s">
        <v>96</v>
      </c>
      <c r="BD567" s="6" t="s">
        <v>96</v>
      </c>
      <c r="BE567" s="6" t="s">
        <v>96</v>
      </c>
      <c r="BF567" s="6" t="s">
        <v>96</v>
      </c>
      <c r="BG567" s="6">
        <v>1</v>
      </c>
      <c r="BH567" s="6" t="s">
        <v>96</v>
      </c>
      <c r="BI567" s="6">
        <v>1</v>
      </c>
      <c r="BJ567" s="6" t="s">
        <v>96</v>
      </c>
      <c r="BK567" s="6" t="s">
        <v>873</v>
      </c>
      <c r="BL567" s="6" t="s">
        <v>96</v>
      </c>
      <c r="BM567" s="6" t="s">
        <v>96</v>
      </c>
      <c r="BN567" s="6" t="s">
        <v>77</v>
      </c>
      <c r="BO567" s="6" t="s">
        <v>96</v>
      </c>
      <c r="BP567" s="6" t="s">
        <v>96</v>
      </c>
      <c r="BQ567" s="6" t="s">
        <v>96</v>
      </c>
      <c r="BR567" s="6" t="s">
        <v>96</v>
      </c>
      <c r="BS567" s="6" t="s">
        <v>96</v>
      </c>
      <c r="BT567" s="6" t="s">
        <v>96</v>
      </c>
      <c r="BU567" s="6" t="s">
        <v>96</v>
      </c>
      <c r="BV567" s="6" t="s">
        <v>96</v>
      </c>
      <c r="BW567" s="6" t="s">
        <v>96</v>
      </c>
      <c r="BX567" s="6" t="s">
        <v>96</v>
      </c>
    </row>
    <row r="568" spans="1:76" x14ac:dyDescent="0.25">
      <c r="A568" s="6" t="s">
        <v>871</v>
      </c>
      <c r="B568" s="6" t="s">
        <v>872</v>
      </c>
      <c r="C568" s="6" t="s">
        <v>691</v>
      </c>
      <c r="D568" s="6" t="s">
        <v>870</v>
      </c>
      <c r="E568" s="6">
        <v>2016</v>
      </c>
      <c r="F568" s="39">
        <v>0.21</v>
      </c>
      <c r="G568" s="6" t="s">
        <v>882</v>
      </c>
      <c r="H568" t="s">
        <v>880</v>
      </c>
      <c r="I568" t="s">
        <v>337</v>
      </c>
      <c r="J568" s="6" t="s">
        <v>96</v>
      </c>
      <c r="K568" s="6" t="s">
        <v>176</v>
      </c>
      <c r="L568" s="6" t="s">
        <v>96</v>
      </c>
      <c r="M568" s="6" t="s">
        <v>96</v>
      </c>
      <c r="N568" s="6" t="s">
        <v>96</v>
      </c>
      <c r="O568" s="6" t="s">
        <v>96</v>
      </c>
      <c r="P568" s="39" t="s">
        <v>96</v>
      </c>
      <c r="Q568" s="6" t="s">
        <v>96</v>
      </c>
      <c r="R568" s="6" t="s">
        <v>96</v>
      </c>
      <c r="S568" s="6" t="s">
        <v>96</v>
      </c>
      <c r="T568" s="6" t="s">
        <v>96</v>
      </c>
      <c r="U568" s="7">
        <v>16.38</v>
      </c>
      <c r="V568" s="16">
        <v>3.05</v>
      </c>
      <c r="W568" s="16">
        <v>27.45</v>
      </c>
      <c r="X568" s="16" t="s">
        <v>96</v>
      </c>
      <c r="Y568" s="16" t="s">
        <v>96</v>
      </c>
      <c r="Z568" s="78" t="s">
        <v>69</v>
      </c>
      <c r="AA568" s="6" t="s">
        <v>171</v>
      </c>
      <c r="AB568" s="6">
        <v>2000</v>
      </c>
      <c r="AC568" s="6">
        <v>2012</v>
      </c>
      <c r="AD568" s="6" t="s">
        <v>96</v>
      </c>
      <c r="AE568" s="6">
        <v>1</v>
      </c>
      <c r="AF568" s="6" t="s">
        <v>96</v>
      </c>
      <c r="AG568" s="6" t="s">
        <v>96</v>
      </c>
      <c r="AH568" s="6" t="s">
        <v>96</v>
      </c>
      <c r="AI568" s="6" t="s">
        <v>96</v>
      </c>
      <c r="AJ568" s="6">
        <v>1</v>
      </c>
      <c r="AK568" s="6" t="s">
        <v>96</v>
      </c>
      <c r="AL568" s="16" t="s">
        <v>73</v>
      </c>
      <c r="AM568">
        <v>53.22</v>
      </c>
      <c r="AN568" s="6" t="s">
        <v>96</v>
      </c>
      <c r="AO568" s="6" t="s">
        <v>96</v>
      </c>
      <c r="AP568" s="6" t="s">
        <v>96</v>
      </c>
      <c r="AQ568" s="6" t="s">
        <v>96</v>
      </c>
      <c r="AR568" s="6" t="s">
        <v>96</v>
      </c>
      <c r="AS568" s="6" t="s">
        <v>96</v>
      </c>
      <c r="AT568" s="6" t="s">
        <v>96</v>
      </c>
      <c r="AU568" s="6" t="s">
        <v>96</v>
      </c>
      <c r="AV568" s="6" t="s">
        <v>96</v>
      </c>
      <c r="AW568" s="6" t="s">
        <v>96</v>
      </c>
      <c r="AX568" s="6">
        <v>1</v>
      </c>
      <c r="AY568" s="6" t="s">
        <v>96</v>
      </c>
      <c r="AZ568" s="6" t="s">
        <v>96</v>
      </c>
      <c r="BA568" s="6" t="s">
        <v>96</v>
      </c>
      <c r="BB568" s="6" t="s">
        <v>96</v>
      </c>
      <c r="BC568" s="6" t="s">
        <v>96</v>
      </c>
      <c r="BD568" s="6" t="s">
        <v>96</v>
      </c>
      <c r="BE568" s="6" t="s">
        <v>96</v>
      </c>
      <c r="BF568" s="6" t="s">
        <v>96</v>
      </c>
      <c r="BG568" s="6">
        <v>1</v>
      </c>
      <c r="BH568" s="6" t="s">
        <v>96</v>
      </c>
      <c r="BI568" s="6">
        <v>1</v>
      </c>
      <c r="BJ568" s="6" t="s">
        <v>96</v>
      </c>
      <c r="BK568" s="6" t="s">
        <v>873</v>
      </c>
      <c r="BL568" s="6" t="s">
        <v>96</v>
      </c>
      <c r="BM568" s="6" t="s">
        <v>96</v>
      </c>
      <c r="BN568" s="6" t="s">
        <v>77</v>
      </c>
      <c r="BO568" s="6" t="s">
        <v>96</v>
      </c>
      <c r="BP568" s="6" t="s">
        <v>96</v>
      </c>
      <c r="BQ568" s="6" t="s">
        <v>96</v>
      </c>
      <c r="BR568" s="6" t="s">
        <v>96</v>
      </c>
      <c r="BS568" s="6" t="s">
        <v>96</v>
      </c>
      <c r="BT568" s="6" t="s">
        <v>96</v>
      </c>
      <c r="BU568" s="6" t="s">
        <v>96</v>
      </c>
      <c r="BV568" s="6" t="s">
        <v>96</v>
      </c>
      <c r="BW568" s="6" t="s">
        <v>96</v>
      </c>
      <c r="BX568" s="6" t="s">
        <v>96</v>
      </c>
    </row>
    <row r="569" spans="1:76" x14ac:dyDescent="0.25">
      <c r="A569" s="6" t="s">
        <v>871</v>
      </c>
      <c r="B569" s="6" t="s">
        <v>872</v>
      </c>
      <c r="C569" s="6" t="s">
        <v>691</v>
      </c>
      <c r="D569" s="6" t="s">
        <v>870</v>
      </c>
      <c r="E569" s="6">
        <v>2016</v>
      </c>
      <c r="F569" s="39">
        <v>0.17</v>
      </c>
      <c r="G569" s="6" t="s">
        <v>882</v>
      </c>
      <c r="H569" t="s">
        <v>880</v>
      </c>
      <c r="I569" t="s">
        <v>337</v>
      </c>
      <c r="J569" s="6" t="s">
        <v>96</v>
      </c>
      <c r="K569" s="6" t="s">
        <v>176</v>
      </c>
      <c r="L569" s="6" t="s">
        <v>96</v>
      </c>
      <c r="M569" s="6" t="s">
        <v>96</v>
      </c>
      <c r="N569" s="6" t="s">
        <v>96</v>
      </c>
      <c r="O569" s="6" t="s">
        <v>96</v>
      </c>
      <c r="P569" s="39" t="s">
        <v>96</v>
      </c>
      <c r="Q569" s="6" t="s">
        <v>96</v>
      </c>
      <c r="R569" s="6" t="s">
        <v>96</v>
      </c>
      <c r="S569" s="6" t="s">
        <v>96</v>
      </c>
      <c r="T569" s="6" t="s">
        <v>96</v>
      </c>
      <c r="U569" s="7">
        <v>16.38</v>
      </c>
      <c r="V569" s="16">
        <v>3.05</v>
      </c>
      <c r="W569" s="16">
        <v>27.45</v>
      </c>
      <c r="X569" s="16" t="s">
        <v>96</v>
      </c>
      <c r="Y569" s="16" t="s">
        <v>96</v>
      </c>
      <c r="Z569" s="78" t="s">
        <v>69</v>
      </c>
      <c r="AA569" s="6" t="s">
        <v>171</v>
      </c>
      <c r="AB569" s="6">
        <v>2000</v>
      </c>
      <c r="AC569" s="6">
        <v>2012</v>
      </c>
      <c r="AD569" s="6" t="s">
        <v>96</v>
      </c>
      <c r="AE569" s="6">
        <v>1</v>
      </c>
      <c r="AF569" s="6" t="s">
        <v>96</v>
      </c>
      <c r="AG569" s="6" t="s">
        <v>96</v>
      </c>
      <c r="AH569" s="6" t="s">
        <v>96</v>
      </c>
      <c r="AI569" s="6" t="s">
        <v>96</v>
      </c>
      <c r="AJ569" s="6">
        <v>1</v>
      </c>
      <c r="AK569" s="6" t="s">
        <v>96</v>
      </c>
      <c r="AL569" s="16" t="s">
        <v>73</v>
      </c>
      <c r="AM569">
        <v>72.569999999999993</v>
      </c>
      <c r="AN569" s="6" t="s">
        <v>96</v>
      </c>
      <c r="AO569" s="6" t="s">
        <v>96</v>
      </c>
      <c r="AP569" s="6" t="s">
        <v>96</v>
      </c>
      <c r="AQ569" s="6" t="s">
        <v>96</v>
      </c>
      <c r="AR569" s="6" t="s">
        <v>96</v>
      </c>
      <c r="AS569" s="6" t="s">
        <v>96</v>
      </c>
      <c r="AT569" s="6" t="s">
        <v>96</v>
      </c>
      <c r="AU569" s="6" t="s">
        <v>96</v>
      </c>
      <c r="AV569" s="6" t="s">
        <v>96</v>
      </c>
      <c r="AW569" s="6" t="s">
        <v>96</v>
      </c>
      <c r="AX569" s="6">
        <v>1</v>
      </c>
      <c r="AY569" s="6" t="s">
        <v>96</v>
      </c>
      <c r="AZ569" s="6" t="s">
        <v>96</v>
      </c>
      <c r="BA569" s="6" t="s">
        <v>96</v>
      </c>
      <c r="BB569" s="6" t="s">
        <v>96</v>
      </c>
      <c r="BC569" s="6" t="s">
        <v>96</v>
      </c>
      <c r="BD569" s="6" t="s">
        <v>96</v>
      </c>
      <c r="BE569" s="6" t="s">
        <v>96</v>
      </c>
      <c r="BF569" s="6" t="s">
        <v>96</v>
      </c>
      <c r="BG569" s="6">
        <v>1</v>
      </c>
      <c r="BH569" s="6" t="s">
        <v>96</v>
      </c>
      <c r="BI569" s="6">
        <v>1</v>
      </c>
      <c r="BJ569" s="6" t="s">
        <v>96</v>
      </c>
      <c r="BK569" s="6" t="s">
        <v>873</v>
      </c>
      <c r="BL569" s="6" t="s">
        <v>96</v>
      </c>
      <c r="BM569" s="6" t="s">
        <v>96</v>
      </c>
      <c r="BN569" s="6" t="s">
        <v>77</v>
      </c>
      <c r="BO569" s="6" t="s">
        <v>96</v>
      </c>
      <c r="BP569" s="6" t="s">
        <v>96</v>
      </c>
      <c r="BQ569" s="6" t="s">
        <v>96</v>
      </c>
      <c r="BR569" s="6" t="s">
        <v>96</v>
      </c>
      <c r="BS569" s="6" t="s">
        <v>96</v>
      </c>
      <c r="BT569" s="6" t="s">
        <v>96</v>
      </c>
      <c r="BU569" s="6" t="s">
        <v>96</v>
      </c>
      <c r="BV569" s="6" t="s">
        <v>96</v>
      </c>
      <c r="BW569" s="6" t="s">
        <v>96</v>
      </c>
      <c r="BX569" s="6" t="s">
        <v>96</v>
      </c>
    </row>
    <row r="570" spans="1:76" ht="15.75" x14ac:dyDescent="0.25">
      <c r="A570" s="6" t="s">
        <v>883</v>
      </c>
      <c r="B570" s="6" t="s">
        <v>886</v>
      </c>
      <c r="C570" s="6" t="s">
        <v>885</v>
      </c>
      <c r="D570" s="70" t="s">
        <v>884</v>
      </c>
      <c r="E570" s="6">
        <v>2019</v>
      </c>
      <c r="F570" s="39">
        <v>1.08</v>
      </c>
      <c r="G570" s="69" t="s">
        <v>888</v>
      </c>
      <c r="H570" s="69" t="s">
        <v>891</v>
      </c>
      <c r="I570" t="s">
        <v>890</v>
      </c>
      <c r="J570" s="6" t="s">
        <v>96</v>
      </c>
      <c r="K570" s="6" t="s">
        <v>96</v>
      </c>
      <c r="L570" s="6">
        <v>1.01</v>
      </c>
      <c r="M570" s="6">
        <v>1.1499999999999999</v>
      </c>
      <c r="N570" s="6" t="s">
        <v>96</v>
      </c>
      <c r="O570" s="6" t="s">
        <v>96</v>
      </c>
      <c r="P570" s="39" t="s">
        <v>96</v>
      </c>
      <c r="Q570" s="6" t="s">
        <v>96</v>
      </c>
      <c r="R570" s="6" t="s">
        <v>96</v>
      </c>
      <c r="S570" s="6">
        <v>1096</v>
      </c>
      <c r="T570" s="6">
        <v>24</v>
      </c>
      <c r="U570" s="7">
        <v>21</v>
      </c>
      <c r="V570" s="16" t="s">
        <v>96</v>
      </c>
      <c r="W570" s="16" t="s">
        <v>96</v>
      </c>
      <c r="X570" s="16" t="s">
        <v>96</v>
      </c>
      <c r="Y570" s="16" t="s">
        <v>96</v>
      </c>
      <c r="Z570" s="78" t="s">
        <v>69</v>
      </c>
      <c r="AA570" s="6" t="s">
        <v>70</v>
      </c>
      <c r="AB570" s="6">
        <v>2002</v>
      </c>
      <c r="AC570" s="6">
        <v>2011</v>
      </c>
      <c r="AD570" s="6" t="s">
        <v>96</v>
      </c>
      <c r="AE570" s="6" t="s">
        <v>96</v>
      </c>
      <c r="AF570" s="6" t="s">
        <v>96</v>
      </c>
      <c r="AG570" s="6" t="s">
        <v>96</v>
      </c>
      <c r="AH570" s="6" t="s">
        <v>96</v>
      </c>
      <c r="AI570" s="6" t="s">
        <v>96</v>
      </c>
      <c r="AJ570" s="6" t="s">
        <v>96</v>
      </c>
      <c r="AK570" s="6" t="s">
        <v>96</v>
      </c>
      <c r="AL570" s="16" t="s">
        <v>73</v>
      </c>
      <c r="AM570" s="6" t="s">
        <v>96</v>
      </c>
      <c r="AN570" s="6" t="s">
        <v>96</v>
      </c>
      <c r="AO570" s="6" t="s">
        <v>96</v>
      </c>
      <c r="AP570" s="6" t="s">
        <v>96</v>
      </c>
      <c r="AQ570" s="6" t="s">
        <v>96</v>
      </c>
      <c r="AR570" s="6" t="s">
        <v>96</v>
      </c>
      <c r="AS570" s="6" t="s">
        <v>96</v>
      </c>
      <c r="AT570" s="6" t="s">
        <v>96</v>
      </c>
      <c r="AU570" s="6">
        <v>1</v>
      </c>
      <c r="AV570" s="6" t="s">
        <v>96</v>
      </c>
      <c r="AW570" s="6" t="s">
        <v>96</v>
      </c>
      <c r="AX570" s="6" t="s">
        <v>96</v>
      </c>
      <c r="AY570" s="6" t="s">
        <v>96</v>
      </c>
      <c r="AZ570" s="6" t="s">
        <v>96</v>
      </c>
      <c r="BA570" s="6" t="s">
        <v>96</v>
      </c>
      <c r="BB570" s="6">
        <v>1</v>
      </c>
      <c r="BC570" s="6" t="s">
        <v>96</v>
      </c>
      <c r="BD570" s="6" t="s">
        <v>96</v>
      </c>
      <c r="BE570" s="6" t="s">
        <v>96</v>
      </c>
      <c r="BF570" s="6" t="s">
        <v>96</v>
      </c>
      <c r="BG570" s="6" t="s">
        <v>96</v>
      </c>
      <c r="BH570" s="6" t="s">
        <v>96</v>
      </c>
      <c r="BI570" s="6" t="s">
        <v>96</v>
      </c>
      <c r="BJ570" s="6" t="s">
        <v>96</v>
      </c>
      <c r="BK570" s="6" t="s">
        <v>224</v>
      </c>
      <c r="BL570" s="6" t="s">
        <v>96</v>
      </c>
      <c r="BM570" s="6" t="s">
        <v>96</v>
      </c>
      <c r="BN570" s="6" t="s">
        <v>77</v>
      </c>
      <c r="BO570" s="6" t="s">
        <v>96</v>
      </c>
      <c r="BP570" s="6" t="s">
        <v>96</v>
      </c>
      <c r="BQ570" s="6" t="s">
        <v>96</v>
      </c>
      <c r="BR570" s="69" t="s">
        <v>887</v>
      </c>
      <c r="BS570" s="69" t="s">
        <v>889</v>
      </c>
      <c r="BT570" s="6" t="s">
        <v>96</v>
      </c>
      <c r="BU570" s="6" t="s">
        <v>96</v>
      </c>
      <c r="BV570" s="6" t="s">
        <v>96</v>
      </c>
      <c r="BW570" s="6" t="s">
        <v>96</v>
      </c>
      <c r="BX570" s="6" t="s">
        <v>96</v>
      </c>
    </row>
    <row r="571" spans="1:76" ht="15.75" x14ac:dyDescent="0.25">
      <c r="A571" s="6" t="s">
        <v>883</v>
      </c>
      <c r="B571" s="6" t="s">
        <v>886</v>
      </c>
      <c r="C571" s="6" t="s">
        <v>885</v>
      </c>
      <c r="D571" s="70" t="s">
        <v>884</v>
      </c>
      <c r="E571" s="6">
        <v>2019</v>
      </c>
      <c r="F571" s="39">
        <v>1.1000000000000001</v>
      </c>
      <c r="G571" s="69" t="s">
        <v>888</v>
      </c>
      <c r="H571" s="69" t="s">
        <v>891</v>
      </c>
      <c r="I571" t="s">
        <v>890</v>
      </c>
      <c r="J571" s="6" t="s">
        <v>96</v>
      </c>
      <c r="K571" s="6" t="s">
        <v>96</v>
      </c>
      <c r="L571" s="6">
        <v>1.03</v>
      </c>
      <c r="M571" s="6">
        <v>1.19</v>
      </c>
      <c r="N571" s="6" t="s">
        <v>96</v>
      </c>
      <c r="O571" s="6" t="s">
        <v>96</v>
      </c>
      <c r="P571" s="39" t="s">
        <v>96</v>
      </c>
      <c r="Q571" s="6" t="s">
        <v>96</v>
      </c>
      <c r="R571" s="6" t="s">
        <v>96</v>
      </c>
      <c r="S571" s="6">
        <v>1096</v>
      </c>
      <c r="T571" s="6">
        <v>24</v>
      </c>
      <c r="U571" s="7">
        <v>21</v>
      </c>
      <c r="V571" s="16" t="s">
        <v>96</v>
      </c>
      <c r="W571" s="16" t="s">
        <v>96</v>
      </c>
      <c r="X571" s="16" t="s">
        <v>96</v>
      </c>
      <c r="Y571" s="16" t="s">
        <v>96</v>
      </c>
      <c r="Z571" s="78" t="s">
        <v>69</v>
      </c>
      <c r="AA571" s="6" t="s">
        <v>70</v>
      </c>
      <c r="AB571" s="6">
        <v>2002</v>
      </c>
      <c r="AC571" s="6">
        <v>2011</v>
      </c>
      <c r="AD571" s="6" t="s">
        <v>96</v>
      </c>
      <c r="AE571" s="6" t="s">
        <v>96</v>
      </c>
      <c r="AF571" s="6" t="s">
        <v>96</v>
      </c>
      <c r="AG571" s="6" t="s">
        <v>96</v>
      </c>
      <c r="AH571" s="6" t="s">
        <v>96</v>
      </c>
      <c r="AI571" s="6" t="s">
        <v>96</v>
      </c>
      <c r="AJ571" s="6" t="s">
        <v>96</v>
      </c>
      <c r="AK571" s="6" t="s">
        <v>96</v>
      </c>
      <c r="AL571" s="16" t="s">
        <v>73</v>
      </c>
      <c r="AM571" s="6" t="s">
        <v>96</v>
      </c>
      <c r="AN571" s="6" t="s">
        <v>96</v>
      </c>
      <c r="AO571" s="6" t="s">
        <v>96</v>
      </c>
      <c r="AP571" s="6" t="s">
        <v>96</v>
      </c>
      <c r="AQ571" s="6" t="s">
        <v>96</v>
      </c>
      <c r="AR571" s="6" t="s">
        <v>96</v>
      </c>
      <c r="AS571" s="6" t="s">
        <v>96</v>
      </c>
      <c r="AT571" s="6" t="s">
        <v>96</v>
      </c>
      <c r="AU571" s="6">
        <v>1</v>
      </c>
      <c r="AV571" s="6" t="s">
        <v>96</v>
      </c>
      <c r="AW571" s="6" t="s">
        <v>96</v>
      </c>
      <c r="AX571" s="6" t="s">
        <v>96</v>
      </c>
      <c r="AY571" s="6" t="s">
        <v>96</v>
      </c>
      <c r="AZ571" s="6" t="s">
        <v>96</v>
      </c>
      <c r="BA571" s="6" t="s">
        <v>96</v>
      </c>
      <c r="BB571" s="6">
        <v>1</v>
      </c>
      <c r="BC571" s="6" t="s">
        <v>96</v>
      </c>
      <c r="BD571" s="6" t="s">
        <v>96</v>
      </c>
      <c r="BE571" s="6" t="s">
        <v>96</v>
      </c>
      <c r="BF571" s="6" t="s">
        <v>96</v>
      </c>
      <c r="BG571" s="6" t="s">
        <v>96</v>
      </c>
      <c r="BH571" s="6" t="s">
        <v>96</v>
      </c>
      <c r="BI571" s="6" t="s">
        <v>96</v>
      </c>
      <c r="BJ571" s="6" t="s">
        <v>96</v>
      </c>
      <c r="BK571" s="6" t="s">
        <v>224</v>
      </c>
      <c r="BL571" s="6" t="s">
        <v>96</v>
      </c>
      <c r="BM571" s="6" t="s">
        <v>96</v>
      </c>
      <c r="BN571" s="6" t="s">
        <v>77</v>
      </c>
      <c r="BO571" s="6" t="s">
        <v>96</v>
      </c>
      <c r="BP571" s="6" t="s">
        <v>96</v>
      </c>
      <c r="BQ571" s="6" t="s">
        <v>96</v>
      </c>
      <c r="BR571" s="6" t="s">
        <v>96</v>
      </c>
      <c r="BS571" s="6" t="s">
        <v>96</v>
      </c>
      <c r="BT571" s="6" t="s">
        <v>96</v>
      </c>
      <c r="BU571" s="6" t="s">
        <v>96</v>
      </c>
      <c r="BV571" s="6" t="s">
        <v>96</v>
      </c>
      <c r="BW571" s="6" t="s">
        <v>96</v>
      </c>
      <c r="BX571" s="6" t="s">
        <v>96</v>
      </c>
    </row>
    <row r="572" spans="1:76" ht="15.75" x14ac:dyDescent="0.25">
      <c r="A572" s="6" t="s">
        <v>883</v>
      </c>
      <c r="B572" s="6" t="s">
        <v>886</v>
      </c>
      <c r="C572" s="6" t="s">
        <v>885</v>
      </c>
      <c r="D572" s="70" t="s">
        <v>884</v>
      </c>
      <c r="E572" s="6">
        <v>2019</v>
      </c>
      <c r="F572" s="39">
        <v>1.08</v>
      </c>
      <c r="G572" s="69" t="s">
        <v>888</v>
      </c>
      <c r="H572" s="69" t="s">
        <v>891</v>
      </c>
      <c r="I572" t="s">
        <v>890</v>
      </c>
      <c r="J572" s="6" t="s">
        <v>96</v>
      </c>
      <c r="K572" s="6" t="s">
        <v>96</v>
      </c>
      <c r="L572" s="6">
        <v>1.01</v>
      </c>
      <c r="M572" s="6">
        <v>1.1499999999999999</v>
      </c>
      <c r="N572" s="6" t="s">
        <v>96</v>
      </c>
      <c r="O572" s="6" t="s">
        <v>96</v>
      </c>
      <c r="P572" s="39" t="s">
        <v>96</v>
      </c>
      <c r="Q572" s="6" t="s">
        <v>96</v>
      </c>
      <c r="R572" s="6" t="s">
        <v>96</v>
      </c>
      <c r="S572" s="6">
        <v>925</v>
      </c>
      <c r="T572" s="6">
        <v>24</v>
      </c>
      <c r="U572" s="7">
        <v>21</v>
      </c>
      <c r="V572" s="16" t="s">
        <v>96</v>
      </c>
      <c r="W572" s="16" t="s">
        <v>96</v>
      </c>
      <c r="X572" s="16" t="s">
        <v>96</v>
      </c>
      <c r="Y572" s="16" t="s">
        <v>96</v>
      </c>
      <c r="Z572" s="78" t="s">
        <v>69</v>
      </c>
      <c r="AA572" s="6" t="s">
        <v>70</v>
      </c>
      <c r="AB572" s="6">
        <v>2002</v>
      </c>
      <c r="AC572" s="6">
        <v>2011</v>
      </c>
      <c r="AD572" s="6" t="s">
        <v>96</v>
      </c>
      <c r="AE572" s="6" t="s">
        <v>96</v>
      </c>
      <c r="AF572" s="6" t="s">
        <v>96</v>
      </c>
      <c r="AG572" s="6">
        <v>1</v>
      </c>
      <c r="AH572" s="6" t="s">
        <v>96</v>
      </c>
      <c r="AI572" s="6" t="s">
        <v>96</v>
      </c>
      <c r="AJ572" s="6" t="s">
        <v>96</v>
      </c>
      <c r="AK572" s="6" t="s">
        <v>96</v>
      </c>
      <c r="AL572" s="16" t="s">
        <v>73</v>
      </c>
      <c r="AM572" s="6" t="s">
        <v>96</v>
      </c>
      <c r="AN572" s="6" t="s">
        <v>96</v>
      </c>
      <c r="AO572" s="6" t="s">
        <v>96</v>
      </c>
      <c r="AP572" s="6" t="s">
        <v>96</v>
      </c>
      <c r="AQ572" s="6" t="s">
        <v>96</v>
      </c>
      <c r="AR572" s="6" t="s">
        <v>96</v>
      </c>
      <c r="AS572" s="6" t="s">
        <v>96</v>
      </c>
      <c r="AT572" s="6" t="s">
        <v>96</v>
      </c>
      <c r="AU572" s="6">
        <v>1</v>
      </c>
      <c r="AV572" s="6" t="s">
        <v>96</v>
      </c>
      <c r="AW572" s="6" t="s">
        <v>96</v>
      </c>
      <c r="AX572" s="6" t="s">
        <v>96</v>
      </c>
      <c r="AY572" s="6" t="s">
        <v>96</v>
      </c>
      <c r="AZ572" s="6" t="s">
        <v>96</v>
      </c>
      <c r="BA572" s="6" t="s">
        <v>96</v>
      </c>
      <c r="BB572" s="6">
        <v>1</v>
      </c>
      <c r="BC572" s="6" t="s">
        <v>96</v>
      </c>
      <c r="BD572" s="6" t="s">
        <v>96</v>
      </c>
      <c r="BE572" s="6" t="s">
        <v>96</v>
      </c>
      <c r="BF572" s="6" t="s">
        <v>96</v>
      </c>
      <c r="BG572" s="6" t="s">
        <v>96</v>
      </c>
      <c r="BH572" s="6" t="s">
        <v>96</v>
      </c>
      <c r="BI572" s="6" t="s">
        <v>96</v>
      </c>
      <c r="BJ572" s="6" t="s">
        <v>96</v>
      </c>
      <c r="BK572" s="6" t="s">
        <v>224</v>
      </c>
      <c r="BL572" s="6" t="s">
        <v>96</v>
      </c>
      <c r="BM572" s="6" t="s">
        <v>96</v>
      </c>
      <c r="BN572" s="6" t="s">
        <v>77</v>
      </c>
      <c r="BO572" s="6" t="s">
        <v>96</v>
      </c>
      <c r="BP572" s="6" t="s">
        <v>96</v>
      </c>
      <c r="BQ572" s="6" t="s">
        <v>96</v>
      </c>
      <c r="BR572" s="6" t="s">
        <v>96</v>
      </c>
      <c r="BS572" s="6" t="s">
        <v>96</v>
      </c>
      <c r="BT572" s="6" t="s">
        <v>96</v>
      </c>
      <c r="BU572" s="6" t="s">
        <v>96</v>
      </c>
      <c r="BV572" s="6" t="s">
        <v>96</v>
      </c>
      <c r="BW572" s="6" t="s">
        <v>96</v>
      </c>
      <c r="BX572" s="6" t="s">
        <v>96</v>
      </c>
    </row>
    <row r="573" spans="1:76" ht="15.75" x14ac:dyDescent="0.25">
      <c r="A573" s="6" t="s">
        <v>883</v>
      </c>
      <c r="B573" s="6" t="s">
        <v>886</v>
      </c>
      <c r="C573" s="6" t="s">
        <v>885</v>
      </c>
      <c r="D573" s="70" t="s">
        <v>884</v>
      </c>
      <c r="E573" s="6">
        <v>2019</v>
      </c>
      <c r="F573" s="39">
        <v>1.1200000000000001</v>
      </c>
      <c r="G573" s="69" t="s">
        <v>888</v>
      </c>
      <c r="H573" s="69" t="s">
        <v>891</v>
      </c>
      <c r="I573" t="s">
        <v>890</v>
      </c>
      <c r="J573" s="6" t="s">
        <v>96</v>
      </c>
      <c r="K573" s="6" t="s">
        <v>96</v>
      </c>
      <c r="L573" s="6">
        <v>1.04</v>
      </c>
      <c r="M573" s="6">
        <v>1.2</v>
      </c>
      <c r="N573" s="6" t="s">
        <v>96</v>
      </c>
      <c r="O573" s="6" t="s">
        <v>96</v>
      </c>
      <c r="P573" s="39" t="s">
        <v>96</v>
      </c>
      <c r="Q573" s="6" t="s">
        <v>96</v>
      </c>
      <c r="R573" s="6" t="s">
        <v>96</v>
      </c>
      <c r="S573" s="6">
        <v>925</v>
      </c>
      <c r="T573" s="6">
        <v>24</v>
      </c>
      <c r="U573" s="7">
        <v>21</v>
      </c>
      <c r="V573" s="16" t="s">
        <v>96</v>
      </c>
      <c r="W573" s="16" t="s">
        <v>96</v>
      </c>
      <c r="X573" s="16" t="s">
        <v>96</v>
      </c>
      <c r="Y573" s="16" t="s">
        <v>96</v>
      </c>
      <c r="Z573" s="78" t="s">
        <v>69</v>
      </c>
      <c r="AA573" s="6" t="s">
        <v>70</v>
      </c>
      <c r="AB573" s="6">
        <v>2002</v>
      </c>
      <c r="AC573" s="6">
        <v>2011</v>
      </c>
      <c r="AD573" s="6" t="s">
        <v>96</v>
      </c>
      <c r="AE573" s="6" t="s">
        <v>96</v>
      </c>
      <c r="AF573" s="6" t="s">
        <v>96</v>
      </c>
      <c r="AG573" s="6">
        <v>1</v>
      </c>
      <c r="AH573" s="6" t="s">
        <v>96</v>
      </c>
      <c r="AI573" s="6" t="s">
        <v>96</v>
      </c>
      <c r="AJ573" s="6" t="s">
        <v>96</v>
      </c>
      <c r="AK573" s="6" t="s">
        <v>96</v>
      </c>
      <c r="AL573" s="16" t="s">
        <v>73</v>
      </c>
      <c r="AM573" s="6" t="s">
        <v>96</v>
      </c>
      <c r="AN573" s="6" t="s">
        <v>96</v>
      </c>
      <c r="AO573" s="6" t="s">
        <v>96</v>
      </c>
      <c r="AP573" s="6" t="s">
        <v>96</v>
      </c>
      <c r="AQ573" s="6" t="s">
        <v>96</v>
      </c>
      <c r="AR573" s="6" t="s">
        <v>96</v>
      </c>
      <c r="AS573" s="6" t="s">
        <v>96</v>
      </c>
      <c r="AT573" s="6" t="s">
        <v>96</v>
      </c>
      <c r="AU573" s="6">
        <v>1</v>
      </c>
      <c r="AV573" s="6" t="s">
        <v>96</v>
      </c>
      <c r="AW573" s="6" t="s">
        <v>96</v>
      </c>
      <c r="AX573" s="6" t="s">
        <v>96</v>
      </c>
      <c r="AY573" s="6" t="s">
        <v>96</v>
      </c>
      <c r="AZ573" s="6" t="s">
        <v>96</v>
      </c>
      <c r="BA573" s="6" t="s">
        <v>96</v>
      </c>
      <c r="BB573" s="6">
        <v>1</v>
      </c>
      <c r="BC573" s="6" t="s">
        <v>96</v>
      </c>
      <c r="BD573" s="6" t="s">
        <v>96</v>
      </c>
      <c r="BE573" s="6" t="s">
        <v>96</v>
      </c>
      <c r="BF573" s="6" t="s">
        <v>96</v>
      </c>
      <c r="BG573" s="6" t="s">
        <v>96</v>
      </c>
      <c r="BH573" s="6" t="s">
        <v>96</v>
      </c>
      <c r="BI573" s="6" t="s">
        <v>96</v>
      </c>
      <c r="BJ573" s="6" t="s">
        <v>96</v>
      </c>
      <c r="BK573" s="6" t="s">
        <v>224</v>
      </c>
      <c r="BL573" s="6" t="s">
        <v>96</v>
      </c>
      <c r="BM573" s="6" t="s">
        <v>96</v>
      </c>
      <c r="BN573" s="6" t="s">
        <v>77</v>
      </c>
      <c r="BO573" s="6" t="s">
        <v>96</v>
      </c>
      <c r="BP573" s="6" t="s">
        <v>96</v>
      </c>
      <c r="BQ573" s="6" t="s">
        <v>96</v>
      </c>
      <c r="BR573" s="6" t="s">
        <v>96</v>
      </c>
      <c r="BS573" s="6" t="s">
        <v>96</v>
      </c>
      <c r="BT573" s="6" t="s">
        <v>96</v>
      </c>
      <c r="BU573" s="6" t="s">
        <v>96</v>
      </c>
      <c r="BV573" s="6" t="s">
        <v>96</v>
      </c>
      <c r="BW573" s="6" t="s">
        <v>96</v>
      </c>
      <c r="BX573" s="6" t="s">
        <v>96</v>
      </c>
    </row>
    <row r="574" spans="1:76" ht="15.75" x14ac:dyDescent="0.25">
      <c r="A574" s="6" t="s">
        <v>883</v>
      </c>
      <c r="B574" s="6" t="s">
        <v>886</v>
      </c>
      <c r="C574" s="6" t="s">
        <v>885</v>
      </c>
      <c r="D574" s="70" t="s">
        <v>884</v>
      </c>
      <c r="E574" s="6">
        <v>2019</v>
      </c>
      <c r="F574" s="39">
        <v>1.1399999999999999</v>
      </c>
      <c r="G574" s="69" t="s">
        <v>888</v>
      </c>
      <c r="H574" s="69" t="s">
        <v>891</v>
      </c>
      <c r="I574" t="s">
        <v>890</v>
      </c>
      <c r="J574" s="6" t="s">
        <v>96</v>
      </c>
      <c r="K574" s="6" t="s">
        <v>96</v>
      </c>
      <c r="L574" s="6">
        <v>1.05</v>
      </c>
      <c r="M574" s="6">
        <v>1.24</v>
      </c>
      <c r="N574" s="6" t="s">
        <v>96</v>
      </c>
      <c r="O574" s="6" t="s">
        <v>96</v>
      </c>
      <c r="P574" s="39" t="s">
        <v>96</v>
      </c>
      <c r="Q574" s="6" t="s">
        <v>96</v>
      </c>
      <c r="R574" s="6" t="s">
        <v>96</v>
      </c>
      <c r="S574" s="6">
        <v>925</v>
      </c>
      <c r="T574" s="6">
        <v>24</v>
      </c>
      <c r="U574" s="7">
        <v>21</v>
      </c>
      <c r="V574" s="16" t="s">
        <v>96</v>
      </c>
      <c r="W574" s="16" t="s">
        <v>96</v>
      </c>
      <c r="X574" s="16" t="s">
        <v>96</v>
      </c>
      <c r="Y574" s="16" t="s">
        <v>96</v>
      </c>
      <c r="Z574" s="78" t="s">
        <v>69</v>
      </c>
      <c r="AA574" s="6" t="s">
        <v>70</v>
      </c>
      <c r="AB574" s="6">
        <v>2002</v>
      </c>
      <c r="AC574" s="6">
        <v>2011</v>
      </c>
      <c r="AD574" s="6" t="s">
        <v>96</v>
      </c>
      <c r="AE574" s="6" t="s">
        <v>96</v>
      </c>
      <c r="AF574" s="6" t="s">
        <v>96</v>
      </c>
      <c r="AG574" s="6">
        <v>1</v>
      </c>
      <c r="AH574" s="6" t="s">
        <v>96</v>
      </c>
      <c r="AI574" s="6" t="s">
        <v>96</v>
      </c>
      <c r="AJ574" s="6" t="s">
        <v>96</v>
      </c>
      <c r="AK574" s="6" t="s">
        <v>96</v>
      </c>
      <c r="AL574" s="16" t="s">
        <v>73</v>
      </c>
      <c r="AM574" s="6" t="s">
        <v>96</v>
      </c>
      <c r="AN574" s="6" t="s">
        <v>96</v>
      </c>
      <c r="AO574" s="6" t="s">
        <v>96</v>
      </c>
      <c r="AP574" s="6" t="s">
        <v>96</v>
      </c>
      <c r="AQ574" s="6" t="s">
        <v>96</v>
      </c>
      <c r="AR574" s="6" t="s">
        <v>96</v>
      </c>
      <c r="AS574" s="6" t="s">
        <v>96</v>
      </c>
      <c r="AT574" s="6" t="s">
        <v>96</v>
      </c>
      <c r="AU574" s="6">
        <v>1</v>
      </c>
      <c r="AV574" s="6" t="s">
        <v>96</v>
      </c>
      <c r="AW574" s="6" t="s">
        <v>96</v>
      </c>
      <c r="AX574" s="6" t="s">
        <v>96</v>
      </c>
      <c r="AY574" s="6" t="s">
        <v>96</v>
      </c>
      <c r="AZ574" s="6" t="s">
        <v>96</v>
      </c>
      <c r="BA574" s="6" t="s">
        <v>96</v>
      </c>
      <c r="BB574" s="6">
        <v>1</v>
      </c>
      <c r="BC574" s="6" t="s">
        <v>96</v>
      </c>
      <c r="BD574" s="6" t="s">
        <v>96</v>
      </c>
      <c r="BE574" s="6" t="s">
        <v>96</v>
      </c>
      <c r="BF574" s="6" t="s">
        <v>96</v>
      </c>
      <c r="BG574" s="6" t="s">
        <v>96</v>
      </c>
      <c r="BH574" s="6" t="s">
        <v>96</v>
      </c>
      <c r="BI574" s="6" t="s">
        <v>96</v>
      </c>
      <c r="BJ574" s="6" t="s">
        <v>96</v>
      </c>
      <c r="BK574" s="6" t="s">
        <v>224</v>
      </c>
      <c r="BL574" s="6" t="s">
        <v>96</v>
      </c>
      <c r="BM574" s="6" t="s">
        <v>96</v>
      </c>
      <c r="BN574" s="6" t="s">
        <v>77</v>
      </c>
      <c r="BO574" s="6" t="s">
        <v>96</v>
      </c>
      <c r="BP574" s="6" t="s">
        <v>96</v>
      </c>
      <c r="BQ574" s="6" t="s">
        <v>96</v>
      </c>
      <c r="BR574" s="6" t="s">
        <v>96</v>
      </c>
      <c r="BS574" s="6" t="s">
        <v>96</v>
      </c>
      <c r="BT574" s="6" t="s">
        <v>96</v>
      </c>
      <c r="BU574" s="6" t="s">
        <v>96</v>
      </c>
      <c r="BV574" s="6" t="s">
        <v>96</v>
      </c>
      <c r="BW574" s="6" t="s">
        <v>96</v>
      </c>
      <c r="BX574" s="6" t="s">
        <v>96</v>
      </c>
    </row>
    <row r="575" spans="1:76" x14ac:dyDescent="0.25">
      <c r="A575" s="6" t="s">
        <v>895</v>
      </c>
      <c r="B575" s="6" t="s">
        <v>894</v>
      </c>
      <c r="C575" s="6" t="s">
        <v>893</v>
      </c>
      <c r="D575" s="36" t="s">
        <v>892</v>
      </c>
      <c r="E575" s="6">
        <v>2012</v>
      </c>
      <c r="F575" s="39">
        <v>9.6000000000000002E-2</v>
      </c>
      <c r="G575" t="s">
        <v>899</v>
      </c>
      <c r="H575" s="6" t="s">
        <v>832</v>
      </c>
      <c r="I575" t="s">
        <v>686</v>
      </c>
      <c r="J575" s="6" t="s">
        <v>96</v>
      </c>
      <c r="K575">
        <v>0.60099999999999998</v>
      </c>
      <c r="L575" s="6" t="s">
        <v>96</v>
      </c>
      <c r="M575" s="6" t="s">
        <v>96</v>
      </c>
      <c r="N575" s="6" t="s">
        <v>96</v>
      </c>
      <c r="O575" s="6" t="s">
        <v>96</v>
      </c>
      <c r="P575" s="39" t="s">
        <v>96</v>
      </c>
      <c r="Q575" s="6" t="s">
        <v>96</v>
      </c>
      <c r="R575" s="6" t="s">
        <v>96</v>
      </c>
      <c r="S575" s="6" t="s">
        <v>96</v>
      </c>
      <c r="T575" s="6" t="s">
        <v>96</v>
      </c>
      <c r="U575" s="7">
        <f t="shared" ref="U575:U607" si="16">(V575+W575)/2</f>
        <v>11.649999999999999</v>
      </c>
      <c r="V575" s="16">
        <v>12.7</v>
      </c>
      <c r="W575" s="16">
        <v>10.6</v>
      </c>
      <c r="X575" s="16" t="s">
        <v>96</v>
      </c>
      <c r="Y575" s="16" t="s">
        <v>96</v>
      </c>
      <c r="Z575" s="61" t="s">
        <v>896</v>
      </c>
      <c r="AA575" s="6" t="s">
        <v>163</v>
      </c>
      <c r="AB575" s="6">
        <v>1977</v>
      </c>
      <c r="AC575" s="6">
        <v>2008</v>
      </c>
      <c r="AD575" s="6" t="s">
        <v>96</v>
      </c>
      <c r="AE575" s="6" t="s">
        <v>96</v>
      </c>
      <c r="AF575" s="6" t="s">
        <v>96</v>
      </c>
      <c r="AG575" s="6" t="s">
        <v>96</v>
      </c>
      <c r="AH575" s="6" t="s">
        <v>96</v>
      </c>
      <c r="AI575" s="6" t="s">
        <v>96</v>
      </c>
      <c r="AJ575" s="6" t="s">
        <v>96</v>
      </c>
      <c r="AK575" s="6" t="s">
        <v>96</v>
      </c>
      <c r="AL575" s="16" t="s">
        <v>73</v>
      </c>
      <c r="AM575" s="6">
        <f t="shared" ref="AM575:AM585" si="17">(AM586+AM597)/2</f>
        <v>29.774999999999999</v>
      </c>
      <c r="AN575" s="6" t="s">
        <v>96</v>
      </c>
      <c r="AO575" s="6" t="s">
        <v>96</v>
      </c>
      <c r="AP575" s="6" t="s">
        <v>96</v>
      </c>
      <c r="AQ575" s="6" t="s">
        <v>96</v>
      </c>
      <c r="AR575" s="6" t="s">
        <v>96</v>
      </c>
      <c r="AS575" s="6" t="s">
        <v>96</v>
      </c>
      <c r="AT575" s="6" t="s">
        <v>96</v>
      </c>
      <c r="AU575" s="6" t="s">
        <v>96</v>
      </c>
      <c r="AV575" s="6" t="s">
        <v>96</v>
      </c>
      <c r="AW575" s="6" t="s">
        <v>96</v>
      </c>
      <c r="AX575" s="6">
        <v>1</v>
      </c>
      <c r="AY575" s="6">
        <v>1</v>
      </c>
      <c r="AZ575" s="6">
        <v>1</v>
      </c>
      <c r="BA575" s="6">
        <v>1</v>
      </c>
      <c r="BB575" s="6" t="s">
        <v>96</v>
      </c>
      <c r="BC575" s="6" t="s">
        <v>96</v>
      </c>
      <c r="BD575" s="6">
        <v>1</v>
      </c>
      <c r="BE575" s="6" t="s">
        <v>96</v>
      </c>
      <c r="BF575" s="6" t="s">
        <v>96</v>
      </c>
      <c r="BG575" s="6" t="s">
        <v>96</v>
      </c>
      <c r="BH575" s="6" t="s">
        <v>96</v>
      </c>
      <c r="BI575" s="6" t="s">
        <v>96</v>
      </c>
      <c r="BJ575" s="6" t="s">
        <v>96</v>
      </c>
      <c r="BK575" s="6" t="s">
        <v>901</v>
      </c>
      <c r="BL575" t="s">
        <v>900</v>
      </c>
      <c r="BM575" s="6" t="s">
        <v>96</v>
      </c>
      <c r="BN575" s="6" t="s">
        <v>77</v>
      </c>
      <c r="BO575" t="s">
        <v>897</v>
      </c>
      <c r="BP575" s="6" t="s">
        <v>96</v>
      </c>
      <c r="BQ575" t="s">
        <v>424</v>
      </c>
      <c r="BR575" t="s">
        <v>898</v>
      </c>
      <c r="BS575" s="6" t="s">
        <v>96</v>
      </c>
      <c r="BT575" s="6" t="s">
        <v>96</v>
      </c>
      <c r="BU575" s="6" t="s">
        <v>96</v>
      </c>
      <c r="BV575" s="6" t="s">
        <v>96</v>
      </c>
      <c r="BW575" s="6" t="s">
        <v>96</v>
      </c>
      <c r="BX575" s="6" t="s">
        <v>96</v>
      </c>
    </row>
    <row r="576" spans="1:76" x14ac:dyDescent="0.25">
      <c r="A576" s="6" t="s">
        <v>895</v>
      </c>
      <c r="B576" s="6" t="s">
        <v>894</v>
      </c>
      <c r="C576" s="6" t="s">
        <v>893</v>
      </c>
      <c r="D576" s="36" t="s">
        <v>892</v>
      </c>
      <c r="E576" s="6">
        <v>2012</v>
      </c>
      <c r="F576" s="39">
        <v>-0.28399999999999997</v>
      </c>
      <c r="G576" t="s">
        <v>899</v>
      </c>
      <c r="H576" s="6" t="s">
        <v>832</v>
      </c>
      <c r="I576" t="s">
        <v>686</v>
      </c>
      <c r="J576" s="6" t="s">
        <v>96</v>
      </c>
      <c r="K576">
        <v>0.115</v>
      </c>
      <c r="L576" s="6" t="s">
        <v>96</v>
      </c>
      <c r="M576" s="6" t="s">
        <v>96</v>
      </c>
      <c r="N576" s="6" t="s">
        <v>96</v>
      </c>
      <c r="O576" s="6" t="s">
        <v>96</v>
      </c>
      <c r="P576" s="39" t="s">
        <v>96</v>
      </c>
      <c r="Q576" s="6" t="s">
        <v>96</v>
      </c>
      <c r="R576" s="6" t="s">
        <v>96</v>
      </c>
      <c r="S576" s="6" t="s">
        <v>96</v>
      </c>
      <c r="T576" s="6" t="s">
        <v>96</v>
      </c>
      <c r="U576" s="7">
        <f t="shared" si="16"/>
        <v>10.15</v>
      </c>
      <c r="V576" s="16">
        <v>11.3</v>
      </c>
      <c r="W576" s="16">
        <v>9</v>
      </c>
      <c r="X576" s="16" t="s">
        <v>96</v>
      </c>
      <c r="Y576" s="16" t="s">
        <v>96</v>
      </c>
      <c r="Z576" s="61" t="s">
        <v>896</v>
      </c>
      <c r="AA576" s="6" t="s">
        <v>163</v>
      </c>
      <c r="AB576" s="6">
        <v>1977</v>
      </c>
      <c r="AC576" s="6">
        <v>2008</v>
      </c>
      <c r="AD576" s="6" t="s">
        <v>96</v>
      </c>
      <c r="AE576" s="6" t="s">
        <v>96</v>
      </c>
      <c r="AF576" s="6" t="s">
        <v>96</v>
      </c>
      <c r="AG576" s="6" t="s">
        <v>96</v>
      </c>
      <c r="AH576" s="6" t="s">
        <v>96</v>
      </c>
      <c r="AI576" s="6" t="s">
        <v>96</v>
      </c>
      <c r="AJ576" s="6" t="s">
        <v>96</v>
      </c>
      <c r="AK576" s="6" t="s">
        <v>96</v>
      </c>
      <c r="AL576" s="16" t="s">
        <v>73</v>
      </c>
      <c r="AM576" s="6">
        <f t="shared" si="17"/>
        <v>28.075000000000003</v>
      </c>
      <c r="AN576" s="6" t="s">
        <v>96</v>
      </c>
      <c r="AO576" s="6" t="s">
        <v>96</v>
      </c>
      <c r="AP576" s="6" t="s">
        <v>96</v>
      </c>
      <c r="AQ576" s="6" t="s">
        <v>96</v>
      </c>
      <c r="AR576" s="6" t="s">
        <v>96</v>
      </c>
      <c r="AS576" s="6" t="s">
        <v>96</v>
      </c>
      <c r="AT576" s="6" t="s">
        <v>96</v>
      </c>
      <c r="AU576" s="6" t="s">
        <v>96</v>
      </c>
      <c r="AV576" s="6" t="s">
        <v>96</v>
      </c>
      <c r="AW576" s="6" t="s">
        <v>96</v>
      </c>
      <c r="AX576" s="6">
        <v>1</v>
      </c>
      <c r="AY576" s="6">
        <v>1</v>
      </c>
      <c r="AZ576" s="6">
        <v>1</v>
      </c>
      <c r="BA576" s="6">
        <v>1</v>
      </c>
      <c r="BB576" s="6" t="s">
        <v>96</v>
      </c>
      <c r="BC576" s="6" t="s">
        <v>96</v>
      </c>
      <c r="BD576" s="6">
        <v>1</v>
      </c>
      <c r="BE576" s="6" t="s">
        <v>96</v>
      </c>
      <c r="BF576" s="6" t="s">
        <v>96</v>
      </c>
      <c r="BG576" s="6" t="s">
        <v>96</v>
      </c>
      <c r="BH576" s="6" t="s">
        <v>96</v>
      </c>
      <c r="BI576" s="6" t="s">
        <v>96</v>
      </c>
      <c r="BJ576" s="6" t="s">
        <v>96</v>
      </c>
      <c r="BK576" s="6" t="s">
        <v>902</v>
      </c>
      <c r="BL576" s="6" t="s">
        <v>96</v>
      </c>
      <c r="BM576" s="6" t="s">
        <v>96</v>
      </c>
      <c r="BN576" s="6" t="s">
        <v>77</v>
      </c>
      <c r="BO576" t="s">
        <v>897</v>
      </c>
      <c r="BP576" s="6" t="s">
        <v>96</v>
      </c>
      <c r="BQ576" t="s">
        <v>424</v>
      </c>
      <c r="BR576" t="s">
        <v>898</v>
      </c>
      <c r="BS576" s="6" t="s">
        <v>96</v>
      </c>
      <c r="BT576" s="6" t="s">
        <v>96</v>
      </c>
      <c r="BU576" s="6" t="s">
        <v>96</v>
      </c>
      <c r="BV576" s="6" t="s">
        <v>96</v>
      </c>
      <c r="BW576" s="6" t="s">
        <v>96</v>
      </c>
      <c r="BX576" s="6" t="s">
        <v>96</v>
      </c>
    </row>
    <row r="577" spans="1:76" x14ac:dyDescent="0.25">
      <c r="A577" s="6" t="s">
        <v>895</v>
      </c>
      <c r="B577" s="6" t="s">
        <v>894</v>
      </c>
      <c r="C577" s="6" t="s">
        <v>893</v>
      </c>
      <c r="D577" s="36" t="s">
        <v>892</v>
      </c>
      <c r="E577" s="6">
        <v>2012</v>
      </c>
      <c r="F577" s="39">
        <v>-2.9000000000000001E-2</v>
      </c>
      <c r="G577" t="s">
        <v>899</v>
      </c>
      <c r="H577" s="6" t="s">
        <v>832</v>
      </c>
      <c r="I577" t="s">
        <v>686</v>
      </c>
      <c r="J577" s="6" t="s">
        <v>96</v>
      </c>
      <c r="K577">
        <v>0.877</v>
      </c>
      <c r="L577" s="6" t="s">
        <v>96</v>
      </c>
      <c r="M577" s="6" t="s">
        <v>96</v>
      </c>
      <c r="N577" s="6" t="s">
        <v>96</v>
      </c>
      <c r="O577" s="6" t="s">
        <v>96</v>
      </c>
      <c r="P577" s="39" t="s">
        <v>96</v>
      </c>
      <c r="Q577" s="6" t="s">
        <v>96</v>
      </c>
      <c r="R577" s="6" t="s">
        <v>96</v>
      </c>
      <c r="S577" s="6" t="s">
        <v>96</v>
      </c>
      <c r="T577" s="6" t="s">
        <v>96</v>
      </c>
      <c r="U577" s="7">
        <f t="shared" si="16"/>
        <v>14.75</v>
      </c>
      <c r="V577" s="16">
        <v>16</v>
      </c>
      <c r="W577" s="16">
        <v>13.5</v>
      </c>
      <c r="X577" s="16" t="s">
        <v>96</v>
      </c>
      <c r="Y577" s="16" t="s">
        <v>96</v>
      </c>
      <c r="Z577" s="61" t="s">
        <v>896</v>
      </c>
      <c r="AA577" s="6" t="s">
        <v>163</v>
      </c>
      <c r="AB577" s="6">
        <v>1977</v>
      </c>
      <c r="AC577" s="6">
        <v>2008</v>
      </c>
      <c r="AD577" s="6" t="s">
        <v>96</v>
      </c>
      <c r="AE577" s="6" t="s">
        <v>96</v>
      </c>
      <c r="AF577" s="6" t="s">
        <v>96</v>
      </c>
      <c r="AG577" s="6" t="s">
        <v>96</v>
      </c>
      <c r="AH577" s="6" t="s">
        <v>96</v>
      </c>
      <c r="AI577" s="6" t="s">
        <v>96</v>
      </c>
      <c r="AJ577" s="6" t="s">
        <v>96</v>
      </c>
      <c r="AK577" s="6" t="s">
        <v>96</v>
      </c>
      <c r="AL577" s="16" t="s">
        <v>73</v>
      </c>
      <c r="AM577" s="6">
        <f t="shared" si="17"/>
        <v>25.174999999999997</v>
      </c>
      <c r="AN577" s="6" t="s">
        <v>96</v>
      </c>
      <c r="AO577" s="6" t="s">
        <v>96</v>
      </c>
      <c r="AP577" s="6" t="s">
        <v>96</v>
      </c>
      <c r="AQ577" s="6" t="s">
        <v>96</v>
      </c>
      <c r="AR577" s="6" t="s">
        <v>96</v>
      </c>
      <c r="AS577" s="6" t="s">
        <v>96</v>
      </c>
      <c r="AT577" s="6" t="s">
        <v>96</v>
      </c>
      <c r="AU577" s="6" t="s">
        <v>96</v>
      </c>
      <c r="AV577" s="6" t="s">
        <v>96</v>
      </c>
      <c r="AW577" s="6" t="s">
        <v>96</v>
      </c>
      <c r="AX577" s="6">
        <v>1</v>
      </c>
      <c r="AY577" s="6">
        <v>1</v>
      </c>
      <c r="AZ577" s="6">
        <v>1</v>
      </c>
      <c r="BA577" s="6">
        <v>1</v>
      </c>
      <c r="BB577" s="6" t="s">
        <v>96</v>
      </c>
      <c r="BC577" s="6" t="s">
        <v>96</v>
      </c>
      <c r="BD577" s="6">
        <v>1</v>
      </c>
      <c r="BE577" s="6" t="s">
        <v>96</v>
      </c>
      <c r="BF577" s="6" t="s">
        <v>96</v>
      </c>
      <c r="BG577" s="6" t="s">
        <v>96</v>
      </c>
      <c r="BH577" s="6" t="s">
        <v>96</v>
      </c>
      <c r="BI577" s="6" t="s">
        <v>96</v>
      </c>
      <c r="BJ577" s="6" t="s">
        <v>96</v>
      </c>
      <c r="BK577" s="6" t="s">
        <v>903</v>
      </c>
      <c r="BL577" s="6" t="s">
        <v>96</v>
      </c>
      <c r="BM577" s="6" t="s">
        <v>96</v>
      </c>
      <c r="BN577" s="6" t="s">
        <v>77</v>
      </c>
      <c r="BO577" t="s">
        <v>897</v>
      </c>
      <c r="BP577" s="6" t="s">
        <v>96</v>
      </c>
      <c r="BQ577" t="s">
        <v>424</v>
      </c>
      <c r="BR577" t="s">
        <v>898</v>
      </c>
      <c r="BS577" s="6" t="s">
        <v>96</v>
      </c>
      <c r="BT577" s="6" t="s">
        <v>96</v>
      </c>
      <c r="BU577" s="6" t="s">
        <v>96</v>
      </c>
      <c r="BV577" s="6" t="s">
        <v>96</v>
      </c>
      <c r="BW577" s="6" t="s">
        <v>96</v>
      </c>
      <c r="BX577" s="6" t="s">
        <v>96</v>
      </c>
    </row>
    <row r="578" spans="1:76" x14ac:dyDescent="0.25">
      <c r="A578" s="6" t="s">
        <v>895</v>
      </c>
      <c r="B578" s="6" t="s">
        <v>894</v>
      </c>
      <c r="C578" s="6" t="s">
        <v>893</v>
      </c>
      <c r="D578" s="36" t="s">
        <v>892</v>
      </c>
      <c r="E578" s="6">
        <v>2012</v>
      </c>
      <c r="F578" s="39">
        <v>-6.6000000000000003E-2</v>
      </c>
      <c r="G578" t="s">
        <v>899</v>
      </c>
      <c r="H578" s="6" t="s">
        <v>832</v>
      </c>
      <c r="I578" t="s">
        <v>686</v>
      </c>
      <c r="J578" s="6" t="s">
        <v>96</v>
      </c>
      <c r="K578">
        <v>0.72099999999999997</v>
      </c>
      <c r="L578" s="6" t="s">
        <v>96</v>
      </c>
      <c r="M578" s="6" t="s">
        <v>96</v>
      </c>
      <c r="N578" s="6" t="s">
        <v>96</v>
      </c>
      <c r="O578" s="6" t="s">
        <v>96</v>
      </c>
      <c r="P578" s="39" t="s">
        <v>96</v>
      </c>
      <c r="Q578" s="6" t="s">
        <v>96</v>
      </c>
      <c r="R578" s="6" t="s">
        <v>96</v>
      </c>
      <c r="S578" s="6" t="s">
        <v>96</v>
      </c>
      <c r="T578" s="6" t="s">
        <v>96</v>
      </c>
      <c r="U578" s="7">
        <f t="shared" si="16"/>
        <v>11.65</v>
      </c>
      <c r="V578" s="16">
        <v>12.9</v>
      </c>
      <c r="W578" s="16">
        <v>10.4</v>
      </c>
      <c r="X578" s="16" t="s">
        <v>96</v>
      </c>
      <c r="Y578" s="16" t="s">
        <v>96</v>
      </c>
      <c r="Z578" s="61" t="s">
        <v>896</v>
      </c>
      <c r="AA578" s="6" t="s">
        <v>163</v>
      </c>
      <c r="AB578" s="6">
        <v>1977</v>
      </c>
      <c r="AC578" s="6">
        <v>2008</v>
      </c>
      <c r="AD578" s="6" t="s">
        <v>96</v>
      </c>
      <c r="AE578" s="6" t="s">
        <v>96</v>
      </c>
      <c r="AF578" s="6" t="s">
        <v>96</v>
      </c>
      <c r="AG578" s="6" t="s">
        <v>96</v>
      </c>
      <c r="AH578" s="6" t="s">
        <v>96</v>
      </c>
      <c r="AI578" s="6" t="s">
        <v>96</v>
      </c>
      <c r="AJ578" s="6" t="s">
        <v>96</v>
      </c>
      <c r="AK578" s="6" t="s">
        <v>96</v>
      </c>
      <c r="AL578" s="16" t="s">
        <v>73</v>
      </c>
      <c r="AM578" s="6">
        <f t="shared" si="17"/>
        <v>22.75</v>
      </c>
      <c r="AN578" s="6" t="s">
        <v>96</v>
      </c>
      <c r="AO578" s="6" t="s">
        <v>96</v>
      </c>
      <c r="AP578" s="6" t="s">
        <v>96</v>
      </c>
      <c r="AQ578" s="6" t="s">
        <v>96</v>
      </c>
      <c r="AR578" s="6" t="s">
        <v>96</v>
      </c>
      <c r="AS578" s="6" t="s">
        <v>96</v>
      </c>
      <c r="AT578" s="6" t="s">
        <v>96</v>
      </c>
      <c r="AU578" s="6" t="s">
        <v>96</v>
      </c>
      <c r="AV578" s="6" t="s">
        <v>96</v>
      </c>
      <c r="AW578" s="6" t="s">
        <v>96</v>
      </c>
      <c r="AX578" s="6">
        <v>1</v>
      </c>
      <c r="AY578" s="6">
        <v>1</v>
      </c>
      <c r="AZ578" s="6">
        <v>1</v>
      </c>
      <c r="BA578" s="6">
        <v>1</v>
      </c>
      <c r="BB578" s="6" t="s">
        <v>96</v>
      </c>
      <c r="BC578" s="6" t="s">
        <v>96</v>
      </c>
      <c r="BD578" s="6">
        <v>1</v>
      </c>
      <c r="BE578" s="6" t="s">
        <v>96</v>
      </c>
      <c r="BF578" s="6" t="s">
        <v>96</v>
      </c>
      <c r="BG578" s="6" t="s">
        <v>96</v>
      </c>
      <c r="BH578" s="6" t="s">
        <v>96</v>
      </c>
      <c r="BI578" s="6" t="s">
        <v>96</v>
      </c>
      <c r="BJ578" s="6" t="s">
        <v>96</v>
      </c>
      <c r="BK578" s="6" t="s">
        <v>904</v>
      </c>
      <c r="BL578" s="6" t="s">
        <v>96</v>
      </c>
      <c r="BM578" s="6" t="s">
        <v>96</v>
      </c>
      <c r="BN578" s="6" t="s">
        <v>77</v>
      </c>
      <c r="BO578" t="s">
        <v>897</v>
      </c>
      <c r="BP578" s="6" t="s">
        <v>96</v>
      </c>
      <c r="BQ578" t="s">
        <v>424</v>
      </c>
      <c r="BR578" t="s">
        <v>898</v>
      </c>
      <c r="BS578" s="6" t="s">
        <v>96</v>
      </c>
      <c r="BT578" s="6" t="s">
        <v>96</v>
      </c>
      <c r="BU578" s="6" t="s">
        <v>96</v>
      </c>
      <c r="BV578" s="6" t="s">
        <v>96</v>
      </c>
      <c r="BW578" s="6" t="s">
        <v>96</v>
      </c>
      <c r="BX578" s="6" t="s">
        <v>96</v>
      </c>
    </row>
    <row r="579" spans="1:76" x14ac:dyDescent="0.25">
      <c r="A579" s="6" t="s">
        <v>895</v>
      </c>
      <c r="B579" s="6" t="s">
        <v>894</v>
      </c>
      <c r="C579" s="6" t="s">
        <v>893</v>
      </c>
      <c r="D579" s="36" t="s">
        <v>892</v>
      </c>
      <c r="E579" s="6">
        <v>2012</v>
      </c>
      <c r="F579" s="39">
        <v>0.13600000000000001</v>
      </c>
      <c r="G579" t="s">
        <v>899</v>
      </c>
      <c r="H579" s="6" t="s">
        <v>832</v>
      </c>
      <c r="I579" t="s">
        <v>686</v>
      </c>
      <c r="J579" s="6" t="s">
        <v>96</v>
      </c>
      <c r="K579">
        <v>0.45600000000000002</v>
      </c>
      <c r="L579" s="6" t="s">
        <v>96</v>
      </c>
      <c r="M579" s="6" t="s">
        <v>96</v>
      </c>
      <c r="N579" s="6" t="s">
        <v>96</v>
      </c>
      <c r="O579" s="6" t="s">
        <v>96</v>
      </c>
      <c r="P579" s="39" t="s">
        <v>96</v>
      </c>
      <c r="Q579" s="6" t="s">
        <v>96</v>
      </c>
      <c r="R579" s="6" t="s">
        <v>96</v>
      </c>
      <c r="S579" s="6" t="s">
        <v>96</v>
      </c>
      <c r="T579" s="6" t="s">
        <v>96</v>
      </c>
      <c r="U579" s="7">
        <f t="shared" si="16"/>
        <v>17.899999999999999</v>
      </c>
      <c r="V579" s="16">
        <v>19.2</v>
      </c>
      <c r="W579" s="16">
        <v>16.600000000000001</v>
      </c>
      <c r="X579" s="16" t="s">
        <v>96</v>
      </c>
      <c r="Y579" s="16" t="s">
        <v>96</v>
      </c>
      <c r="Z579" s="61" t="s">
        <v>896</v>
      </c>
      <c r="AA579" s="6" t="s">
        <v>163</v>
      </c>
      <c r="AB579" s="6">
        <v>1977</v>
      </c>
      <c r="AC579" s="6">
        <v>2008</v>
      </c>
      <c r="AD579" s="6" t="s">
        <v>96</v>
      </c>
      <c r="AE579" s="6" t="s">
        <v>96</v>
      </c>
      <c r="AF579" s="6" t="s">
        <v>96</v>
      </c>
      <c r="AG579" s="6" t="s">
        <v>96</v>
      </c>
      <c r="AH579" s="6" t="s">
        <v>96</v>
      </c>
      <c r="AI579" s="6" t="s">
        <v>96</v>
      </c>
      <c r="AJ579" s="6" t="s">
        <v>96</v>
      </c>
      <c r="AK579" s="6" t="s">
        <v>96</v>
      </c>
      <c r="AL579" s="16" t="s">
        <v>73</v>
      </c>
      <c r="AM579" s="6">
        <f t="shared" si="17"/>
        <v>26.599999999999998</v>
      </c>
      <c r="AN579" s="6" t="s">
        <v>96</v>
      </c>
      <c r="AO579" s="6" t="s">
        <v>96</v>
      </c>
      <c r="AP579" s="6" t="s">
        <v>96</v>
      </c>
      <c r="AQ579" s="6" t="s">
        <v>96</v>
      </c>
      <c r="AR579" s="6" t="s">
        <v>96</v>
      </c>
      <c r="AS579" s="6" t="s">
        <v>96</v>
      </c>
      <c r="AT579" s="6" t="s">
        <v>96</v>
      </c>
      <c r="AU579" s="6" t="s">
        <v>96</v>
      </c>
      <c r="AV579" s="6" t="s">
        <v>96</v>
      </c>
      <c r="AW579" s="6" t="s">
        <v>96</v>
      </c>
      <c r="AX579" s="6">
        <v>1</v>
      </c>
      <c r="AY579" s="6">
        <v>1</v>
      </c>
      <c r="AZ579" s="6">
        <v>1</v>
      </c>
      <c r="BA579" s="6">
        <v>1</v>
      </c>
      <c r="BB579" s="6" t="s">
        <v>96</v>
      </c>
      <c r="BC579" s="6" t="s">
        <v>96</v>
      </c>
      <c r="BD579" s="6">
        <v>1</v>
      </c>
      <c r="BE579" s="6" t="s">
        <v>96</v>
      </c>
      <c r="BF579" s="6" t="s">
        <v>96</v>
      </c>
      <c r="BG579" s="6" t="s">
        <v>96</v>
      </c>
      <c r="BH579" s="6" t="s">
        <v>96</v>
      </c>
      <c r="BI579" s="6" t="s">
        <v>96</v>
      </c>
      <c r="BJ579" s="6" t="s">
        <v>96</v>
      </c>
      <c r="BK579" s="6" t="s">
        <v>905</v>
      </c>
      <c r="BL579" s="6" t="s">
        <v>96</v>
      </c>
      <c r="BM579" s="6" t="s">
        <v>96</v>
      </c>
      <c r="BN579" s="6" t="s">
        <v>77</v>
      </c>
      <c r="BO579" t="s">
        <v>897</v>
      </c>
      <c r="BP579" s="6" t="s">
        <v>96</v>
      </c>
      <c r="BQ579" t="s">
        <v>424</v>
      </c>
      <c r="BR579" t="s">
        <v>898</v>
      </c>
      <c r="BS579" s="6" t="s">
        <v>96</v>
      </c>
      <c r="BT579" s="6" t="s">
        <v>96</v>
      </c>
      <c r="BU579" s="6" t="s">
        <v>96</v>
      </c>
      <c r="BV579" s="6" t="s">
        <v>96</v>
      </c>
      <c r="BW579" s="6" t="s">
        <v>96</v>
      </c>
      <c r="BX579" s="6" t="s">
        <v>96</v>
      </c>
    </row>
    <row r="580" spans="1:76" x14ac:dyDescent="0.25">
      <c r="A580" s="6" t="s">
        <v>895</v>
      </c>
      <c r="B580" s="6" t="s">
        <v>894</v>
      </c>
      <c r="C580" s="6" t="s">
        <v>893</v>
      </c>
      <c r="D580" s="36" t="s">
        <v>892</v>
      </c>
      <c r="E580" s="6">
        <v>2012</v>
      </c>
      <c r="F580" s="39">
        <v>8.2000000000000003E-2</v>
      </c>
      <c r="G580" t="s">
        <v>899</v>
      </c>
      <c r="H580" s="6" t="s">
        <v>832</v>
      </c>
      <c r="I580" t="s">
        <v>686</v>
      </c>
      <c r="J580" s="6" t="s">
        <v>96</v>
      </c>
      <c r="K580">
        <v>0.65600000000000003</v>
      </c>
      <c r="L580" s="6" t="s">
        <v>96</v>
      </c>
      <c r="M580" s="6" t="s">
        <v>96</v>
      </c>
      <c r="N580" s="6" t="s">
        <v>96</v>
      </c>
      <c r="O580" s="6" t="s">
        <v>96</v>
      </c>
      <c r="P580" s="39" t="s">
        <v>96</v>
      </c>
      <c r="Q580" s="6" t="s">
        <v>96</v>
      </c>
      <c r="R580" s="6" t="s">
        <v>96</v>
      </c>
      <c r="S580" s="6" t="s">
        <v>96</v>
      </c>
      <c r="T580" s="6" t="s">
        <v>96</v>
      </c>
      <c r="U580" s="7">
        <f t="shared" si="16"/>
        <v>15.850000000000001</v>
      </c>
      <c r="V580" s="16">
        <v>17.100000000000001</v>
      </c>
      <c r="W580" s="16">
        <v>14.6</v>
      </c>
      <c r="X580" s="16" t="s">
        <v>96</v>
      </c>
      <c r="Y580" s="16" t="s">
        <v>96</v>
      </c>
      <c r="Z580" s="61" t="s">
        <v>896</v>
      </c>
      <c r="AA580" s="6" t="s">
        <v>163</v>
      </c>
      <c r="AB580" s="6">
        <v>1977</v>
      </c>
      <c r="AC580" s="6">
        <v>2008</v>
      </c>
      <c r="AD580" s="6" t="s">
        <v>96</v>
      </c>
      <c r="AE580" s="6" t="s">
        <v>96</v>
      </c>
      <c r="AF580" s="6" t="s">
        <v>96</v>
      </c>
      <c r="AG580" s="6" t="s">
        <v>96</v>
      </c>
      <c r="AH580" s="6" t="s">
        <v>96</v>
      </c>
      <c r="AI580" s="6" t="s">
        <v>96</v>
      </c>
      <c r="AJ580" s="6" t="s">
        <v>96</v>
      </c>
      <c r="AK580" s="6" t="s">
        <v>96</v>
      </c>
      <c r="AL580" s="16" t="s">
        <v>73</v>
      </c>
      <c r="AM580" s="6">
        <f t="shared" si="17"/>
        <v>18.600000000000001</v>
      </c>
      <c r="AN580" s="6" t="s">
        <v>96</v>
      </c>
      <c r="AO580" s="6" t="s">
        <v>96</v>
      </c>
      <c r="AP580" s="6" t="s">
        <v>96</v>
      </c>
      <c r="AQ580" s="6" t="s">
        <v>96</v>
      </c>
      <c r="AR580" s="6" t="s">
        <v>96</v>
      </c>
      <c r="AS580" s="6" t="s">
        <v>96</v>
      </c>
      <c r="AT580" s="6" t="s">
        <v>96</v>
      </c>
      <c r="AU580" s="6" t="s">
        <v>96</v>
      </c>
      <c r="AV580" s="6" t="s">
        <v>96</v>
      </c>
      <c r="AW580" s="6" t="s">
        <v>96</v>
      </c>
      <c r="AX580" s="6">
        <v>1</v>
      </c>
      <c r="AY580" s="6">
        <v>1</v>
      </c>
      <c r="AZ580" s="6">
        <v>1</v>
      </c>
      <c r="BA580" s="6">
        <v>1</v>
      </c>
      <c r="BB580" s="6" t="s">
        <v>96</v>
      </c>
      <c r="BC580" s="6" t="s">
        <v>96</v>
      </c>
      <c r="BD580" s="6">
        <v>1</v>
      </c>
      <c r="BE580" s="6" t="s">
        <v>96</v>
      </c>
      <c r="BF580" s="6" t="s">
        <v>96</v>
      </c>
      <c r="BG580" s="6" t="s">
        <v>96</v>
      </c>
      <c r="BH580" s="6" t="s">
        <v>96</v>
      </c>
      <c r="BI580" s="6" t="s">
        <v>96</v>
      </c>
      <c r="BJ580" s="6" t="s">
        <v>96</v>
      </c>
      <c r="BK580" s="6" t="s">
        <v>906</v>
      </c>
      <c r="BL580" s="6" t="s">
        <v>96</v>
      </c>
      <c r="BM580" s="6" t="s">
        <v>96</v>
      </c>
      <c r="BN580" s="6" t="s">
        <v>77</v>
      </c>
      <c r="BO580" t="s">
        <v>897</v>
      </c>
      <c r="BP580" s="6" t="s">
        <v>96</v>
      </c>
      <c r="BQ580" t="s">
        <v>424</v>
      </c>
      <c r="BR580" t="s">
        <v>898</v>
      </c>
      <c r="BS580" s="6" t="s">
        <v>96</v>
      </c>
      <c r="BT580" s="6" t="s">
        <v>96</v>
      </c>
      <c r="BU580" s="6" t="s">
        <v>96</v>
      </c>
      <c r="BV580" s="6" t="s">
        <v>96</v>
      </c>
      <c r="BW580" s="6" t="s">
        <v>96</v>
      </c>
      <c r="BX580" s="6" t="s">
        <v>96</v>
      </c>
    </row>
    <row r="581" spans="1:76" x14ac:dyDescent="0.25">
      <c r="A581" s="6" t="s">
        <v>895</v>
      </c>
      <c r="B581" s="6" t="s">
        <v>894</v>
      </c>
      <c r="C581" s="6" t="s">
        <v>893</v>
      </c>
      <c r="D581" s="36" t="s">
        <v>892</v>
      </c>
      <c r="E581" s="6">
        <v>2012</v>
      </c>
      <c r="F581" s="39">
        <v>-1.6E-2</v>
      </c>
      <c r="G581" t="s">
        <v>899</v>
      </c>
      <c r="H581" s="6" t="s">
        <v>832</v>
      </c>
      <c r="I581" t="s">
        <v>686</v>
      </c>
      <c r="J581" s="6" t="s">
        <v>96</v>
      </c>
      <c r="K581">
        <v>0.93300000000000005</v>
      </c>
      <c r="L581" s="6" t="s">
        <v>96</v>
      </c>
      <c r="M581" s="6" t="s">
        <v>96</v>
      </c>
      <c r="N581" s="6" t="s">
        <v>96</v>
      </c>
      <c r="O581" s="6" t="s">
        <v>96</v>
      </c>
      <c r="P581" s="39" t="s">
        <v>96</v>
      </c>
      <c r="Q581" s="6" t="s">
        <v>96</v>
      </c>
      <c r="R581" s="6" t="s">
        <v>96</v>
      </c>
      <c r="S581" s="6" t="s">
        <v>96</v>
      </c>
      <c r="T581" s="6" t="s">
        <v>96</v>
      </c>
      <c r="U581" s="7">
        <f t="shared" si="16"/>
        <v>15.6</v>
      </c>
      <c r="V581" s="16">
        <v>16.899999999999999</v>
      </c>
      <c r="W581" s="16">
        <v>14.3</v>
      </c>
      <c r="X581" s="16" t="s">
        <v>96</v>
      </c>
      <c r="Y581" s="16" t="s">
        <v>96</v>
      </c>
      <c r="Z581" s="61" t="s">
        <v>896</v>
      </c>
      <c r="AA581" s="6" t="s">
        <v>163</v>
      </c>
      <c r="AB581" s="6">
        <v>1977</v>
      </c>
      <c r="AC581" s="6">
        <v>2008</v>
      </c>
      <c r="AD581" s="6" t="s">
        <v>96</v>
      </c>
      <c r="AE581" s="6" t="s">
        <v>96</v>
      </c>
      <c r="AF581" s="6" t="s">
        <v>96</v>
      </c>
      <c r="AG581" s="6" t="s">
        <v>96</v>
      </c>
      <c r="AH581" s="6" t="s">
        <v>96</v>
      </c>
      <c r="AI581" s="6" t="s">
        <v>96</v>
      </c>
      <c r="AJ581" s="6" t="s">
        <v>96</v>
      </c>
      <c r="AK581" s="6" t="s">
        <v>96</v>
      </c>
      <c r="AL581" s="16" t="s">
        <v>73</v>
      </c>
      <c r="AM581" s="6">
        <f t="shared" si="17"/>
        <v>17.2</v>
      </c>
      <c r="AN581" s="6" t="s">
        <v>96</v>
      </c>
      <c r="AO581" s="6" t="s">
        <v>96</v>
      </c>
      <c r="AP581" s="6" t="s">
        <v>96</v>
      </c>
      <c r="AQ581" s="6" t="s">
        <v>96</v>
      </c>
      <c r="AR581" s="6" t="s">
        <v>96</v>
      </c>
      <c r="AS581" s="6" t="s">
        <v>96</v>
      </c>
      <c r="AT581" s="6" t="s">
        <v>96</v>
      </c>
      <c r="AU581" s="6" t="s">
        <v>96</v>
      </c>
      <c r="AV581" s="6" t="s">
        <v>96</v>
      </c>
      <c r="AW581" s="6" t="s">
        <v>96</v>
      </c>
      <c r="AX581" s="6">
        <v>1</v>
      </c>
      <c r="AY581" s="6">
        <v>1</v>
      </c>
      <c r="AZ581" s="6">
        <v>1</v>
      </c>
      <c r="BA581" s="6">
        <v>1</v>
      </c>
      <c r="BB581" s="6" t="s">
        <v>96</v>
      </c>
      <c r="BC581" s="6" t="s">
        <v>96</v>
      </c>
      <c r="BD581" s="6">
        <v>1</v>
      </c>
      <c r="BE581" s="6" t="s">
        <v>96</v>
      </c>
      <c r="BF581" s="6" t="s">
        <v>96</v>
      </c>
      <c r="BG581" s="6" t="s">
        <v>96</v>
      </c>
      <c r="BH581" s="6" t="s">
        <v>96</v>
      </c>
      <c r="BI581" s="6" t="s">
        <v>96</v>
      </c>
      <c r="BJ581" s="6" t="s">
        <v>96</v>
      </c>
      <c r="BK581" s="6" t="s">
        <v>907</v>
      </c>
      <c r="BL581" s="6" t="s">
        <v>96</v>
      </c>
      <c r="BM581" s="6" t="s">
        <v>96</v>
      </c>
      <c r="BN581" s="6" t="s">
        <v>77</v>
      </c>
      <c r="BO581" t="s">
        <v>897</v>
      </c>
      <c r="BP581" s="6" t="s">
        <v>96</v>
      </c>
      <c r="BQ581" t="s">
        <v>424</v>
      </c>
      <c r="BR581" t="s">
        <v>898</v>
      </c>
      <c r="BS581" s="6" t="s">
        <v>96</v>
      </c>
      <c r="BT581" s="6" t="s">
        <v>96</v>
      </c>
      <c r="BU581" s="6" t="s">
        <v>96</v>
      </c>
      <c r="BV581" s="6" t="s">
        <v>96</v>
      </c>
      <c r="BW581" s="6" t="s">
        <v>96</v>
      </c>
      <c r="BX581" s="6" t="s">
        <v>96</v>
      </c>
    </row>
    <row r="582" spans="1:76" x14ac:dyDescent="0.25">
      <c r="A582" s="6" t="s">
        <v>895</v>
      </c>
      <c r="B582" s="6" t="s">
        <v>894</v>
      </c>
      <c r="C582" s="6" t="s">
        <v>893</v>
      </c>
      <c r="D582" s="36" t="s">
        <v>892</v>
      </c>
      <c r="E582" s="6">
        <v>2012</v>
      </c>
      <c r="F582" s="39">
        <v>6.9000000000000006E-2</v>
      </c>
      <c r="G582" t="s">
        <v>899</v>
      </c>
      <c r="H582" s="6" t="s">
        <v>832</v>
      </c>
      <c r="I582" t="s">
        <v>686</v>
      </c>
      <c r="J582" s="6" t="s">
        <v>96</v>
      </c>
      <c r="K582">
        <v>0.70899999999999996</v>
      </c>
      <c r="L582" s="6" t="s">
        <v>96</v>
      </c>
      <c r="M582" s="6" t="s">
        <v>96</v>
      </c>
      <c r="N582" s="6" t="s">
        <v>96</v>
      </c>
      <c r="O582" s="6" t="s">
        <v>96</v>
      </c>
      <c r="P582" s="39" t="s">
        <v>96</v>
      </c>
      <c r="Q582" s="6" t="s">
        <v>96</v>
      </c>
      <c r="R582" s="6" t="s">
        <v>96</v>
      </c>
      <c r="S582" s="6" t="s">
        <v>96</v>
      </c>
      <c r="T582" s="6" t="s">
        <v>96</v>
      </c>
      <c r="U582" s="7">
        <f t="shared" si="16"/>
        <v>15.7</v>
      </c>
      <c r="V582" s="16">
        <v>17.3</v>
      </c>
      <c r="W582" s="16">
        <v>14.1</v>
      </c>
      <c r="X582" s="16" t="s">
        <v>96</v>
      </c>
      <c r="Y582" s="16" t="s">
        <v>96</v>
      </c>
      <c r="Z582" s="61" t="s">
        <v>896</v>
      </c>
      <c r="AA582" s="6" t="s">
        <v>163</v>
      </c>
      <c r="AB582" s="6">
        <v>1977</v>
      </c>
      <c r="AC582" s="6">
        <v>2008</v>
      </c>
      <c r="AD582" s="6" t="s">
        <v>96</v>
      </c>
      <c r="AE582" s="6" t="s">
        <v>96</v>
      </c>
      <c r="AF582" s="6" t="s">
        <v>96</v>
      </c>
      <c r="AG582" s="6" t="s">
        <v>96</v>
      </c>
      <c r="AH582" s="6" t="s">
        <v>96</v>
      </c>
      <c r="AI582" s="6" t="s">
        <v>96</v>
      </c>
      <c r="AJ582" s="6" t="s">
        <v>96</v>
      </c>
      <c r="AK582" s="6" t="s">
        <v>96</v>
      </c>
      <c r="AL582" s="16" t="s">
        <v>73</v>
      </c>
      <c r="AM582" s="6">
        <f t="shared" si="17"/>
        <v>17.074999999999999</v>
      </c>
      <c r="AN582" s="6" t="s">
        <v>96</v>
      </c>
      <c r="AO582" s="6" t="s">
        <v>96</v>
      </c>
      <c r="AP582" s="6" t="s">
        <v>96</v>
      </c>
      <c r="AQ582" s="6" t="s">
        <v>96</v>
      </c>
      <c r="AR582" s="6" t="s">
        <v>96</v>
      </c>
      <c r="AS582" s="6" t="s">
        <v>96</v>
      </c>
      <c r="AT582" s="6" t="s">
        <v>96</v>
      </c>
      <c r="AU582" s="6" t="s">
        <v>96</v>
      </c>
      <c r="AV582" s="6" t="s">
        <v>96</v>
      </c>
      <c r="AW582" s="6" t="s">
        <v>96</v>
      </c>
      <c r="AX582" s="6">
        <v>1</v>
      </c>
      <c r="AY582" s="6">
        <v>1</v>
      </c>
      <c r="AZ582" s="6">
        <v>1</v>
      </c>
      <c r="BA582" s="6">
        <v>1</v>
      </c>
      <c r="BB582" s="6" t="s">
        <v>96</v>
      </c>
      <c r="BC582" s="6" t="s">
        <v>96</v>
      </c>
      <c r="BD582" s="6">
        <v>1</v>
      </c>
      <c r="BE582" s="6" t="s">
        <v>96</v>
      </c>
      <c r="BF582" s="6" t="s">
        <v>96</v>
      </c>
      <c r="BG582" s="6" t="s">
        <v>96</v>
      </c>
      <c r="BH582" s="6" t="s">
        <v>96</v>
      </c>
      <c r="BI582" s="6" t="s">
        <v>96</v>
      </c>
      <c r="BJ582" s="6" t="s">
        <v>96</v>
      </c>
      <c r="BK582" s="6" t="s">
        <v>908</v>
      </c>
      <c r="BL582" s="6" t="s">
        <v>96</v>
      </c>
      <c r="BM582" s="6" t="s">
        <v>96</v>
      </c>
      <c r="BN582" s="6" t="s">
        <v>77</v>
      </c>
      <c r="BO582" t="s">
        <v>897</v>
      </c>
      <c r="BP582" s="6" t="s">
        <v>96</v>
      </c>
      <c r="BQ582" t="s">
        <v>424</v>
      </c>
      <c r="BR582" t="s">
        <v>898</v>
      </c>
      <c r="BS582" s="6" t="s">
        <v>96</v>
      </c>
      <c r="BT582" s="6" t="s">
        <v>96</v>
      </c>
      <c r="BU582" s="6" t="s">
        <v>96</v>
      </c>
      <c r="BV582" s="6" t="s">
        <v>96</v>
      </c>
      <c r="BW582" s="6" t="s">
        <v>96</v>
      </c>
      <c r="BX582" s="6" t="s">
        <v>96</v>
      </c>
    </row>
    <row r="583" spans="1:76" x14ac:dyDescent="0.25">
      <c r="A583" s="6" t="s">
        <v>895</v>
      </c>
      <c r="B583" s="6" t="s">
        <v>894</v>
      </c>
      <c r="C583" s="6" t="s">
        <v>893</v>
      </c>
      <c r="D583" s="36" t="s">
        <v>892</v>
      </c>
      <c r="E583" s="6">
        <v>2012</v>
      </c>
      <c r="F583" s="39">
        <v>-0.52800000000000002</v>
      </c>
      <c r="G583" t="s">
        <v>899</v>
      </c>
      <c r="H583" s="6" t="s">
        <v>832</v>
      </c>
      <c r="I583" t="s">
        <v>686</v>
      </c>
      <c r="J583" s="6" t="s">
        <v>96</v>
      </c>
      <c r="K583">
        <v>2E-3</v>
      </c>
      <c r="L583" s="6" t="s">
        <v>96</v>
      </c>
      <c r="M583" s="6" t="s">
        <v>96</v>
      </c>
      <c r="N583" s="6" t="s">
        <v>96</v>
      </c>
      <c r="O583" s="6" t="s">
        <v>96</v>
      </c>
      <c r="P583" s="39" t="s">
        <v>96</v>
      </c>
      <c r="Q583" s="6" t="s">
        <v>96</v>
      </c>
      <c r="R583" s="6" t="s">
        <v>96</v>
      </c>
      <c r="S583" s="6" t="s">
        <v>96</v>
      </c>
      <c r="T583" s="6" t="s">
        <v>96</v>
      </c>
      <c r="U583" s="7">
        <f t="shared" si="16"/>
        <v>16.55</v>
      </c>
      <c r="V583" s="16">
        <v>17.7</v>
      </c>
      <c r="W583" s="16">
        <v>15.4</v>
      </c>
      <c r="X583" s="16" t="s">
        <v>96</v>
      </c>
      <c r="Y583" s="16" t="s">
        <v>96</v>
      </c>
      <c r="Z583" s="61" t="s">
        <v>896</v>
      </c>
      <c r="AA583" s="6" t="s">
        <v>163</v>
      </c>
      <c r="AB583" s="6">
        <v>1977</v>
      </c>
      <c r="AC583" s="6">
        <v>2008</v>
      </c>
      <c r="AD583" s="6" t="s">
        <v>96</v>
      </c>
      <c r="AE583" s="6" t="s">
        <v>96</v>
      </c>
      <c r="AF583" s="6" t="s">
        <v>96</v>
      </c>
      <c r="AG583" s="6" t="s">
        <v>96</v>
      </c>
      <c r="AH583" s="6" t="s">
        <v>96</v>
      </c>
      <c r="AI583" s="6" t="s">
        <v>96</v>
      </c>
      <c r="AJ583" s="6" t="s">
        <v>96</v>
      </c>
      <c r="AK583" s="6" t="s">
        <v>96</v>
      </c>
      <c r="AL583" s="16" t="s">
        <v>73</v>
      </c>
      <c r="AM583" s="6">
        <f t="shared" si="17"/>
        <v>17.824999999999999</v>
      </c>
      <c r="AN583" s="6" t="s">
        <v>96</v>
      </c>
      <c r="AO583" s="6" t="s">
        <v>96</v>
      </c>
      <c r="AP583" s="6" t="s">
        <v>96</v>
      </c>
      <c r="AQ583" s="6" t="s">
        <v>96</v>
      </c>
      <c r="AR583" s="6" t="s">
        <v>96</v>
      </c>
      <c r="AS583" s="6" t="s">
        <v>96</v>
      </c>
      <c r="AT583" s="6" t="s">
        <v>96</v>
      </c>
      <c r="AU583" s="6" t="s">
        <v>96</v>
      </c>
      <c r="AV583" s="6" t="s">
        <v>96</v>
      </c>
      <c r="AW583" s="6" t="s">
        <v>96</v>
      </c>
      <c r="AX583" s="6">
        <v>1</v>
      </c>
      <c r="AY583" s="6">
        <v>1</v>
      </c>
      <c r="AZ583" s="6">
        <v>1</v>
      </c>
      <c r="BA583" s="6">
        <v>1</v>
      </c>
      <c r="BB583" s="6" t="s">
        <v>96</v>
      </c>
      <c r="BC583" s="6" t="s">
        <v>96</v>
      </c>
      <c r="BD583" s="6">
        <v>1</v>
      </c>
      <c r="BE583" s="6" t="s">
        <v>96</v>
      </c>
      <c r="BF583" s="6" t="s">
        <v>96</v>
      </c>
      <c r="BG583" s="6" t="s">
        <v>96</v>
      </c>
      <c r="BH583" s="6" t="s">
        <v>96</v>
      </c>
      <c r="BI583" s="6" t="s">
        <v>96</v>
      </c>
      <c r="BJ583" s="6" t="s">
        <v>96</v>
      </c>
      <c r="BK583" s="6" t="s">
        <v>909</v>
      </c>
      <c r="BL583" s="6" t="s">
        <v>96</v>
      </c>
      <c r="BM583" s="6" t="s">
        <v>96</v>
      </c>
      <c r="BN583" s="6" t="s">
        <v>77</v>
      </c>
      <c r="BO583" t="s">
        <v>897</v>
      </c>
      <c r="BP583" s="6" t="s">
        <v>96</v>
      </c>
      <c r="BQ583" t="s">
        <v>424</v>
      </c>
      <c r="BR583" t="s">
        <v>898</v>
      </c>
      <c r="BS583" s="6" t="s">
        <v>96</v>
      </c>
      <c r="BT583" s="6" t="s">
        <v>96</v>
      </c>
      <c r="BU583" s="6" t="s">
        <v>96</v>
      </c>
      <c r="BV583" s="6" t="s">
        <v>96</v>
      </c>
      <c r="BW583" s="6" t="s">
        <v>96</v>
      </c>
      <c r="BX583" s="6" t="s">
        <v>96</v>
      </c>
    </row>
    <row r="584" spans="1:76" x14ac:dyDescent="0.25">
      <c r="A584" s="6" t="s">
        <v>895</v>
      </c>
      <c r="B584" s="6" t="s">
        <v>894</v>
      </c>
      <c r="C584" s="6" t="s">
        <v>893</v>
      </c>
      <c r="D584" s="36" t="s">
        <v>892</v>
      </c>
      <c r="E584" s="6">
        <v>2012</v>
      </c>
      <c r="F584" s="39">
        <v>-0.02</v>
      </c>
      <c r="G584" t="s">
        <v>899</v>
      </c>
      <c r="H584" s="6" t="s">
        <v>832</v>
      </c>
      <c r="I584" t="s">
        <v>686</v>
      </c>
      <c r="J584" s="6" t="s">
        <v>96</v>
      </c>
      <c r="K584">
        <v>0.91500000000000004</v>
      </c>
      <c r="L584" s="6" t="s">
        <v>96</v>
      </c>
      <c r="M584" s="6" t="s">
        <v>96</v>
      </c>
      <c r="N584" s="6" t="s">
        <v>96</v>
      </c>
      <c r="O584" s="6" t="s">
        <v>96</v>
      </c>
      <c r="P584" s="39" t="s">
        <v>96</v>
      </c>
      <c r="Q584" s="6" t="s">
        <v>96</v>
      </c>
      <c r="R584" s="6" t="s">
        <v>96</v>
      </c>
      <c r="S584" s="6" t="s">
        <v>96</v>
      </c>
      <c r="T584" s="6" t="s">
        <v>96</v>
      </c>
      <c r="U584" s="7">
        <f t="shared" si="16"/>
        <v>14.95</v>
      </c>
      <c r="V584" s="16">
        <v>16</v>
      </c>
      <c r="W584" s="16">
        <v>13.9</v>
      </c>
      <c r="X584" s="16" t="s">
        <v>96</v>
      </c>
      <c r="Y584" s="16" t="s">
        <v>96</v>
      </c>
      <c r="Z584" s="61" t="s">
        <v>896</v>
      </c>
      <c r="AA584" s="6" t="s">
        <v>163</v>
      </c>
      <c r="AB584" s="6">
        <v>1977</v>
      </c>
      <c r="AC584" s="6">
        <v>2008</v>
      </c>
      <c r="AD584" s="6" t="s">
        <v>96</v>
      </c>
      <c r="AE584" s="6" t="s">
        <v>96</v>
      </c>
      <c r="AF584" s="6" t="s">
        <v>96</v>
      </c>
      <c r="AG584" s="6" t="s">
        <v>96</v>
      </c>
      <c r="AH584" s="6" t="s">
        <v>96</v>
      </c>
      <c r="AI584" s="6" t="s">
        <v>96</v>
      </c>
      <c r="AJ584" s="6" t="s">
        <v>96</v>
      </c>
      <c r="AK584" s="6" t="s">
        <v>96</v>
      </c>
      <c r="AL584" s="16" t="s">
        <v>73</v>
      </c>
      <c r="AM584" s="6">
        <f t="shared" si="17"/>
        <v>17.625</v>
      </c>
      <c r="AN584" s="6" t="s">
        <v>96</v>
      </c>
      <c r="AO584" s="6" t="s">
        <v>96</v>
      </c>
      <c r="AP584" s="6" t="s">
        <v>96</v>
      </c>
      <c r="AQ584" s="6" t="s">
        <v>96</v>
      </c>
      <c r="AR584" s="6" t="s">
        <v>96</v>
      </c>
      <c r="AS584" s="6" t="s">
        <v>96</v>
      </c>
      <c r="AT584" s="6" t="s">
        <v>96</v>
      </c>
      <c r="AU584" s="6" t="s">
        <v>96</v>
      </c>
      <c r="AV584" s="6" t="s">
        <v>96</v>
      </c>
      <c r="AW584" s="6" t="s">
        <v>96</v>
      </c>
      <c r="AX584" s="6">
        <v>1</v>
      </c>
      <c r="AY584" s="6">
        <v>1</v>
      </c>
      <c r="AZ584" s="6">
        <v>1</v>
      </c>
      <c r="BA584" s="6">
        <v>1</v>
      </c>
      <c r="BB584" s="6" t="s">
        <v>96</v>
      </c>
      <c r="BC584" s="6" t="s">
        <v>96</v>
      </c>
      <c r="BD584" s="6">
        <v>1</v>
      </c>
      <c r="BE584" s="6" t="s">
        <v>96</v>
      </c>
      <c r="BF584" s="6" t="s">
        <v>96</v>
      </c>
      <c r="BG584" s="6" t="s">
        <v>96</v>
      </c>
      <c r="BH584" s="6" t="s">
        <v>96</v>
      </c>
      <c r="BI584" s="6" t="s">
        <v>96</v>
      </c>
      <c r="BJ584" s="6" t="s">
        <v>96</v>
      </c>
      <c r="BK584" s="6" t="s">
        <v>910</v>
      </c>
      <c r="BL584" s="6" t="s">
        <v>96</v>
      </c>
      <c r="BM584" s="6" t="s">
        <v>96</v>
      </c>
      <c r="BN584" s="6" t="s">
        <v>77</v>
      </c>
      <c r="BO584" t="s">
        <v>897</v>
      </c>
      <c r="BP584" s="6" t="s">
        <v>96</v>
      </c>
      <c r="BQ584" t="s">
        <v>424</v>
      </c>
      <c r="BR584" t="s">
        <v>898</v>
      </c>
      <c r="BS584" s="6" t="s">
        <v>96</v>
      </c>
      <c r="BT584" s="6" t="s">
        <v>96</v>
      </c>
      <c r="BU584" s="6" t="s">
        <v>96</v>
      </c>
      <c r="BV584" s="6" t="s">
        <v>96</v>
      </c>
      <c r="BW584" s="6" t="s">
        <v>96</v>
      </c>
      <c r="BX584" s="6" t="s">
        <v>96</v>
      </c>
    </row>
    <row r="585" spans="1:76" x14ac:dyDescent="0.25">
      <c r="A585" s="6" t="s">
        <v>895</v>
      </c>
      <c r="B585" s="6" t="s">
        <v>894</v>
      </c>
      <c r="C585" s="6" t="s">
        <v>893</v>
      </c>
      <c r="D585" s="36" t="s">
        <v>892</v>
      </c>
      <c r="E585" s="6">
        <v>2012</v>
      </c>
      <c r="F585" s="39">
        <v>-2.5000000000000001E-2</v>
      </c>
      <c r="G585" t="s">
        <v>899</v>
      </c>
      <c r="H585" s="6" t="s">
        <v>832</v>
      </c>
      <c r="I585" t="s">
        <v>686</v>
      </c>
      <c r="J585" s="6" t="s">
        <v>96</v>
      </c>
      <c r="K585">
        <v>0.89400000000000002</v>
      </c>
      <c r="L585" s="6" t="s">
        <v>96</v>
      </c>
      <c r="M585" s="6" t="s">
        <v>96</v>
      </c>
      <c r="N585" s="6" t="s">
        <v>96</v>
      </c>
      <c r="O585" s="6" t="s">
        <v>96</v>
      </c>
      <c r="P585" s="39" t="s">
        <v>96</v>
      </c>
      <c r="Q585" s="6" t="s">
        <v>96</v>
      </c>
      <c r="R585" s="6" t="s">
        <v>96</v>
      </c>
      <c r="S585" s="6" t="s">
        <v>96</v>
      </c>
      <c r="T585" s="6" t="s">
        <v>96</v>
      </c>
      <c r="U585" s="7">
        <f t="shared" si="16"/>
        <v>16.100000000000001</v>
      </c>
      <c r="V585" s="16">
        <v>17.3</v>
      </c>
      <c r="W585" s="16">
        <v>14.9</v>
      </c>
      <c r="X585" s="16" t="s">
        <v>96</v>
      </c>
      <c r="Y585" s="16" t="s">
        <v>96</v>
      </c>
      <c r="Z585" s="61" t="s">
        <v>896</v>
      </c>
      <c r="AA585" s="6" t="s">
        <v>163</v>
      </c>
      <c r="AB585" s="6">
        <v>1977</v>
      </c>
      <c r="AC585" s="6">
        <v>2008</v>
      </c>
      <c r="AD585" s="6" t="s">
        <v>96</v>
      </c>
      <c r="AE585" s="6" t="s">
        <v>96</v>
      </c>
      <c r="AF585" s="6" t="s">
        <v>96</v>
      </c>
      <c r="AG585" s="6" t="s">
        <v>96</v>
      </c>
      <c r="AH585" s="6" t="s">
        <v>96</v>
      </c>
      <c r="AI585" s="6" t="s">
        <v>96</v>
      </c>
      <c r="AJ585" s="6" t="s">
        <v>96</v>
      </c>
      <c r="AK585" s="6" t="s">
        <v>96</v>
      </c>
      <c r="AL585" s="16" t="s">
        <v>73</v>
      </c>
      <c r="AM585" s="6">
        <f t="shared" si="17"/>
        <v>19.425000000000001</v>
      </c>
      <c r="AN585" s="6" t="s">
        <v>96</v>
      </c>
      <c r="AO585" s="6" t="s">
        <v>96</v>
      </c>
      <c r="AP585" s="6" t="s">
        <v>96</v>
      </c>
      <c r="AQ585" s="6" t="s">
        <v>96</v>
      </c>
      <c r="AR585" s="6" t="s">
        <v>96</v>
      </c>
      <c r="AS585" s="6" t="s">
        <v>96</v>
      </c>
      <c r="AT585" s="6" t="s">
        <v>96</v>
      </c>
      <c r="AU585" s="6" t="s">
        <v>96</v>
      </c>
      <c r="AV585" s="6" t="s">
        <v>96</v>
      </c>
      <c r="AW585" s="6" t="s">
        <v>96</v>
      </c>
      <c r="AX585" s="6">
        <v>1</v>
      </c>
      <c r="AY585" s="6">
        <v>1</v>
      </c>
      <c r="AZ585" s="6">
        <v>1</v>
      </c>
      <c r="BA585" s="6">
        <v>1</v>
      </c>
      <c r="BB585" s="6" t="s">
        <v>96</v>
      </c>
      <c r="BC585" s="6" t="s">
        <v>96</v>
      </c>
      <c r="BD585" s="6">
        <v>1</v>
      </c>
      <c r="BE585" s="6" t="s">
        <v>96</v>
      </c>
      <c r="BF585" s="6" t="s">
        <v>96</v>
      </c>
      <c r="BG585" s="6" t="s">
        <v>96</v>
      </c>
      <c r="BH585" s="6" t="s">
        <v>96</v>
      </c>
      <c r="BI585" s="6" t="s">
        <v>96</v>
      </c>
      <c r="BJ585" s="6" t="s">
        <v>96</v>
      </c>
      <c r="BK585" s="6" t="s">
        <v>911</v>
      </c>
      <c r="BL585" s="6" t="s">
        <v>96</v>
      </c>
      <c r="BM585" s="6" t="s">
        <v>96</v>
      </c>
      <c r="BN585" s="6" t="s">
        <v>77</v>
      </c>
      <c r="BO585" t="s">
        <v>897</v>
      </c>
      <c r="BP585" s="6" t="s">
        <v>96</v>
      </c>
      <c r="BQ585" t="s">
        <v>424</v>
      </c>
      <c r="BR585" t="s">
        <v>898</v>
      </c>
      <c r="BS585" s="6" t="s">
        <v>96</v>
      </c>
      <c r="BT585" s="6" t="s">
        <v>96</v>
      </c>
      <c r="BU585" s="6" t="s">
        <v>96</v>
      </c>
      <c r="BV585" s="6" t="s">
        <v>96</v>
      </c>
      <c r="BW585" s="6" t="s">
        <v>96</v>
      </c>
      <c r="BX585" s="6" t="s">
        <v>96</v>
      </c>
    </row>
    <row r="586" spans="1:76" x14ac:dyDescent="0.25">
      <c r="A586" s="6" t="s">
        <v>895</v>
      </c>
      <c r="B586" s="6" t="s">
        <v>894</v>
      </c>
      <c r="C586" s="6" t="s">
        <v>893</v>
      </c>
      <c r="D586" s="36" t="s">
        <v>892</v>
      </c>
      <c r="E586" s="6">
        <v>2012</v>
      </c>
      <c r="F586" s="39">
        <v>0.26600000000000001</v>
      </c>
      <c r="G586" t="s">
        <v>899</v>
      </c>
      <c r="H586" s="6" t="s">
        <v>832</v>
      </c>
      <c r="I586" t="s">
        <v>686</v>
      </c>
      <c r="J586" s="6" t="s">
        <v>96</v>
      </c>
      <c r="K586" s="6">
        <v>0.14099999999999999</v>
      </c>
      <c r="L586" s="6" t="s">
        <v>96</v>
      </c>
      <c r="M586" s="6" t="s">
        <v>96</v>
      </c>
      <c r="N586" s="6" t="s">
        <v>96</v>
      </c>
      <c r="O586" s="6" t="s">
        <v>96</v>
      </c>
      <c r="P586" s="39" t="s">
        <v>96</v>
      </c>
      <c r="Q586" s="6" t="s">
        <v>96</v>
      </c>
      <c r="R586" s="6" t="s">
        <v>96</v>
      </c>
      <c r="S586" s="6" t="s">
        <v>96</v>
      </c>
      <c r="T586" s="6" t="s">
        <v>96</v>
      </c>
      <c r="U586" s="7">
        <f t="shared" si="16"/>
        <v>11.649999999999999</v>
      </c>
      <c r="V586" s="16">
        <v>12.7</v>
      </c>
      <c r="W586" s="16">
        <v>10.6</v>
      </c>
      <c r="X586" s="16" t="s">
        <v>96</v>
      </c>
      <c r="Y586" s="16" t="s">
        <v>96</v>
      </c>
      <c r="Z586" s="61" t="s">
        <v>896</v>
      </c>
      <c r="AA586" s="6" t="s">
        <v>163</v>
      </c>
      <c r="AB586" s="6">
        <v>1977</v>
      </c>
      <c r="AC586" s="6">
        <v>2008</v>
      </c>
      <c r="AD586" s="6" t="s">
        <v>96</v>
      </c>
      <c r="AE586" s="6">
        <v>1</v>
      </c>
      <c r="AF586" s="6" t="s">
        <v>96</v>
      </c>
      <c r="AG586" s="6" t="s">
        <v>96</v>
      </c>
      <c r="AH586" s="6" t="s">
        <v>96</v>
      </c>
      <c r="AI586" s="6" t="s">
        <v>96</v>
      </c>
      <c r="AJ586" s="6" t="s">
        <v>96</v>
      </c>
      <c r="AK586" s="6" t="s">
        <v>96</v>
      </c>
      <c r="AL586" s="16" t="s">
        <v>73</v>
      </c>
      <c r="AM586" s="6">
        <v>42.6</v>
      </c>
      <c r="AN586" s="6" t="s">
        <v>96</v>
      </c>
      <c r="AO586" s="6" t="s">
        <v>96</v>
      </c>
      <c r="AP586" s="6" t="s">
        <v>96</v>
      </c>
      <c r="AQ586" s="6" t="s">
        <v>96</v>
      </c>
      <c r="AR586" s="6" t="s">
        <v>96</v>
      </c>
      <c r="AS586" s="6" t="s">
        <v>96</v>
      </c>
      <c r="AT586" s="6" t="s">
        <v>96</v>
      </c>
      <c r="AU586" s="6" t="s">
        <v>96</v>
      </c>
      <c r="AV586" s="6" t="s">
        <v>96</v>
      </c>
      <c r="AW586" s="6" t="s">
        <v>96</v>
      </c>
      <c r="AX586" s="6">
        <v>1</v>
      </c>
      <c r="AY586" s="6">
        <v>1</v>
      </c>
      <c r="AZ586" s="6">
        <v>1</v>
      </c>
      <c r="BA586" s="6">
        <v>1</v>
      </c>
      <c r="BB586" s="6" t="s">
        <v>96</v>
      </c>
      <c r="BC586" s="6" t="s">
        <v>96</v>
      </c>
      <c r="BD586" s="6">
        <v>1</v>
      </c>
      <c r="BE586" s="6" t="s">
        <v>96</v>
      </c>
      <c r="BF586" s="6" t="s">
        <v>96</v>
      </c>
      <c r="BG586" s="6" t="s">
        <v>96</v>
      </c>
      <c r="BH586" s="6" t="s">
        <v>96</v>
      </c>
      <c r="BI586" s="6" t="s">
        <v>96</v>
      </c>
      <c r="BJ586" s="6" t="s">
        <v>96</v>
      </c>
      <c r="BK586" s="6" t="s">
        <v>901</v>
      </c>
      <c r="BL586" t="s">
        <v>900</v>
      </c>
      <c r="BM586" s="6" t="s">
        <v>96</v>
      </c>
      <c r="BN586" s="6" t="s">
        <v>77</v>
      </c>
      <c r="BO586" t="s">
        <v>897</v>
      </c>
      <c r="BP586" s="6" t="s">
        <v>96</v>
      </c>
      <c r="BQ586" t="s">
        <v>424</v>
      </c>
      <c r="BR586" t="s">
        <v>898</v>
      </c>
      <c r="BS586" s="6" t="s">
        <v>96</v>
      </c>
      <c r="BT586" s="6" t="s">
        <v>96</v>
      </c>
      <c r="BU586" s="6" t="s">
        <v>96</v>
      </c>
      <c r="BV586" s="6" t="s">
        <v>96</v>
      </c>
      <c r="BW586" s="6" t="s">
        <v>96</v>
      </c>
      <c r="BX586" s="6" t="s">
        <v>96</v>
      </c>
    </row>
    <row r="587" spans="1:76" x14ac:dyDescent="0.25">
      <c r="A587" s="6" t="s">
        <v>895</v>
      </c>
      <c r="B587" s="6" t="s">
        <v>894</v>
      </c>
      <c r="C587" s="6" t="s">
        <v>893</v>
      </c>
      <c r="D587" s="36" t="s">
        <v>892</v>
      </c>
      <c r="E587" s="6">
        <v>2012</v>
      </c>
      <c r="F587" s="39">
        <v>0.121</v>
      </c>
      <c r="G587" t="s">
        <v>899</v>
      </c>
      <c r="H587" s="6" t="s">
        <v>832</v>
      </c>
      <c r="I587" t="s">
        <v>686</v>
      </c>
      <c r="J587" s="6" t="s">
        <v>96</v>
      </c>
      <c r="K587">
        <v>0.51</v>
      </c>
      <c r="L587" s="6" t="s">
        <v>96</v>
      </c>
      <c r="M587" s="6" t="s">
        <v>96</v>
      </c>
      <c r="N587" s="6" t="s">
        <v>96</v>
      </c>
      <c r="O587" s="6" t="s">
        <v>96</v>
      </c>
      <c r="P587" s="39" t="s">
        <v>96</v>
      </c>
      <c r="Q587" s="6" t="s">
        <v>96</v>
      </c>
      <c r="R587" s="6" t="s">
        <v>96</v>
      </c>
      <c r="S587" s="6" t="s">
        <v>96</v>
      </c>
      <c r="T587" s="6" t="s">
        <v>96</v>
      </c>
      <c r="U587" s="7">
        <f t="shared" si="16"/>
        <v>10.15</v>
      </c>
      <c r="V587" s="16">
        <v>11.3</v>
      </c>
      <c r="W587" s="16">
        <v>9</v>
      </c>
      <c r="X587" s="16" t="s">
        <v>96</v>
      </c>
      <c r="Y587" s="16" t="s">
        <v>96</v>
      </c>
      <c r="Z587" s="61" t="s">
        <v>896</v>
      </c>
      <c r="AA587" s="6" t="s">
        <v>163</v>
      </c>
      <c r="AB587" s="6">
        <v>1977</v>
      </c>
      <c r="AC587" s="6">
        <v>2008</v>
      </c>
      <c r="AD587" s="6" t="s">
        <v>96</v>
      </c>
      <c r="AE587" s="6">
        <v>1</v>
      </c>
      <c r="AF587" s="6" t="s">
        <v>96</v>
      </c>
      <c r="AG587" s="6" t="s">
        <v>96</v>
      </c>
      <c r="AH587" s="6" t="s">
        <v>96</v>
      </c>
      <c r="AI587" s="6" t="s">
        <v>96</v>
      </c>
      <c r="AJ587" s="6" t="s">
        <v>96</v>
      </c>
      <c r="AK587" s="6" t="s">
        <v>96</v>
      </c>
      <c r="AL587" s="16" t="s">
        <v>73</v>
      </c>
      <c r="AM587" s="6">
        <v>40.450000000000003</v>
      </c>
      <c r="AN587" s="6" t="s">
        <v>96</v>
      </c>
      <c r="AO587" s="6" t="s">
        <v>96</v>
      </c>
      <c r="AP587" s="6" t="s">
        <v>96</v>
      </c>
      <c r="AQ587" s="6" t="s">
        <v>96</v>
      </c>
      <c r="AR587" s="6" t="s">
        <v>96</v>
      </c>
      <c r="AS587" s="6" t="s">
        <v>96</v>
      </c>
      <c r="AT587" s="6" t="s">
        <v>96</v>
      </c>
      <c r="AU587" s="6" t="s">
        <v>96</v>
      </c>
      <c r="AV587" s="6" t="s">
        <v>96</v>
      </c>
      <c r="AW587" s="6" t="s">
        <v>96</v>
      </c>
      <c r="AX587" s="6">
        <v>1</v>
      </c>
      <c r="AY587" s="6">
        <v>1</v>
      </c>
      <c r="AZ587" s="6">
        <v>1</v>
      </c>
      <c r="BA587" s="6">
        <v>1</v>
      </c>
      <c r="BB587" s="6" t="s">
        <v>96</v>
      </c>
      <c r="BC587" s="6" t="s">
        <v>96</v>
      </c>
      <c r="BD587" s="6">
        <v>1</v>
      </c>
      <c r="BE587" s="6" t="s">
        <v>96</v>
      </c>
      <c r="BF587" s="6" t="s">
        <v>96</v>
      </c>
      <c r="BG587" s="6" t="s">
        <v>96</v>
      </c>
      <c r="BH587" s="6" t="s">
        <v>96</v>
      </c>
      <c r="BI587" s="6" t="s">
        <v>96</v>
      </c>
      <c r="BJ587" s="6" t="s">
        <v>96</v>
      </c>
      <c r="BK587" s="6" t="s">
        <v>902</v>
      </c>
      <c r="BL587" s="6" t="s">
        <v>96</v>
      </c>
      <c r="BM587" s="6" t="s">
        <v>96</v>
      </c>
      <c r="BN587" s="6" t="s">
        <v>77</v>
      </c>
      <c r="BO587" t="s">
        <v>897</v>
      </c>
      <c r="BP587" s="6" t="s">
        <v>96</v>
      </c>
      <c r="BQ587" t="s">
        <v>424</v>
      </c>
      <c r="BR587" t="s">
        <v>898</v>
      </c>
      <c r="BS587" s="6" t="s">
        <v>96</v>
      </c>
      <c r="BT587" s="6" t="s">
        <v>96</v>
      </c>
      <c r="BU587" s="6" t="s">
        <v>96</v>
      </c>
      <c r="BV587" s="6" t="s">
        <v>96</v>
      </c>
      <c r="BW587" s="6" t="s">
        <v>96</v>
      </c>
      <c r="BX587" s="6" t="s">
        <v>96</v>
      </c>
    </row>
    <row r="588" spans="1:76" x14ac:dyDescent="0.25">
      <c r="A588" s="6" t="s">
        <v>895</v>
      </c>
      <c r="B588" s="6" t="s">
        <v>894</v>
      </c>
      <c r="C588" s="6" t="s">
        <v>893</v>
      </c>
      <c r="D588" s="36" t="s">
        <v>892</v>
      </c>
      <c r="E588" s="6">
        <v>2012</v>
      </c>
      <c r="F588" s="39">
        <v>0.23799999999999999</v>
      </c>
      <c r="G588" t="s">
        <v>899</v>
      </c>
      <c r="H588" s="6" t="s">
        <v>832</v>
      </c>
      <c r="I588" t="s">
        <v>686</v>
      </c>
      <c r="J588" s="6" t="s">
        <v>96</v>
      </c>
      <c r="K588">
        <v>0.19</v>
      </c>
      <c r="L588" s="6" t="s">
        <v>96</v>
      </c>
      <c r="M588" s="6" t="s">
        <v>96</v>
      </c>
      <c r="N588" s="6" t="s">
        <v>96</v>
      </c>
      <c r="O588" s="6" t="s">
        <v>96</v>
      </c>
      <c r="P588" s="39" t="s">
        <v>96</v>
      </c>
      <c r="Q588" s="6" t="s">
        <v>96</v>
      </c>
      <c r="R588" s="6" t="s">
        <v>96</v>
      </c>
      <c r="S588" s="6" t="s">
        <v>96</v>
      </c>
      <c r="T588" s="6" t="s">
        <v>96</v>
      </c>
      <c r="U588" s="7">
        <f t="shared" si="16"/>
        <v>14.75</v>
      </c>
      <c r="V588" s="16">
        <v>16</v>
      </c>
      <c r="W588" s="16">
        <v>13.5</v>
      </c>
      <c r="X588" s="16" t="s">
        <v>96</v>
      </c>
      <c r="Y588" s="16" t="s">
        <v>96</v>
      </c>
      <c r="Z588" s="61" t="s">
        <v>896</v>
      </c>
      <c r="AA588" s="6" t="s">
        <v>163</v>
      </c>
      <c r="AB588" s="6">
        <v>1977</v>
      </c>
      <c r="AC588" s="6">
        <v>2008</v>
      </c>
      <c r="AD588" s="6" t="s">
        <v>96</v>
      </c>
      <c r="AE588" s="6">
        <v>1</v>
      </c>
      <c r="AF588" s="6" t="s">
        <v>96</v>
      </c>
      <c r="AG588" s="6" t="s">
        <v>96</v>
      </c>
      <c r="AH588" s="6" t="s">
        <v>96</v>
      </c>
      <c r="AI588" s="6" t="s">
        <v>96</v>
      </c>
      <c r="AJ588" s="6" t="s">
        <v>96</v>
      </c>
      <c r="AK588" s="6" t="s">
        <v>96</v>
      </c>
      <c r="AL588" s="16" t="s">
        <v>73</v>
      </c>
      <c r="AM588" s="6">
        <v>36.799999999999997</v>
      </c>
      <c r="AN588" s="6" t="s">
        <v>96</v>
      </c>
      <c r="AO588" s="6" t="s">
        <v>96</v>
      </c>
      <c r="AP588" s="6" t="s">
        <v>96</v>
      </c>
      <c r="AQ588" s="6" t="s">
        <v>96</v>
      </c>
      <c r="AR588" s="6" t="s">
        <v>96</v>
      </c>
      <c r="AS588" s="6" t="s">
        <v>96</v>
      </c>
      <c r="AT588" s="6" t="s">
        <v>96</v>
      </c>
      <c r="AU588" s="6" t="s">
        <v>96</v>
      </c>
      <c r="AV588" s="6" t="s">
        <v>96</v>
      </c>
      <c r="AW588" s="6" t="s">
        <v>96</v>
      </c>
      <c r="AX588" s="6">
        <v>1</v>
      </c>
      <c r="AY588" s="6">
        <v>1</v>
      </c>
      <c r="AZ588" s="6">
        <v>1</v>
      </c>
      <c r="BA588" s="6">
        <v>1</v>
      </c>
      <c r="BB588" s="6" t="s">
        <v>96</v>
      </c>
      <c r="BC588" s="6" t="s">
        <v>96</v>
      </c>
      <c r="BD588" s="6">
        <v>1</v>
      </c>
      <c r="BE588" s="6" t="s">
        <v>96</v>
      </c>
      <c r="BF588" s="6" t="s">
        <v>96</v>
      </c>
      <c r="BG588" s="6" t="s">
        <v>96</v>
      </c>
      <c r="BH588" s="6" t="s">
        <v>96</v>
      </c>
      <c r="BI588" s="6" t="s">
        <v>96</v>
      </c>
      <c r="BJ588" s="6" t="s">
        <v>96</v>
      </c>
      <c r="BK588" s="6" t="s">
        <v>903</v>
      </c>
      <c r="BL588" s="6" t="s">
        <v>96</v>
      </c>
      <c r="BM588" s="6" t="s">
        <v>96</v>
      </c>
      <c r="BN588" s="6" t="s">
        <v>77</v>
      </c>
      <c r="BO588" t="s">
        <v>897</v>
      </c>
      <c r="BP588" s="6" t="s">
        <v>96</v>
      </c>
      <c r="BQ588" t="s">
        <v>424</v>
      </c>
      <c r="BR588" t="s">
        <v>898</v>
      </c>
      <c r="BS588" s="6" t="s">
        <v>96</v>
      </c>
      <c r="BT588" s="6" t="s">
        <v>96</v>
      </c>
      <c r="BU588" s="6" t="s">
        <v>96</v>
      </c>
      <c r="BV588" s="6" t="s">
        <v>96</v>
      </c>
      <c r="BW588" s="6" t="s">
        <v>96</v>
      </c>
      <c r="BX588" s="6" t="s">
        <v>96</v>
      </c>
    </row>
    <row r="589" spans="1:76" x14ac:dyDescent="0.25">
      <c r="A589" s="6" t="s">
        <v>895</v>
      </c>
      <c r="B589" s="6" t="s">
        <v>894</v>
      </c>
      <c r="C589" s="6" t="s">
        <v>893</v>
      </c>
      <c r="D589" s="36" t="s">
        <v>892</v>
      </c>
      <c r="E589" s="6">
        <v>2012</v>
      </c>
      <c r="F589" s="39">
        <v>0.13400000000000001</v>
      </c>
      <c r="G589" t="s">
        <v>899</v>
      </c>
      <c r="H589" s="6" t="s">
        <v>832</v>
      </c>
      <c r="I589" t="s">
        <v>686</v>
      </c>
      <c r="J589" s="6" t="s">
        <v>96</v>
      </c>
      <c r="K589">
        <v>0.46400000000000002</v>
      </c>
      <c r="L589" s="6" t="s">
        <v>96</v>
      </c>
      <c r="M589" s="6" t="s">
        <v>96</v>
      </c>
      <c r="N589" s="6" t="s">
        <v>96</v>
      </c>
      <c r="O589" s="6" t="s">
        <v>96</v>
      </c>
      <c r="P589" s="39" t="s">
        <v>96</v>
      </c>
      <c r="Q589" s="6" t="s">
        <v>96</v>
      </c>
      <c r="R589" s="6" t="s">
        <v>96</v>
      </c>
      <c r="S589" s="6" t="s">
        <v>96</v>
      </c>
      <c r="T589" s="6" t="s">
        <v>96</v>
      </c>
      <c r="U589" s="7">
        <f t="shared" si="16"/>
        <v>11.65</v>
      </c>
      <c r="V589" s="16">
        <v>12.9</v>
      </c>
      <c r="W589" s="16">
        <v>10.4</v>
      </c>
      <c r="X589" s="16" t="s">
        <v>96</v>
      </c>
      <c r="Y589" s="16" t="s">
        <v>96</v>
      </c>
      <c r="Z589" s="61" t="s">
        <v>896</v>
      </c>
      <c r="AA589" s="6" t="s">
        <v>163</v>
      </c>
      <c r="AB589" s="6">
        <v>1977</v>
      </c>
      <c r="AC589" s="6">
        <v>2008</v>
      </c>
      <c r="AD589" s="6" t="s">
        <v>96</v>
      </c>
      <c r="AE589" s="6">
        <v>1</v>
      </c>
      <c r="AF589" s="6" t="s">
        <v>96</v>
      </c>
      <c r="AG589" s="6" t="s">
        <v>96</v>
      </c>
      <c r="AH589" s="6" t="s">
        <v>96</v>
      </c>
      <c r="AI589" s="6" t="s">
        <v>96</v>
      </c>
      <c r="AJ589" s="6" t="s">
        <v>96</v>
      </c>
      <c r="AK589" s="6" t="s">
        <v>96</v>
      </c>
      <c r="AL589" s="16" t="s">
        <v>73</v>
      </c>
      <c r="AM589" s="6">
        <v>32.549999999999997</v>
      </c>
      <c r="AN589" s="6" t="s">
        <v>96</v>
      </c>
      <c r="AO589" s="6" t="s">
        <v>96</v>
      </c>
      <c r="AP589" s="6" t="s">
        <v>96</v>
      </c>
      <c r="AQ589" s="6" t="s">
        <v>96</v>
      </c>
      <c r="AR589" s="6" t="s">
        <v>96</v>
      </c>
      <c r="AS589" s="6" t="s">
        <v>96</v>
      </c>
      <c r="AT589" s="6" t="s">
        <v>96</v>
      </c>
      <c r="AU589" s="6" t="s">
        <v>96</v>
      </c>
      <c r="AV589" s="6" t="s">
        <v>96</v>
      </c>
      <c r="AW589" s="6" t="s">
        <v>96</v>
      </c>
      <c r="AX589" s="6">
        <v>1</v>
      </c>
      <c r="AY589" s="6">
        <v>1</v>
      </c>
      <c r="AZ589" s="6">
        <v>1</v>
      </c>
      <c r="BA589" s="6">
        <v>1</v>
      </c>
      <c r="BB589" s="6" t="s">
        <v>96</v>
      </c>
      <c r="BC589" s="6" t="s">
        <v>96</v>
      </c>
      <c r="BD589" s="6">
        <v>1</v>
      </c>
      <c r="BE589" s="6" t="s">
        <v>96</v>
      </c>
      <c r="BF589" s="6" t="s">
        <v>96</v>
      </c>
      <c r="BG589" s="6" t="s">
        <v>96</v>
      </c>
      <c r="BH589" s="6" t="s">
        <v>96</v>
      </c>
      <c r="BI589" s="6" t="s">
        <v>96</v>
      </c>
      <c r="BJ589" s="6" t="s">
        <v>96</v>
      </c>
      <c r="BK589" s="6" t="s">
        <v>904</v>
      </c>
      <c r="BL589" s="6" t="s">
        <v>96</v>
      </c>
      <c r="BM589" s="6" t="s">
        <v>96</v>
      </c>
      <c r="BN589" s="6" t="s">
        <v>77</v>
      </c>
      <c r="BO589" t="s">
        <v>897</v>
      </c>
      <c r="BP589" s="6" t="s">
        <v>96</v>
      </c>
      <c r="BQ589" t="s">
        <v>424</v>
      </c>
      <c r="BR589" t="s">
        <v>898</v>
      </c>
      <c r="BS589" s="6" t="s">
        <v>96</v>
      </c>
      <c r="BT589" s="6" t="s">
        <v>96</v>
      </c>
      <c r="BU589" s="6" t="s">
        <v>96</v>
      </c>
      <c r="BV589" s="6" t="s">
        <v>96</v>
      </c>
      <c r="BW589" s="6" t="s">
        <v>96</v>
      </c>
      <c r="BX589" s="6" t="s">
        <v>96</v>
      </c>
    </row>
    <row r="590" spans="1:76" x14ac:dyDescent="0.25">
      <c r="A590" s="6" t="s">
        <v>895</v>
      </c>
      <c r="B590" s="6" t="s">
        <v>894</v>
      </c>
      <c r="C590" s="6" t="s">
        <v>893</v>
      </c>
      <c r="D590" s="36" t="s">
        <v>892</v>
      </c>
      <c r="E590" s="6">
        <v>2012</v>
      </c>
      <c r="F590" s="39">
        <v>0.38</v>
      </c>
      <c r="G590" t="s">
        <v>899</v>
      </c>
      <c r="H590" s="6" t="s">
        <v>832</v>
      </c>
      <c r="I590" t="s">
        <v>686</v>
      </c>
      <c r="J590" s="6" t="s">
        <v>96</v>
      </c>
      <c r="K590">
        <v>3.2000000000000001E-2</v>
      </c>
      <c r="L590" s="6" t="s">
        <v>96</v>
      </c>
      <c r="M590" s="6" t="s">
        <v>96</v>
      </c>
      <c r="N590" s="6" t="s">
        <v>96</v>
      </c>
      <c r="O590" s="6" t="s">
        <v>96</v>
      </c>
      <c r="P590" s="39" t="s">
        <v>96</v>
      </c>
      <c r="Q590" s="6" t="s">
        <v>96</v>
      </c>
      <c r="R590" s="6" t="s">
        <v>96</v>
      </c>
      <c r="S590" s="6" t="s">
        <v>96</v>
      </c>
      <c r="T590" s="6" t="s">
        <v>96</v>
      </c>
      <c r="U590" s="7">
        <f t="shared" si="16"/>
        <v>17.899999999999999</v>
      </c>
      <c r="V590" s="16">
        <v>19.2</v>
      </c>
      <c r="W590" s="16">
        <v>16.600000000000001</v>
      </c>
      <c r="X590" s="16" t="s">
        <v>96</v>
      </c>
      <c r="Y590" s="16" t="s">
        <v>96</v>
      </c>
      <c r="Z590" s="61" t="s">
        <v>896</v>
      </c>
      <c r="AA590" s="6" t="s">
        <v>163</v>
      </c>
      <c r="AB590" s="6">
        <v>1977</v>
      </c>
      <c r="AC590" s="6">
        <v>2008</v>
      </c>
      <c r="AD590" s="6" t="s">
        <v>96</v>
      </c>
      <c r="AE590" s="6">
        <v>1</v>
      </c>
      <c r="AF590" s="6" t="s">
        <v>96</v>
      </c>
      <c r="AG590" s="6" t="s">
        <v>96</v>
      </c>
      <c r="AH590" s="6" t="s">
        <v>96</v>
      </c>
      <c r="AI590" s="6" t="s">
        <v>96</v>
      </c>
      <c r="AJ590" s="6" t="s">
        <v>96</v>
      </c>
      <c r="AK590" s="6" t="s">
        <v>96</v>
      </c>
      <c r="AL590" s="16" t="s">
        <v>73</v>
      </c>
      <c r="AM590" s="6">
        <v>38.549999999999997</v>
      </c>
      <c r="AN590" s="6" t="s">
        <v>96</v>
      </c>
      <c r="AO590" s="6" t="s">
        <v>96</v>
      </c>
      <c r="AP590" s="6" t="s">
        <v>96</v>
      </c>
      <c r="AQ590" s="6" t="s">
        <v>96</v>
      </c>
      <c r="AR590" s="6" t="s">
        <v>96</v>
      </c>
      <c r="AS590" s="6" t="s">
        <v>96</v>
      </c>
      <c r="AT590" s="6" t="s">
        <v>96</v>
      </c>
      <c r="AU590" s="6" t="s">
        <v>96</v>
      </c>
      <c r="AV590" s="6" t="s">
        <v>96</v>
      </c>
      <c r="AW590" s="6" t="s">
        <v>96</v>
      </c>
      <c r="AX590" s="6">
        <v>1</v>
      </c>
      <c r="AY590" s="6">
        <v>1</v>
      </c>
      <c r="AZ590" s="6">
        <v>1</v>
      </c>
      <c r="BA590" s="6">
        <v>1</v>
      </c>
      <c r="BB590" s="6" t="s">
        <v>96</v>
      </c>
      <c r="BC590" s="6" t="s">
        <v>96</v>
      </c>
      <c r="BD590" s="6">
        <v>1</v>
      </c>
      <c r="BE590" s="6" t="s">
        <v>96</v>
      </c>
      <c r="BF590" s="6" t="s">
        <v>96</v>
      </c>
      <c r="BG590" s="6" t="s">
        <v>96</v>
      </c>
      <c r="BH590" s="6" t="s">
        <v>96</v>
      </c>
      <c r="BI590" s="6" t="s">
        <v>96</v>
      </c>
      <c r="BJ590" s="6" t="s">
        <v>96</v>
      </c>
      <c r="BK590" s="6" t="s">
        <v>905</v>
      </c>
      <c r="BL590" s="6" t="s">
        <v>96</v>
      </c>
      <c r="BM590" s="6" t="s">
        <v>96</v>
      </c>
      <c r="BN590" s="6" t="s">
        <v>77</v>
      </c>
      <c r="BO590" t="s">
        <v>897</v>
      </c>
      <c r="BP590" s="6" t="s">
        <v>96</v>
      </c>
      <c r="BQ590" t="s">
        <v>424</v>
      </c>
      <c r="BR590" t="s">
        <v>898</v>
      </c>
      <c r="BS590" s="6" t="s">
        <v>96</v>
      </c>
      <c r="BT590" s="6" t="s">
        <v>96</v>
      </c>
      <c r="BU590" s="6" t="s">
        <v>96</v>
      </c>
      <c r="BV590" s="6" t="s">
        <v>96</v>
      </c>
      <c r="BW590" s="6" t="s">
        <v>96</v>
      </c>
      <c r="BX590" s="6" t="s">
        <v>96</v>
      </c>
    </row>
    <row r="591" spans="1:76" x14ac:dyDescent="0.25">
      <c r="A591" s="6" t="s">
        <v>895</v>
      </c>
      <c r="B591" s="6" t="s">
        <v>894</v>
      </c>
      <c r="C591" s="6" t="s">
        <v>893</v>
      </c>
      <c r="D591" s="36" t="s">
        <v>892</v>
      </c>
      <c r="E591" s="6">
        <v>2012</v>
      </c>
      <c r="F591" s="39">
        <v>0.24099999999999999</v>
      </c>
      <c r="G591" t="s">
        <v>899</v>
      </c>
      <c r="H591" s="6" t="s">
        <v>832</v>
      </c>
      <c r="I591" t="s">
        <v>686</v>
      </c>
      <c r="J591" s="6" t="s">
        <v>96</v>
      </c>
      <c r="K591">
        <v>0.184</v>
      </c>
      <c r="L591" s="6" t="s">
        <v>96</v>
      </c>
      <c r="M591" s="6" t="s">
        <v>96</v>
      </c>
      <c r="N591" s="6" t="s">
        <v>96</v>
      </c>
      <c r="O591" s="6" t="s">
        <v>96</v>
      </c>
      <c r="P591" s="39" t="s">
        <v>96</v>
      </c>
      <c r="Q591" s="6" t="s">
        <v>96</v>
      </c>
      <c r="R591" s="6" t="s">
        <v>96</v>
      </c>
      <c r="S591" s="6" t="s">
        <v>96</v>
      </c>
      <c r="T591" s="6" t="s">
        <v>96</v>
      </c>
      <c r="U591" s="7">
        <f t="shared" si="16"/>
        <v>15.850000000000001</v>
      </c>
      <c r="V591" s="16">
        <v>17.100000000000001</v>
      </c>
      <c r="W591" s="16">
        <v>14.6</v>
      </c>
      <c r="X591" s="16" t="s">
        <v>96</v>
      </c>
      <c r="Y591" s="16" t="s">
        <v>96</v>
      </c>
      <c r="Z591" s="61" t="s">
        <v>896</v>
      </c>
      <c r="AA591" s="6" t="s">
        <v>163</v>
      </c>
      <c r="AB591" s="6">
        <v>1977</v>
      </c>
      <c r="AC591" s="6">
        <v>2008</v>
      </c>
      <c r="AD591" s="6" t="s">
        <v>96</v>
      </c>
      <c r="AE591" s="6">
        <v>1</v>
      </c>
      <c r="AF591" s="6" t="s">
        <v>96</v>
      </c>
      <c r="AG591" s="6" t="s">
        <v>96</v>
      </c>
      <c r="AH591" s="6" t="s">
        <v>96</v>
      </c>
      <c r="AI591" s="6" t="s">
        <v>96</v>
      </c>
      <c r="AJ591" s="6" t="s">
        <v>96</v>
      </c>
      <c r="AK591" s="6" t="s">
        <v>96</v>
      </c>
      <c r="AL591" s="16" t="s">
        <v>73</v>
      </c>
      <c r="AM591" s="6">
        <v>24.9</v>
      </c>
      <c r="AN591" s="6" t="s">
        <v>96</v>
      </c>
      <c r="AO591" s="6" t="s">
        <v>96</v>
      </c>
      <c r="AP591" s="6" t="s">
        <v>96</v>
      </c>
      <c r="AQ591" s="6" t="s">
        <v>96</v>
      </c>
      <c r="AR591" s="6" t="s">
        <v>96</v>
      </c>
      <c r="AS591" s="6" t="s">
        <v>96</v>
      </c>
      <c r="AT591" s="6" t="s">
        <v>96</v>
      </c>
      <c r="AU591" s="6" t="s">
        <v>96</v>
      </c>
      <c r="AV591" s="6" t="s">
        <v>96</v>
      </c>
      <c r="AW591" s="6" t="s">
        <v>96</v>
      </c>
      <c r="AX591" s="6">
        <v>1</v>
      </c>
      <c r="AY591" s="6">
        <v>1</v>
      </c>
      <c r="AZ591" s="6">
        <v>1</v>
      </c>
      <c r="BA591" s="6">
        <v>1</v>
      </c>
      <c r="BB591" s="6" t="s">
        <v>96</v>
      </c>
      <c r="BC591" s="6" t="s">
        <v>96</v>
      </c>
      <c r="BD591" s="6">
        <v>1</v>
      </c>
      <c r="BE591" s="6" t="s">
        <v>96</v>
      </c>
      <c r="BF591" s="6" t="s">
        <v>96</v>
      </c>
      <c r="BG591" s="6" t="s">
        <v>96</v>
      </c>
      <c r="BH591" s="6" t="s">
        <v>96</v>
      </c>
      <c r="BI591" s="6" t="s">
        <v>96</v>
      </c>
      <c r="BJ591" s="6" t="s">
        <v>96</v>
      </c>
      <c r="BK591" s="6" t="s">
        <v>906</v>
      </c>
      <c r="BL591" s="6" t="s">
        <v>96</v>
      </c>
      <c r="BM591" s="6" t="s">
        <v>96</v>
      </c>
      <c r="BN591" s="6" t="s">
        <v>77</v>
      </c>
      <c r="BO591" t="s">
        <v>897</v>
      </c>
      <c r="BP591" s="6" t="s">
        <v>96</v>
      </c>
      <c r="BQ591" t="s">
        <v>424</v>
      </c>
      <c r="BR591" t="s">
        <v>898</v>
      </c>
      <c r="BS591" s="6" t="s">
        <v>96</v>
      </c>
      <c r="BT591" s="6" t="s">
        <v>96</v>
      </c>
      <c r="BU591" s="6" t="s">
        <v>96</v>
      </c>
      <c r="BV591" s="6" t="s">
        <v>96</v>
      </c>
      <c r="BW591" s="6" t="s">
        <v>96</v>
      </c>
      <c r="BX591" s="6" t="s">
        <v>96</v>
      </c>
    </row>
    <row r="592" spans="1:76" x14ac:dyDescent="0.25">
      <c r="A592" s="6" t="s">
        <v>895</v>
      </c>
      <c r="B592" s="6" t="s">
        <v>894</v>
      </c>
      <c r="C592" s="6" t="s">
        <v>893</v>
      </c>
      <c r="D592" s="36" t="s">
        <v>892</v>
      </c>
      <c r="E592" s="6">
        <v>2012</v>
      </c>
      <c r="F592" s="39">
        <v>0.05</v>
      </c>
      <c r="G592" t="s">
        <v>899</v>
      </c>
      <c r="H592" s="6" t="s">
        <v>832</v>
      </c>
      <c r="I592" t="s">
        <v>686</v>
      </c>
      <c r="J592" s="6" t="s">
        <v>96</v>
      </c>
      <c r="K592">
        <v>0.78800000000000003</v>
      </c>
      <c r="L592" s="6" t="s">
        <v>96</v>
      </c>
      <c r="M592" s="6" t="s">
        <v>96</v>
      </c>
      <c r="N592" s="6" t="s">
        <v>96</v>
      </c>
      <c r="O592" s="6" t="s">
        <v>96</v>
      </c>
      <c r="P592" s="39" t="s">
        <v>96</v>
      </c>
      <c r="Q592" s="6" t="s">
        <v>96</v>
      </c>
      <c r="R592" s="6" t="s">
        <v>96</v>
      </c>
      <c r="S592" s="6" t="s">
        <v>96</v>
      </c>
      <c r="T592" s="6" t="s">
        <v>96</v>
      </c>
      <c r="U592" s="7">
        <f t="shared" si="16"/>
        <v>15.6</v>
      </c>
      <c r="V592" s="16">
        <v>16.899999999999999</v>
      </c>
      <c r="W592" s="16">
        <v>14.3</v>
      </c>
      <c r="X592" s="16" t="s">
        <v>96</v>
      </c>
      <c r="Y592" s="16" t="s">
        <v>96</v>
      </c>
      <c r="Z592" s="61" t="s">
        <v>896</v>
      </c>
      <c r="AA592" s="6" t="s">
        <v>163</v>
      </c>
      <c r="AB592" s="6">
        <v>1977</v>
      </c>
      <c r="AC592" s="6">
        <v>2008</v>
      </c>
      <c r="AD592" s="6" t="s">
        <v>96</v>
      </c>
      <c r="AE592" s="6">
        <v>1</v>
      </c>
      <c r="AF592" s="6" t="s">
        <v>96</v>
      </c>
      <c r="AG592" s="6" t="s">
        <v>96</v>
      </c>
      <c r="AH592" s="6" t="s">
        <v>96</v>
      </c>
      <c r="AI592" s="6" t="s">
        <v>96</v>
      </c>
      <c r="AJ592" s="6" t="s">
        <v>96</v>
      </c>
      <c r="AK592" s="6" t="s">
        <v>96</v>
      </c>
      <c r="AL592" s="16" t="s">
        <v>73</v>
      </c>
      <c r="AM592" s="6">
        <v>23.15</v>
      </c>
      <c r="AN592" s="6" t="s">
        <v>96</v>
      </c>
      <c r="AO592" s="6" t="s">
        <v>96</v>
      </c>
      <c r="AP592" s="6" t="s">
        <v>96</v>
      </c>
      <c r="AQ592" s="6" t="s">
        <v>96</v>
      </c>
      <c r="AR592" s="6" t="s">
        <v>96</v>
      </c>
      <c r="AS592" s="6" t="s">
        <v>96</v>
      </c>
      <c r="AT592" s="6" t="s">
        <v>96</v>
      </c>
      <c r="AU592" s="6" t="s">
        <v>96</v>
      </c>
      <c r="AV592" s="6" t="s">
        <v>96</v>
      </c>
      <c r="AW592" s="6" t="s">
        <v>96</v>
      </c>
      <c r="AX592" s="6">
        <v>1</v>
      </c>
      <c r="AY592" s="6">
        <v>1</v>
      </c>
      <c r="AZ592" s="6">
        <v>1</v>
      </c>
      <c r="BA592" s="6">
        <v>1</v>
      </c>
      <c r="BB592" s="6" t="s">
        <v>96</v>
      </c>
      <c r="BC592" s="6" t="s">
        <v>96</v>
      </c>
      <c r="BD592" s="6">
        <v>1</v>
      </c>
      <c r="BE592" s="6" t="s">
        <v>96</v>
      </c>
      <c r="BF592" s="6" t="s">
        <v>96</v>
      </c>
      <c r="BG592" s="6" t="s">
        <v>96</v>
      </c>
      <c r="BH592" s="6" t="s">
        <v>96</v>
      </c>
      <c r="BI592" s="6" t="s">
        <v>96</v>
      </c>
      <c r="BJ592" s="6" t="s">
        <v>96</v>
      </c>
      <c r="BK592" s="6" t="s">
        <v>907</v>
      </c>
      <c r="BL592" s="6" t="s">
        <v>96</v>
      </c>
      <c r="BM592" s="6" t="s">
        <v>96</v>
      </c>
      <c r="BN592" s="6" t="s">
        <v>77</v>
      </c>
      <c r="BO592" t="s">
        <v>897</v>
      </c>
      <c r="BP592" s="6" t="s">
        <v>96</v>
      </c>
      <c r="BQ592" t="s">
        <v>424</v>
      </c>
      <c r="BR592" t="s">
        <v>898</v>
      </c>
      <c r="BS592" s="6" t="s">
        <v>96</v>
      </c>
      <c r="BT592" s="6" t="s">
        <v>96</v>
      </c>
      <c r="BU592" s="6" t="s">
        <v>96</v>
      </c>
      <c r="BV592" s="6" t="s">
        <v>96</v>
      </c>
      <c r="BW592" s="6" t="s">
        <v>96</v>
      </c>
      <c r="BX592" s="6" t="s">
        <v>96</v>
      </c>
    </row>
    <row r="593" spans="1:76" x14ac:dyDescent="0.25">
      <c r="A593" s="6" t="s">
        <v>895</v>
      </c>
      <c r="B593" s="6" t="s">
        <v>894</v>
      </c>
      <c r="C593" s="6" t="s">
        <v>893</v>
      </c>
      <c r="D593" s="36" t="s">
        <v>892</v>
      </c>
      <c r="E593" s="6">
        <v>2012</v>
      </c>
      <c r="F593" s="39">
        <v>0.30599999999999999</v>
      </c>
      <c r="G593" t="s">
        <v>899</v>
      </c>
      <c r="H593" s="6" t="s">
        <v>832</v>
      </c>
      <c r="I593" t="s">
        <v>686</v>
      </c>
      <c r="J593" s="6" t="s">
        <v>96</v>
      </c>
      <c r="K593">
        <v>8.8999999999999996E-2</v>
      </c>
      <c r="L593" s="6" t="s">
        <v>96</v>
      </c>
      <c r="M593" s="6" t="s">
        <v>96</v>
      </c>
      <c r="N593" s="6" t="s">
        <v>96</v>
      </c>
      <c r="O593" s="6" t="s">
        <v>96</v>
      </c>
      <c r="P593" s="39" t="s">
        <v>96</v>
      </c>
      <c r="Q593" s="6" t="s">
        <v>96</v>
      </c>
      <c r="R593" s="6" t="s">
        <v>96</v>
      </c>
      <c r="S593" s="6" t="s">
        <v>96</v>
      </c>
      <c r="T593" s="6" t="s">
        <v>96</v>
      </c>
      <c r="U593" s="7">
        <f t="shared" si="16"/>
        <v>15.7</v>
      </c>
      <c r="V593" s="16">
        <v>17.3</v>
      </c>
      <c r="W593" s="16">
        <v>14.1</v>
      </c>
      <c r="X593" s="16" t="s">
        <v>96</v>
      </c>
      <c r="Y593" s="16" t="s">
        <v>96</v>
      </c>
      <c r="Z593" s="61" t="s">
        <v>896</v>
      </c>
      <c r="AA593" s="6" t="s">
        <v>163</v>
      </c>
      <c r="AB593" s="6">
        <v>1977</v>
      </c>
      <c r="AC593" s="6">
        <v>2008</v>
      </c>
      <c r="AD593" s="6" t="s">
        <v>96</v>
      </c>
      <c r="AE593" s="6">
        <v>1</v>
      </c>
      <c r="AF593" s="6" t="s">
        <v>96</v>
      </c>
      <c r="AG593" s="6" t="s">
        <v>96</v>
      </c>
      <c r="AH593" s="6" t="s">
        <v>96</v>
      </c>
      <c r="AI593" s="6" t="s">
        <v>96</v>
      </c>
      <c r="AJ593" s="6" t="s">
        <v>96</v>
      </c>
      <c r="AK593" s="6" t="s">
        <v>96</v>
      </c>
      <c r="AL593" s="16" t="s">
        <v>73</v>
      </c>
      <c r="AM593" s="6">
        <v>23.65</v>
      </c>
      <c r="AN593" s="6" t="s">
        <v>96</v>
      </c>
      <c r="AO593" s="6" t="s">
        <v>96</v>
      </c>
      <c r="AP593" s="6" t="s">
        <v>96</v>
      </c>
      <c r="AQ593" s="6" t="s">
        <v>96</v>
      </c>
      <c r="AR593" s="6" t="s">
        <v>96</v>
      </c>
      <c r="AS593" s="6" t="s">
        <v>96</v>
      </c>
      <c r="AT593" s="6" t="s">
        <v>96</v>
      </c>
      <c r="AU593" s="6" t="s">
        <v>96</v>
      </c>
      <c r="AV593" s="6" t="s">
        <v>96</v>
      </c>
      <c r="AW593" s="6" t="s">
        <v>96</v>
      </c>
      <c r="AX593" s="6">
        <v>1</v>
      </c>
      <c r="AY593" s="6">
        <v>1</v>
      </c>
      <c r="AZ593" s="6">
        <v>1</v>
      </c>
      <c r="BA593" s="6">
        <v>1</v>
      </c>
      <c r="BB593" s="6" t="s">
        <v>96</v>
      </c>
      <c r="BC593" s="6" t="s">
        <v>96</v>
      </c>
      <c r="BD593" s="6">
        <v>1</v>
      </c>
      <c r="BE593" s="6" t="s">
        <v>96</v>
      </c>
      <c r="BF593" s="6" t="s">
        <v>96</v>
      </c>
      <c r="BG593" s="6" t="s">
        <v>96</v>
      </c>
      <c r="BH593" s="6" t="s">
        <v>96</v>
      </c>
      <c r="BI593" s="6" t="s">
        <v>96</v>
      </c>
      <c r="BJ593" s="6" t="s">
        <v>96</v>
      </c>
      <c r="BK593" s="6" t="s">
        <v>908</v>
      </c>
      <c r="BL593" s="6" t="s">
        <v>96</v>
      </c>
      <c r="BM593" s="6" t="s">
        <v>96</v>
      </c>
      <c r="BN593" s="6" t="s">
        <v>77</v>
      </c>
      <c r="BO593" t="s">
        <v>897</v>
      </c>
      <c r="BP593" s="6" t="s">
        <v>96</v>
      </c>
      <c r="BQ593" t="s">
        <v>424</v>
      </c>
      <c r="BR593" t="s">
        <v>898</v>
      </c>
      <c r="BS593" s="6" t="s">
        <v>96</v>
      </c>
      <c r="BT593" s="6" t="s">
        <v>96</v>
      </c>
      <c r="BU593" s="6" t="s">
        <v>96</v>
      </c>
      <c r="BV593" s="6" t="s">
        <v>96</v>
      </c>
      <c r="BW593" s="6" t="s">
        <v>96</v>
      </c>
      <c r="BX593" s="6" t="s">
        <v>96</v>
      </c>
    </row>
    <row r="594" spans="1:76" x14ac:dyDescent="0.25">
      <c r="A594" s="6" t="s">
        <v>895</v>
      </c>
      <c r="B594" s="6" t="s">
        <v>894</v>
      </c>
      <c r="C594" s="6" t="s">
        <v>893</v>
      </c>
      <c r="D594" s="36" t="s">
        <v>892</v>
      </c>
      <c r="E594" s="6">
        <v>2012</v>
      </c>
      <c r="F594" s="39">
        <v>-0.309</v>
      </c>
      <c r="G594" t="s">
        <v>899</v>
      </c>
      <c r="H594" s="6" t="s">
        <v>832</v>
      </c>
      <c r="I594" t="s">
        <v>686</v>
      </c>
      <c r="J594" s="6" t="s">
        <v>96</v>
      </c>
      <c r="K594">
        <v>8.5999999999999993E-2</v>
      </c>
      <c r="L594" s="6" t="s">
        <v>96</v>
      </c>
      <c r="M594" s="6" t="s">
        <v>96</v>
      </c>
      <c r="N594" s="6" t="s">
        <v>96</v>
      </c>
      <c r="O594" s="6" t="s">
        <v>96</v>
      </c>
      <c r="P594" s="39" t="s">
        <v>96</v>
      </c>
      <c r="Q594" s="6" t="s">
        <v>96</v>
      </c>
      <c r="R594" s="6" t="s">
        <v>96</v>
      </c>
      <c r="S594" s="6" t="s">
        <v>96</v>
      </c>
      <c r="T594" s="6" t="s">
        <v>96</v>
      </c>
      <c r="U594" s="7">
        <f t="shared" si="16"/>
        <v>16.55</v>
      </c>
      <c r="V594" s="16">
        <v>17.7</v>
      </c>
      <c r="W594" s="16">
        <v>15.4</v>
      </c>
      <c r="X594" s="16" t="s">
        <v>96</v>
      </c>
      <c r="Y594" s="16" t="s">
        <v>96</v>
      </c>
      <c r="Z594" s="61" t="s">
        <v>896</v>
      </c>
      <c r="AA594" s="6" t="s">
        <v>163</v>
      </c>
      <c r="AB594" s="6">
        <v>1977</v>
      </c>
      <c r="AC594" s="6">
        <v>2008</v>
      </c>
      <c r="AD594" s="6" t="s">
        <v>96</v>
      </c>
      <c r="AE594" s="6">
        <v>1</v>
      </c>
      <c r="AF594" s="6" t="s">
        <v>96</v>
      </c>
      <c r="AG594" s="6" t="s">
        <v>96</v>
      </c>
      <c r="AH594" s="6" t="s">
        <v>96</v>
      </c>
      <c r="AI594" s="6" t="s">
        <v>96</v>
      </c>
      <c r="AJ594" s="6" t="s">
        <v>96</v>
      </c>
      <c r="AK594" s="6" t="s">
        <v>96</v>
      </c>
      <c r="AL594" s="16" t="s">
        <v>73</v>
      </c>
      <c r="AM594" s="6">
        <v>23.75</v>
      </c>
      <c r="AN594" s="6" t="s">
        <v>96</v>
      </c>
      <c r="AO594" s="6" t="s">
        <v>96</v>
      </c>
      <c r="AP594" s="6" t="s">
        <v>96</v>
      </c>
      <c r="AQ594" s="6" t="s">
        <v>96</v>
      </c>
      <c r="AR594" s="6" t="s">
        <v>96</v>
      </c>
      <c r="AS594" s="6" t="s">
        <v>96</v>
      </c>
      <c r="AT594" s="6" t="s">
        <v>96</v>
      </c>
      <c r="AU594" s="6" t="s">
        <v>96</v>
      </c>
      <c r="AV594" s="6" t="s">
        <v>96</v>
      </c>
      <c r="AW594" s="6" t="s">
        <v>96</v>
      </c>
      <c r="AX594" s="6">
        <v>1</v>
      </c>
      <c r="AY594" s="6">
        <v>1</v>
      </c>
      <c r="AZ594" s="6">
        <v>1</v>
      </c>
      <c r="BA594" s="6">
        <v>1</v>
      </c>
      <c r="BB594" s="6" t="s">
        <v>96</v>
      </c>
      <c r="BC594" s="6" t="s">
        <v>96</v>
      </c>
      <c r="BD594" s="6">
        <v>1</v>
      </c>
      <c r="BE594" s="6" t="s">
        <v>96</v>
      </c>
      <c r="BF594" s="6" t="s">
        <v>96</v>
      </c>
      <c r="BG594" s="6" t="s">
        <v>96</v>
      </c>
      <c r="BH594" s="6" t="s">
        <v>96</v>
      </c>
      <c r="BI594" s="6" t="s">
        <v>96</v>
      </c>
      <c r="BJ594" s="6" t="s">
        <v>96</v>
      </c>
      <c r="BK594" s="6" t="s">
        <v>909</v>
      </c>
      <c r="BL594" s="6" t="s">
        <v>96</v>
      </c>
      <c r="BM594" s="6" t="s">
        <v>96</v>
      </c>
      <c r="BN594" s="6" t="s">
        <v>77</v>
      </c>
      <c r="BO594" t="s">
        <v>897</v>
      </c>
      <c r="BP594" s="6" t="s">
        <v>96</v>
      </c>
      <c r="BQ594" t="s">
        <v>424</v>
      </c>
      <c r="BR594" t="s">
        <v>898</v>
      </c>
      <c r="BS594" s="6" t="s">
        <v>96</v>
      </c>
      <c r="BT594" s="6" t="s">
        <v>96</v>
      </c>
      <c r="BU594" s="6" t="s">
        <v>96</v>
      </c>
      <c r="BV594" s="6" t="s">
        <v>96</v>
      </c>
      <c r="BW594" s="6" t="s">
        <v>96</v>
      </c>
      <c r="BX594" s="6" t="s">
        <v>96</v>
      </c>
    </row>
    <row r="595" spans="1:76" x14ac:dyDescent="0.25">
      <c r="A595" s="6" t="s">
        <v>895</v>
      </c>
      <c r="B595" s="6" t="s">
        <v>894</v>
      </c>
      <c r="C595" s="6" t="s">
        <v>893</v>
      </c>
      <c r="D595" s="36" t="s">
        <v>892</v>
      </c>
      <c r="E595" s="6">
        <v>2012</v>
      </c>
      <c r="F595" s="39">
        <v>0.28599999999999998</v>
      </c>
      <c r="G595" t="s">
        <v>899</v>
      </c>
      <c r="H595" s="6" t="s">
        <v>832</v>
      </c>
      <c r="I595" t="s">
        <v>686</v>
      </c>
      <c r="J595" s="6" t="s">
        <v>96</v>
      </c>
      <c r="K595">
        <v>0.112</v>
      </c>
      <c r="L595" s="6" t="s">
        <v>96</v>
      </c>
      <c r="M595" s="6" t="s">
        <v>96</v>
      </c>
      <c r="N595" s="6" t="s">
        <v>96</v>
      </c>
      <c r="O595" s="6" t="s">
        <v>96</v>
      </c>
      <c r="P595" s="39" t="s">
        <v>96</v>
      </c>
      <c r="Q595" s="6" t="s">
        <v>96</v>
      </c>
      <c r="R595" s="6" t="s">
        <v>96</v>
      </c>
      <c r="S595" s="6" t="s">
        <v>96</v>
      </c>
      <c r="T595" s="6" t="s">
        <v>96</v>
      </c>
      <c r="U595" s="7">
        <f t="shared" si="16"/>
        <v>14.95</v>
      </c>
      <c r="V595" s="16">
        <v>16</v>
      </c>
      <c r="W595" s="16">
        <v>13.9</v>
      </c>
      <c r="X595" s="16" t="s">
        <v>96</v>
      </c>
      <c r="Y595" s="16" t="s">
        <v>96</v>
      </c>
      <c r="Z595" s="61" t="s">
        <v>896</v>
      </c>
      <c r="AA595" s="6" t="s">
        <v>163</v>
      </c>
      <c r="AB595" s="6">
        <v>1977</v>
      </c>
      <c r="AC595" s="6">
        <v>2008</v>
      </c>
      <c r="AD595" s="6" t="s">
        <v>96</v>
      </c>
      <c r="AE595" s="6">
        <v>1</v>
      </c>
      <c r="AF595" s="6" t="s">
        <v>96</v>
      </c>
      <c r="AG595" s="6" t="s">
        <v>96</v>
      </c>
      <c r="AH595" s="6" t="s">
        <v>96</v>
      </c>
      <c r="AI595" s="6" t="s">
        <v>96</v>
      </c>
      <c r="AJ595" s="6" t="s">
        <v>96</v>
      </c>
      <c r="AK595" s="6" t="s">
        <v>96</v>
      </c>
      <c r="AL595" s="16" t="s">
        <v>73</v>
      </c>
      <c r="AM595" s="6">
        <v>22.5</v>
      </c>
      <c r="AN595" s="6" t="s">
        <v>96</v>
      </c>
      <c r="AO595" s="6" t="s">
        <v>96</v>
      </c>
      <c r="AP595" s="6" t="s">
        <v>96</v>
      </c>
      <c r="AQ595" s="6" t="s">
        <v>96</v>
      </c>
      <c r="AR595" s="6" t="s">
        <v>96</v>
      </c>
      <c r="AS595" s="6" t="s">
        <v>96</v>
      </c>
      <c r="AT595" s="6" t="s">
        <v>96</v>
      </c>
      <c r="AU595" s="6" t="s">
        <v>96</v>
      </c>
      <c r="AV595" s="6" t="s">
        <v>96</v>
      </c>
      <c r="AW595" s="6" t="s">
        <v>96</v>
      </c>
      <c r="AX595" s="6">
        <v>1</v>
      </c>
      <c r="AY595" s="6">
        <v>1</v>
      </c>
      <c r="AZ595" s="6">
        <v>1</v>
      </c>
      <c r="BA595" s="6">
        <v>1</v>
      </c>
      <c r="BB595" s="6" t="s">
        <v>96</v>
      </c>
      <c r="BC595" s="6" t="s">
        <v>96</v>
      </c>
      <c r="BD595" s="6">
        <v>1</v>
      </c>
      <c r="BE595" s="6" t="s">
        <v>96</v>
      </c>
      <c r="BF595" s="6" t="s">
        <v>96</v>
      </c>
      <c r="BG595" s="6" t="s">
        <v>96</v>
      </c>
      <c r="BH595" s="6" t="s">
        <v>96</v>
      </c>
      <c r="BI595" s="6" t="s">
        <v>96</v>
      </c>
      <c r="BJ595" s="6" t="s">
        <v>96</v>
      </c>
      <c r="BK595" s="6" t="s">
        <v>910</v>
      </c>
      <c r="BL595" s="6" t="s">
        <v>96</v>
      </c>
      <c r="BM595" s="6" t="s">
        <v>96</v>
      </c>
      <c r="BN595" s="6" t="s">
        <v>77</v>
      </c>
      <c r="BO595" t="s">
        <v>897</v>
      </c>
      <c r="BP595" s="6" t="s">
        <v>96</v>
      </c>
      <c r="BQ595" t="s">
        <v>424</v>
      </c>
      <c r="BR595" t="s">
        <v>898</v>
      </c>
      <c r="BS595" s="6" t="s">
        <v>96</v>
      </c>
      <c r="BT595" s="6" t="s">
        <v>96</v>
      </c>
      <c r="BU595" s="6" t="s">
        <v>96</v>
      </c>
      <c r="BV595" s="6" t="s">
        <v>96</v>
      </c>
      <c r="BW595" s="6" t="s">
        <v>96</v>
      </c>
      <c r="BX595" s="6" t="s">
        <v>96</v>
      </c>
    </row>
    <row r="596" spans="1:76" x14ac:dyDescent="0.25">
      <c r="A596" s="6" t="s">
        <v>895</v>
      </c>
      <c r="B596" s="6" t="s">
        <v>894</v>
      </c>
      <c r="C596" s="6" t="s">
        <v>893</v>
      </c>
      <c r="D596" s="36" t="s">
        <v>892</v>
      </c>
      <c r="E596" s="6">
        <v>2012</v>
      </c>
      <c r="F596" s="39">
        <v>0.14899999999999999</v>
      </c>
      <c r="G596" t="s">
        <v>899</v>
      </c>
      <c r="H596" s="6" t="s">
        <v>832</v>
      </c>
      <c r="I596" t="s">
        <v>686</v>
      </c>
      <c r="J596" s="6" t="s">
        <v>96</v>
      </c>
      <c r="K596">
        <v>0.41499999999999998</v>
      </c>
      <c r="L596" s="6" t="s">
        <v>96</v>
      </c>
      <c r="M596" s="6" t="s">
        <v>96</v>
      </c>
      <c r="N596" s="6" t="s">
        <v>96</v>
      </c>
      <c r="O596" s="6" t="s">
        <v>96</v>
      </c>
      <c r="P596" s="39" t="s">
        <v>96</v>
      </c>
      <c r="Q596" s="6" t="s">
        <v>96</v>
      </c>
      <c r="R596" s="6" t="s">
        <v>96</v>
      </c>
      <c r="S596" s="6" t="s">
        <v>96</v>
      </c>
      <c r="T596" s="6" t="s">
        <v>96</v>
      </c>
      <c r="U596" s="7">
        <f t="shared" si="16"/>
        <v>16.100000000000001</v>
      </c>
      <c r="V596" s="16">
        <v>17.3</v>
      </c>
      <c r="W596" s="16">
        <v>14.9</v>
      </c>
      <c r="X596" s="16" t="s">
        <v>96</v>
      </c>
      <c r="Y596" s="16" t="s">
        <v>96</v>
      </c>
      <c r="Z596" s="61" t="s">
        <v>896</v>
      </c>
      <c r="AA596" s="6" t="s">
        <v>163</v>
      </c>
      <c r="AB596" s="6">
        <v>1977</v>
      </c>
      <c r="AC596" s="6">
        <v>2008</v>
      </c>
      <c r="AD596" s="6" t="s">
        <v>96</v>
      </c>
      <c r="AE596" s="6">
        <v>1</v>
      </c>
      <c r="AF596" s="6" t="s">
        <v>96</v>
      </c>
      <c r="AG596" s="6" t="s">
        <v>96</v>
      </c>
      <c r="AH596" s="6" t="s">
        <v>96</v>
      </c>
      <c r="AI596" s="6" t="s">
        <v>96</v>
      </c>
      <c r="AJ596" s="6" t="s">
        <v>96</v>
      </c>
      <c r="AK596" s="6" t="s">
        <v>96</v>
      </c>
      <c r="AL596" s="16" t="s">
        <v>73</v>
      </c>
      <c r="AM596" s="6">
        <v>26.6</v>
      </c>
      <c r="AN596" s="6" t="s">
        <v>96</v>
      </c>
      <c r="AO596" s="6" t="s">
        <v>96</v>
      </c>
      <c r="AP596" s="6" t="s">
        <v>96</v>
      </c>
      <c r="AQ596" s="6" t="s">
        <v>96</v>
      </c>
      <c r="AR596" s="6" t="s">
        <v>96</v>
      </c>
      <c r="AS596" s="6" t="s">
        <v>96</v>
      </c>
      <c r="AT596" s="6" t="s">
        <v>96</v>
      </c>
      <c r="AU596" s="6" t="s">
        <v>96</v>
      </c>
      <c r="AV596" s="6" t="s">
        <v>96</v>
      </c>
      <c r="AW596" s="6" t="s">
        <v>96</v>
      </c>
      <c r="AX596" s="6">
        <v>1</v>
      </c>
      <c r="AY596" s="6">
        <v>1</v>
      </c>
      <c r="AZ596" s="6">
        <v>1</v>
      </c>
      <c r="BA596" s="6">
        <v>1</v>
      </c>
      <c r="BB596" s="6" t="s">
        <v>96</v>
      </c>
      <c r="BC596" s="6" t="s">
        <v>96</v>
      </c>
      <c r="BD596" s="6">
        <v>1</v>
      </c>
      <c r="BE596" s="6" t="s">
        <v>96</v>
      </c>
      <c r="BF596" s="6" t="s">
        <v>96</v>
      </c>
      <c r="BG596" s="6" t="s">
        <v>96</v>
      </c>
      <c r="BH596" s="6" t="s">
        <v>96</v>
      </c>
      <c r="BI596" s="6" t="s">
        <v>96</v>
      </c>
      <c r="BJ596" s="6" t="s">
        <v>96</v>
      </c>
      <c r="BK596" s="6" t="s">
        <v>911</v>
      </c>
      <c r="BL596" s="6" t="s">
        <v>96</v>
      </c>
      <c r="BM596" s="6" t="s">
        <v>96</v>
      </c>
      <c r="BN596" s="6" t="s">
        <v>77</v>
      </c>
      <c r="BO596" t="s">
        <v>897</v>
      </c>
      <c r="BP596" s="6" t="s">
        <v>96</v>
      </c>
      <c r="BQ596" t="s">
        <v>424</v>
      </c>
      <c r="BR596" t="s">
        <v>898</v>
      </c>
      <c r="BS596" s="6" t="s">
        <v>96</v>
      </c>
      <c r="BT596" s="6" t="s">
        <v>96</v>
      </c>
      <c r="BU596" s="6" t="s">
        <v>96</v>
      </c>
      <c r="BV596" s="6" t="s">
        <v>96</v>
      </c>
      <c r="BW596" s="6" t="s">
        <v>96</v>
      </c>
      <c r="BX596" s="6" t="s">
        <v>96</v>
      </c>
    </row>
    <row r="597" spans="1:76" x14ac:dyDescent="0.25">
      <c r="A597" s="6" t="s">
        <v>895</v>
      </c>
      <c r="B597" s="6" t="s">
        <v>894</v>
      </c>
      <c r="C597" s="6" t="s">
        <v>893</v>
      </c>
      <c r="D597" s="36" t="s">
        <v>892</v>
      </c>
      <c r="E597" s="6">
        <v>2012</v>
      </c>
      <c r="F597" s="39">
        <v>-0.51200000000000001</v>
      </c>
      <c r="G597" t="s">
        <v>899</v>
      </c>
      <c r="H597" s="6" t="s">
        <v>832</v>
      </c>
      <c r="I597" t="s">
        <v>686</v>
      </c>
      <c r="J597" s="6" t="s">
        <v>96</v>
      </c>
      <c r="K597">
        <v>3.0000000000000001E-3</v>
      </c>
      <c r="L597" s="6" t="s">
        <v>96</v>
      </c>
      <c r="M597" s="6" t="s">
        <v>96</v>
      </c>
      <c r="N597" s="6" t="s">
        <v>96</v>
      </c>
      <c r="O597" s="6" t="s">
        <v>96</v>
      </c>
      <c r="P597" s="39" t="s">
        <v>96</v>
      </c>
      <c r="Q597" s="6" t="s">
        <v>96</v>
      </c>
      <c r="R597" s="6" t="s">
        <v>96</v>
      </c>
      <c r="S597" s="6" t="s">
        <v>96</v>
      </c>
      <c r="T597" s="6" t="s">
        <v>96</v>
      </c>
      <c r="U597" s="7">
        <f t="shared" si="16"/>
        <v>11.649999999999999</v>
      </c>
      <c r="V597" s="16">
        <v>12.7</v>
      </c>
      <c r="W597" s="16">
        <v>10.6</v>
      </c>
      <c r="X597" s="16" t="s">
        <v>96</v>
      </c>
      <c r="Y597" s="16" t="s">
        <v>96</v>
      </c>
      <c r="Z597" s="61" t="s">
        <v>896</v>
      </c>
      <c r="AA597" s="6" t="s">
        <v>163</v>
      </c>
      <c r="AB597" s="6">
        <v>1977</v>
      </c>
      <c r="AC597" s="6">
        <v>2008</v>
      </c>
      <c r="AD597" s="6" t="s">
        <v>96</v>
      </c>
      <c r="AE597" s="6" t="s">
        <v>96</v>
      </c>
      <c r="AF597" s="6">
        <v>1</v>
      </c>
      <c r="AG597" s="6" t="s">
        <v>96</v>
      </c>
      <c r="AH597" s="6" t="s">
        <v>96</v>
      </c>
      <c r="AI597" s="6" t="s">
        <v>96</v>
      </c>
      <c r="AJ597" s="6" t="s">
        <v>96</v>
      </c>
      <c r="AK597" s="6" t="s">
        <v>96</v>
      </c>
      <c r="AL597" s="16" t="s">
        <v>73</v>
      </c>
      <c r="AM597" s="6">
        <v>16.95</v>
      </c>
      <c r="AN597" s="6" t="s">
        <v>96</v>
      </c>
      <c r="AO597" s="6" t="s">
        <v>96</v>
      </c>
      <c r="AP597" s="6" t="s">
        <v>96</v>
      </c>
      <c r="AQ597" s="6" t="s">
        <v>96</v>
      </c>
      <c r="AR597" s="6" t="s">
        <v>96</v>
      </c>
      <c r="AS597" s="6" t="s">
        <v>96</v>
      </c>
      <c r="AT597" s="6" t="s">
        <v>96</v>
      </c>
      <c r="AU597" s="6" t="s">
        <v>96</v>
      </c>
      <c r="AV597" s="6" t="s">
        <v>96</v>
      </c>
      <c r="AW597" s="6" t="s">
        <v>96</v>
      </c>
      <c r="AX597" s="6">
        <v>1</v>
      </c>
      <c r="AY597" s="6">
        <v>1</v>
      </c>
      <c r="AZ597" s="6">
        <v>1</v>
      </c>
      <c r="BA597" s="6">
        <v>1</v>
      </c>
      <c r="BB597" s="6" t="s">
        <v>96</v>
      </c>
      <c r="BC597" s="6" t="s">
        <v>96</v>
      </c>
      <c r="BD597" s="6">
        <v>1</v>
      </c>
      <c r="BE597" s="6" t="s">
        <v>96</v>
      </c>
      <c r="BF597" s="6" t="s">
        <v>96</v>
      </c>
      <c r="BG597" s="6" t="s">
        <v>96</v>
      </c>
      <c r="BH597" s="6" t="s">
        <v>96</v>
      </c>
      <c r="BI597" s="6" t="s">
        <v>96</v>
      </c>
      <c r="BJ597" s="6" t="s">
        <v>96</v>
      </c>
      <c r="BK597" s="6" t="s">
        <v>901</v>
      </c>
      <c r="BL597" t="s">
        <v>900</v>
      </c>
      <c r="BM597" s="6" t="s">
        <v>96</v>
      </c>
      <c r="BN597" s="6" t="s">
        <v>77</v>
      </c>
      <c r="BO597" t="s">
        <v>897</v>
      </c>
      <c r="BP597" s="6" t="s">
        <v>96</v>
      </c>
      <c r="BQ597" t="s">
        <v>424</v>
      </c>
      <c r="BR597" t="s">
        <v>898</v>
      </c>
      <c r="BS597" s="6" t="s">
        <v>96</v>
      </c>
      <c r="BT597" s="6" t="s">
        <v>96</v>
      </c>
      <c r="BU597" s="6" t="s">
        <v>96</v>
      </c>
      <c r="BV597" s="6" t="s">
        <v>96</v>
      </c>
      <c r="BW597" s="6" t="s">
        <v>96</v>
      </c>
      <c r="BX597" s="6" t="s">
        <v>96</v>
      </c>
    </row>
    <row r="598" spans="1:76" x14ac:dyDescent="0.25">
      <c r="A598" s="6" t="s">
        <v>895</v>
      </c>
      <c r="B598" s="6" t="s">
        <v>894</v>
      </c>
      <c r="C598" s="6" t="s">
        <v>893</v>
      </c>
      <c r="D598" s="36" t="s">
        <v>892</v>
      </c>
      <c r="E598" s="6">
        <v>2012</v>
      </c>
      <c r="F598" s="39">
        <v>-0.436</v>
      </c>
      <c r="G598" t="s">
        <v>899</v>
      </c>
      <c r="H598" s="6" t="s">
        <v>832</v>
      </c>
      <c r="I598" t="s">
        <v>686</v>
      </c>
      <c r="J598" s="6" t="s">
        <v>96</v>
      </c>
      <c r="K598" s="6">
        <v>1.2999999999999999E-2</v>
      </c>
      <c r="L598" s="6" t="s">
        <v>96</v>
      </c>
      <c r="M598" s="6" t="s">
        <v>96</v>
      </c>
      <c r="N598" s="6" t="s">
        <v>96</v>
      </c>
      <c r="O598" s="6" t="s">
        <v>96</v>
      </c>
      <c r="P598" s="39" t="s">
        <v>96</v>
      </c>
      <c r="Q598" s="6" t="s">
        <v>96</v>
      </c>
      <c r="R598" s="6" t="s">
        <v>96</v>
      </c>
      <c r="S598" s="6" t="s">
        <v>96</v>
      </c>
      <c r="T598" s="6" t="s">
        <v>96</v>
      </c>
      <c r="U598" s="7">
        <f t="shared" si="16"/>
        <v>10.15</v>
      </c>
      <c r="V598" s="16">
        <v>11.3</v>
      </c>
      <c r="W598" s="16">
        <v>9</v>
      </c>
      <c r="X598" s="16" t="s">
        <v>96</v>
      </c>
      <c r="Y598" s="16" t="s">
        <v>96</v>
      </c>
      <c r="Z598" s="61" t="s">
        <v>896</v>
      </c>
      <c r="AA598" s="6" t="s">
        <v>163</v>
      </c>
      <c r="AB598" s="6">
        <v>1977</v>
      </c>
      <c r="AC598" s="6">
        <v>2008</v>
      </c>
      <c r="AD598" s="6" t="s">
        <v>96</v>
      </c>
      <c r="AE598" s="6" t="s">
        <v>96</v>
      </c>
      <c r="AF598" s="6">
        <v>1</v>
      </c>
      <c r="AG598" s="6" t="s">
        <v>96</v>
      </c>
      <c r="AH598" s="6" t="s">
        <v>96</v>
      </c>
      <c r="AI598" s="6" t="s">
        <v>96</v>
      </c>
      <c r="AJ598" s="6" t="s">
        <v>96</v>
      </c>
      <c r="AK598" s="6" t="s">
        <v>96</v>
      </c>
      <c r="AL598" s="16" t="s">
        <v>73</v>
      </c>
      <c r="AM598" s="6">
        <v>15.7</v>
      </c>
      <c r="AN598" s="6" t="s">
        <v>96</v>
      </c>
      <c r="AO598" s="6" t="s">
        <v>96</v>
      </c>
      <c r="AP598" s="6" t="s">
        <v>96</v>
      </c>
      <c r="AQ598" s="6" t="s">
        <v>96</v>
      </c>
      <c r="AR598" s="6" t="s">
        <v>96</v>
      </c>
      <c r="AS598" s="6" t="s">
        <v>96</v>
      </c>
      <c r="AT598" s="6" t="s">
        <v>96</v>
      </c>
      <c r="AU598" s="6" t="s">
        <v>96</v>
      </c>
      <c r="AV598" s="6" t="s">
        <v>96</v>
      </c>
      <c r="AW598" s="6" t="s">
        <v>96</v>
      </c>
      <c r="AX598" s="6">
        <v>1</v>
      </c>
      <c r="AY598" s="6">
        <v>1</v>
      </c>
      <c r="AZ598" s="6">
        <v>1</v>
      </c>
      <c r="BA598" s="6">
        <v>1</v>
      </c>
      <c r="BB598" s="6" t="s">
        <v>96</v>
      </c>
      <c r="BC598" s="6" t="s">
        <v>96</v>
      </c>
      <c r="BD598" s="6">
        <v>1</v>
      </c>
      <c r="BE598" s="6" t="s">
        <v>96</v>
      </c>
      <c r="BF598" s="6" t="s">
        <v>96</v>
      </c>
      <c r="BG598" s="6" t="s">
        <v>96</v>
      </c>
      <c r="BH598" s="6" t="s">
        <v>96</v>
      </c>
      <c r="BI598" s="6" t="s">
        <v>96</v>
      </c>
      <c r="BJ598" s="6" t="s">
        <v>96</v>
      </c>
      <c r="BK598" s="6" t="s">
        <v>902</v>
      </c>
      <c r="BL598" s="6" t="s">
        <v>96</v>
      </c>
      <c r="BM598" s="6" t="s">
        <v>96</v>
      </c>
      <c r="BN598" s="6" t="s">
        <v>77</v>
      </c>
      <c r="BO598" t="s">
        <v>897</v>
      </c>
      <c r="BP598" s="6" t="s">
        <v>96</v>
      </c>
      <c r="BQ598" t="s">
        <v>424</v>
      </c>
      <c r="BR598" t="s">
        <v>898</v>
      </c>
      <c r="BS598" s="6" t="s">
        <v>96</v>
      </c>
      <c r="BT598" s="6" t="s">
        <v>96</v>
      </c>
      <c r="BU598" s="6" t="s">
        <v>96</v>
      </c>
      <c r="BV598" s="6" t="s">
        <v>96</v>
      </c>
      <c r="BW598" s="6" t="s">
        <v>96</v>
      </c>
      <c r="BX598" s="6" t="s">
        <v>96</v>
      </c>
    </row>
    <row r="599" spans="1:76" x14ac:dyDescent="0.25">
      <c r="A599" s="6" t="s">
        <v>895</v>
      </c>
      <c r="B599" s="6" t="s">
        <v>894</v>
      </c>
      <c r="C599" s="6" t="s">
        <v>893</v>
      </c>
      <c r="D599" s="36" t="s">
        <v>892</v>
      </c>
      <c r="E599" s="6">
        <v>2012</v>
      </c>
      <c r="F599" s="39">
        <v>-0.53700000000000003</v>
      </c>
      <c r="G599" t="s">
        <v>899</v>
      </c>
      <c r="H599" s="6" t="s">
        <v>832</v>
      </c>
      <c r="I599" t="s">
        <v>686</v>
      </c>
      <c r="J599" s="6" t="s">
        <v>96</v>
      </c>
      <c r="K599" s="6">
        <v>2E-3</v>
      </c>
      <c r="L599" s="6" t="s">
        <v>96</v>
      </c>
      <c r="M599" s="6" t="s">
        <v>96</v>
      </c>
      <c r="N599" s="6" t="s">
        <v>96</v>
      </c>
      <c r="O599" s="6" t="s">
        <v>96</v>
      </c>
      <c r="P599" s="39" t="s">
        <v>96</v>
      </c>
      <c r="Q599" s="6" t="s">
        <v>96</v>
      </c>
      <c r="R599" s="6" t="s">
        <v>96</v>
      </c>
      <c r="S599" s="6" t="s">
        <v>96</v>
      </c>
      <c r="T599" s="6" t="s">
        <v>96</v>
      </c>
      <c r="U599" s="7">
        <f t="shared" si="16"/>
        <v>14.75</v>
      </c>
      <c r="V599" s="16">
        <v>16</v>
      </c>
      <c r="W599" s="16">
        <v>13.5</v>
      </c>
      <c r="X599" s="16" t="s">
        <v>96</v>
      </c>
      <c r="Y599" s="16" t="s">
        <v>96</v>
      </c>
      <c r="Z599" s="61" t="s">
        <v>896</v>
      </c>
      <c r="AA599" s="6" t="s">
        <v>163</v>
      </c>
      <c r="AB599" s="6">
        <v>1977</v>
      </c>
      <c r="AC599" s="6">
        <v>2008</v>
      </c>
      <c r="AD599" s="6" t="s">
        <v>96</v>
      </c>
      <c r="AE599" s="6" t="s">
        <v>96</v>
      </c>
      <c r="AF599" s="6">
        <v>1</v>
      </c>
      <c r="AG599" s="6" t="s">
        <v>96</v>
      </c>
      <c r="AH599" s="6" t="s">
        <v>96</v>
      </c>
      <c r="AI599" s="6" t="s">
        <v>96</v>
      </c>
      <c r="AJ599" s="6" t="s">
        <v>96</v>
      </c>
      <c r="AK599" s="6" t="s">
        <v>96</v>
      </c>
      <c r="AL599" s="16" t="s">
        <v>73</v>
      </c>
      <c r="AM599" s="6">
        <v>13.55</v>
      </c>
      <c r="AN599" s="6" t="s">
        <v>96</v>
      </c>
      <c r="AO599" s="6" t="s">
        <v>96</v>
      </c>
      <c r="AP599" s="6" t="s">
        <v>96</v>
      </c>
      <c r="AQ599" s="6" t="s">
        <v>96</v>
      </c>
      <c r="AR599" s="6" t="s">
        <v>96</v>
      </c>
      <c r="AS599" s="6" t="s">
        <v>96</v>
      </c>
      <c r="AT599" s="6" t="s">
        <v>96</v>
      </c>
      <c r="AU599" s="6" t="s">
        <v>96</v>
      </c>
      <c r="AV599" s="6" t="s">
        <v>96</v>
      </c>
      <c r="AW599" s="6" t="s">
        <v>96</v>
      </c>
      <c r="AX599" s="6">
        <v>1</v>
      </c>
      <c r="AY599" s="6">
        <v>1</v>
      </c>
      <c r="AZ599" s="6">
        <v>1</v>
      </c>
      <c r="BA599" s="6">
        <v>1</v>
      </c>
      <c r="BB599" s="6" t="s">
        <v>96</v>
      </c>
      <c r="BC599" s="6" t="s">
        <v>96</v>
      </c>
      <c r="BD599" s="6">
        <v>1</v>
      </c>
      <c r="BE599" s="6" t="s">
        <v>96</v>
      </c>
      <c r="BF599" s="6" t="s">
        <v>96</v>
      </c>
      <c r="BG599" s="6" t="s">
        <v>96</v>
      </c>
      <c r="BH599" s="6" t="s">
        <v>96</v>
      </c>
      <c r="BI599" s="6" t="s">
        <v>96</v>
      </c>
      <c r="BJ599" s="6" t="s">
        <v>96</v>
      </c>
      <c r="BK599" s="6" t="s">
        <v>903</v>
      </c>
      <c r="BL599" s="6" t="s">
        <v>96</v>
      </c>
      <c r="BM599" s="6" t="s">
        <v>96</v>
      </c>
      <c r="BN599" s="6" t="s">
        <v>77</v>
      </c>
      <c r="BO599" t="s">
        <v>897</v>
      </c>
      <c r="BP599" s="6" t="s">
        <v>96</v>
      </c>
      <c r="BQ599" t="s">
        <v>424</v>
      </c>
      <c r="BR599" t="s">
        <v>898</v>
      </c>
      <c r="BS599" s="6" t="s">
        <v>96</v>
      </c>
      <c r="BT599" s="6" t="s">
        <v>96</v>
      </c>
      <c r="BU599" s="6" t="s">
        <v>96</v>
      </c>
      <c r="BV599" s="6" t="s">
        <v>96</v>
      </c>
      <c r="BW599" s="6" t="s">
        <v>96</v>
      </c>
      <c r="BX599" s="6" t="s">
        <v>96</v>
      </c>
    </row>
    <row r="600" spans="1:76" x14ac:dyDescent="0.25">
      <c r="A600" s="6" t="s">
        <v>895</v>
      </c>
      <c r="B600" s="6" t="s">
        <v>894</v>
      </c>
      <c r="C600" s="6" t="s">
        <v>893</v>
      </c>
      <c r="D600" s="36" t="s">
        <v>892</v>
      </c>
      <c r="E600" s="6">
        <v>2012</v>
      </c>
      <c r="F600" s="39">
        <v>-0.53700000000000003</v>
      </c>
      <c r="G600" t="s">
        <v>899</v>
      </c>
      <c r="H600" s="6" t="s">
        <v>832</v>
      </c>
      <c r="I600" t="s">
        <v>686</v>
      </c>
      <c r="J600" s="6" t="s">
        <v>96</v>
      </c>
      <c r="K600" s="6">
        <v>2E-3</v>
      </c>
      <c r="L600" s="6" t="s">
        <v>96</v>
      </c>
      <c r="M600" s="6" t="s">
        <v>96</v>
      </c>
      <c r="N600" s="6" t="s">
        <v>96</v>
      </c>
      <c r="O600" s="6" t="s">
        <v>96</v>
      </c>
      <c r="P600" s="39" t="s">
        <v>96</v>
      </c>
      <c r="Q600" s="6" t="s">
        <v>96</v>
      </c>
      <c r="R600" s="6" t="s">
        <v>96</v>
      </c>
      <c r="S600" s="6" t="s">
        <v>96</v>
      </c>
      <c r="T600" s="6" t="s">
        <v>96</v>
      </c>
      <c r="U600" s="7">
        <f t="shared" si="16"/>
        <v>11.65</v>
      </c>
      <c r="V600" s="16">
        <v>12.9</v>
      </c>
      <c r="W600" s="16">
        <v>10.4</v>
      </c>
      <c r="X600" s="16" t="s">
        <v>96</v>
      </c>
      <c r="Y600" s="16" t="s">
        <v>96</v>
      </c>
      <c r="Z600" s="61" t="s">
        <v>896</v>
      </c>
      <c r="AA600" s="6" t="s">
        <v>163</v>
      </c>
      <c r="AB600" s="6">
        <v>1977</v>
      </c>
      <c r="AC600" s="6">
        <v>2008</v>
      </c>
      <c r="AD600" s="6" t="s">
        <v>96</v>
      </c>
      <c r="AE600" s="6" t="s">
        <v>96</v>
      </c>
      <c r="AF600" s="6">
        <v>1</v>
      </c>
      <c r="AG600" s="6" t="s">
        <v>96</v>
      </c>
      <c r="AH600" s="6" t="s">
        <v>96</v>
      </c>
      <c r="AI600" s="6" t="s">
        <v>96</v>
      </c>
      <c r="AJ600" s="6" t="s">
        <v>96</v>
      </c>
      <c r="AK600" s="6" t="s">
        <v>96</v>
      </c>
      <c r="AL600" s="16" t="s">
        <v>73</v>
      </c>
      <c r="AM600" s="6">
        <v>12.95</v>
      </c>
      <c r="AN600" s="6" t="s">
        <v>96</v>
      </c>
      <c r="AO600" s="6" t="s">
        <v>96</v>
      </c>
      <c r="AP600" s="6" t="s">
        <v>96</v>
      </c>
      <c r="AQ600" s="6" t="s">
        <v>96</v>
      </c>
      <c r="AR600" s="6" t="s">
        <v>96</v>
      </c>
      <c r="AS600" s="6" t="s">
        <v>96</v>
      </c>
      <c r="AT600" s="6" t="s">
        <v>96</v>
      </c>
      <c r="AU600" s="6" t="s">
        <v>96</v>
      </c>
      <c r="AV600" s="6" t="s">
        <v>96</v>
      </c>
      <c r="AW600" s="6" t="s">
        <v>96</v>
      </c>
      <c r="AX600" s="6">
        <v>1</v>
      </c>
      <c r="AY600" s="6">
        <v>1</v>
      </c>
      <c r="AZ600" s="6">
        <v>1</v>
      </c>
      <c r="BA600" s="6">
        <v>1</v>
      </c>
      <c r="BB600" s="6" t="s">
        <v>96</v>
      </c>
      <c r="BC600" s="6" t="s">
        <v>96</v>
      </c>
      <c r="BD600" s="6">
        <v>1</v>
      </c>
      <c r="BE600" s="6" t="s">
        <v>96</v>
      </c>
      <c r="BF600" s="6" t="s">
        <v>96</v>
      </c>
      <c r="BG600" s="6" t="s">
        <v>96</v>
      </c>
      <c r="BH600" s="6" t="s">
        <v>96</v>
      </c>
      <c r="BI600" s="6" t="s">
        <v>96</v>
      </c>
      <c r="BJ600" s="6" t="s">
        <v>96</v>
      </c>
      <c r="BK600" s="6" t="s">
        <v>904</v>
      </c>
      <c r="BL600" s="6" t="s">
        <v>96</v>
      </c>
      <c r="BM600" s="6" t="s">
        <v>96</v>
      </c>
      <c r="BN600" s="6" t="s">
        <v>77</v>
      </c>
      <c r="BO600" t="s">
        <v>897</v>
      </c>
      <c r="BP600" s="6" t="s">
        <v>96</v>
      </c>
      <c r="BQ600" t="s">
        <v>424</v>
      </c>
      <c r="BR600" t="s">
        <v>898</v>
      </c>
      <c r="BS600" s="6" t="s">
        <v>96</v>
      </c>
      <c r="BT600" s="6" t="s">
        <v>96</v>
      </c>
      <c r="BU600" s="6" t="s">
        <v>96</v>
      </c>
      <c r="BV600" s="6" t="s">
        <v>96</v>
      </c>
      <c r="BW600" s="6" t="s">
        <v>96</v>
      </c>
      <c r="BX600" s="6" t="s">
        <v>96</v>
      </c>
    </row>
    <row r="601" spans="1:76" x14ac:dyDescent="0.25">
      <c r="A601" s="6" t="s">
        <v>895</v>
      </c>
      <c r="B601" s="6" t="s">
        <v>894</v>
      </c>
      <c r="C601" s="6" t="s">
        <v>893</v>
      </c>
      <c r="D601" s="36" t="s">
        <v>892</v>
      </c>
      <c r="E601" s="6">
        <v>2012</v>
      </c>
      <c r="F601" s="39">
        <v>-0.495</v>
      </c>
      <c r="G601" t="s">
        <v>899</v>
      </c>
      <c r="H601" s="6" t="s">
        <v>832</v>
      </c>
      <c r="I601" t="s">
        <v>686</v>
      </c>
      <c r="J601" s="6" t="s">
        <v>96</v>
      </c>
      <c r="K601" s="6">
        <v>4.0000000000000001E-3</v>
      </c>
      <c r="L601" s="6" t="s">
        <v>96</v>
      </c>
      <c r="M601" s="6" t="s">
        <v>96</v>
      </c>
      <c r="N601" s="6" t="s">
        <v>96</v>
      </c>
      <c r="O601" s="6" t="s">
        <v>96</v>
      </c>
      <c r="P601" s="39" t="s">
        <v>96</v>
      </c>
      <c r="Q601" s="6" t="s">
        <v>96</v>
      </c>
      <c r="R601" s="6" t="s">
        <v>96</v>
      </c>
      <c r="S601" s="6" t="s">
        <v>96</v>
      </c>
      <c r="T601" s="6" t="s">
        <v>96</v>
      </c>
      <c r="U601" s="7">
        <f t="shared" si="16"/>
        <v>17.899999999999999</v>
      </c>
      <c r="V601" s="16">
        <v>19.2</v>
      </c>
      <c r="W601" s="16">
        <v>16.600000000000001</v>
      </c>
      <c r="X601" s="16" t="s">
        <v>96</v>
      </c>
      <c r="Y601" s="16" t="s">
        <v>96</v>
      </c>
      <c r="Z601" s="61" t="s">
        <v>896</v>
      </c>
      <c r="AA601" s="6" t="s">
        <v>163</v>
      </c>
      <c r="AB601" s="6">
        <v>1977</v>
      </c>
      <c r="AC601" s="6">
        <v>2008</v>
      </c>
      <c r="AD601" s="6" t="s">
        <v>96</v>
      </c>
      <c r="AE601" s="6" t="s">
        <v>96</v>
      </c>
      <c r="AF601" s="6">
        <v>1</v>
      </c>
      <c r="AG601" s="6" t="s">
        <v>96</v>
      </c>
      <c r="AH601" s="6" t="s">
        <v>96</v>
      </c>
      <c r="AI601" s="6" t="s">
        <v>96</v>
      </c>
      <c r="AJ601" s="6" t="s">
        <v>96</v>
      </c>
      <c r="AK601" s="6" t="s">
        <v>96</v>
      </c>
      <c r="AL601" s="16" t="s">
        <v>73</v>
      </c>
      <c r="AM601" s="6">
        <v>14.65</v>
      </c>
      <c r="AN601" s="6" t="s">
        <v>96</v>
      </c>
      <c r="AO601" s="6" t="s">
        <v>96</v>
      </c>
      <c r="AP601" s="6" t="s">
        <v>96</v>
      </c>
      <c r="AQ601" s="6" t="s">
        <v>96</v>
      </c>
      <c r="AR601" s="6" t="s">
        <v>96</v>
      </c>
      <c r="AS601" s="6" t="s">
        <v>96</v>
      </c>
      <c r="AT601" s="6" t="s">
        <v>96</v>
      </c>
      <c r="AU601" s="6" t="s">
        <v>96</v>
      </c>
      <c r="AV601" s="6" t="s">
        <v>96</v>
      </c>
      <c r="AW601" s="6" t="s">
        <v>96</v>
      </c>
      <c r="AX601" s="6">
        <v>1</v>
      </c>
      <c r="AY601" s="6">
        <v>1</v>
      </c>
      <c r="AZ601" s="6">
        <v>1</v>
      </c>
      <c r="BA601" s="6">
        <v>1</v>
      </c>
      <c r="BB601" s="6" t="s">
        <v>96</v>
      </c>
      <c r="BC601" s="6" t="s">
        <v>96</v>
      </c>
      <c r="BD601" s="6">
        <v>1</v>
      </c>
      <c r="BE601" s="6" t="s">
        <v>96</v>
      </c>
      <c r="BF601" s="6" t="s">
        <v>96</v>
      </c>
      <c r="BG601" s="6" t="s">
        <v>96</v>
      </c>
      <c r="BH601" s="6" t="s">
        <v>96</v>
      </c>
      <c r="BI601" s="6" t="s">
        <v>96</v>
      </c>
      <c r="BJ601" s="6" t="s">
        <v>96</v>
      </c>
      <c r="BK601" s="6" t="s">
        <v>905</v>
      </c>
      <c r="BL601" s="6" t="s">
        <v>96</v>
      </c>
      <c r="BM601" s="6" t="s">
        <v>96</v>
      </c>
      <c r="BN601" s="6" t="s">
        <v>77</v>
      </c>
      <c r="BO601" t="s">
        <v>897</v>
      </c>
      <c r="BP601" s="6" t="s">
        <v>96</v>
      </c>
      <c r="BQ601" t="s">
        <v>424</v>
      </c>
      <c r="BR601" t="s">
        <v>898</v>
      </c>
      <c r="BS601" s="6" t="s">
        <v>96</v>
      </c>
      <c r="BT601" s="6" t="s">
        <v>96</v>
      </c>
      <c r="BU601" s="6" t="s">
        <v>96</v>
      </c>
      <c r="BV601" s="6" t="s">
        <v>96</v>
      </c>
      <c r="BW601" s="6" t="s">
        <v>96</v>
      </c>
      <c r="BX601" s="6" t="s">
        <v>96</v>
      </c>
    </row>
    <row r="602" spans="1:76" x14ac:dyDescent="0.25">
      <c r="A602" s="6" t="s">
        <v>895</v>
      </c>
      <c r="B602" s="6" t="s">
        <v>894</v>
      </c>
      <c r="C602" s="6" t="s">
        <v>893</v>
      </c>
      <c r="D602" s="36" t="s">
        <v>892</v>
      </c>
      <c r="E602" s="6">
        <v>2012</v>
      </c>
      <c r="F602" s="39">
        <v>-0.32200000000000001</v>
      </c>
      <c r="G602" t="s">
        <v>899</v>
      </c>
      <c r="H602" s="6" t="s">
        <v>832</v>
      </c>
      <c r="I602" t="s">
        <v>686</v>
      </c>
      <c r="J602" s="6" t="s">
        <v>96</v>
      </c>
      <c r="K602" s="6">
        <v>7.2999999999999995E-2</v>
      </c>
      <c r="L602" s="6" t="s">
        <v>96</v>
      </c>
      <c r="M602" s="6" t="s">
        <v>96</v>
      </c>
      <c r="N602" s="6" t="s">
        <v>96</v>
      </c>
      <c r="O602" s="6" t="s">
        <v>96</v>
      </c>
      <c r="P602" s="39" t="s">
        <v>96</v>
      </c>
      <c r="Q602" s="6" t="s">
        <v>96</v>
      </c>
      <c r="R602" s="6" t="s">
        <v>96</v>
      </c>
      <c r="S602" s="6" t="s">
        <v>96</v>
      </c>
      <c r="T602" s="6" t="s">
        <v>96</v>
      </c>
      <c r="U602" s="7">
        <f t="shared" si="16"/>
        <v>15.850000000000001</v>
      </c>
      <c r="V602" s="16">
        <v>17.100000000000001</v>
      </c>
      <c r="W602" s="16">
        <v>14.6</v>
      </c>
      <c r="X602" s="16" t="s">
        <v>96</v>
      </c>
      <c r="Y602" s="16" t="s">
        <v>96</v>
      </c>
      <c r="Z602" s="61" t="s">
        <v>896</v>
      </c>
      <c r="AA602" s="6" t="s">
        <v>163</v>
      </c>
      <c r="AB602" s="6">
        <v>1977</v>
      </c>
      <c r="AC602" s="6">
        <v>2008</v>
      </c>
      <c r="AD602" s="6" t="s">
        <v>96</v>
      </c>
      <c r="AE602" s="6" t="s">
        <v>96</v>
      </c>
      <c r="AF602" s="6">
        <v>1</v>
      </c>
      <c r="AG602" s="6" t="s">
        <v>96</v>
      </c>
      <c r="AH602" s="6" t="s">
        <v>96</v>
      </c>
      <c r="AI602" s="6" t="s">
        <v>96</v>
      </c>
      <c r="AJ602" s="6" t="s">
        <v>96</v>
      </c>
      <c r="AK602" s="6" t="s">
        <v>96</v>
      </c>
      <c r="AL602" s="16" t="s">
        <v>73</v>
      </c>
      <c r="AM602" s="6">
        <v>12.3</v>
      </c>
      <c r="AN602" s="6" t="s">
        <v>96</v>
      </c>
      <c r="AO602" s="6" t="s">
        <v>96</v>
      </c>
      <c r="AP602" s="6" t="s">
        <v>96</v>
      </c>
      <c r="AQ602" s="6" t="s">
        <v>96</v>
      </c>
      <c r="AR602" s="6" t="s">
        <v>96</v>
      </c>
      <c r="AS602" s="6" t="s">
        <v>96</v>
      </c>
      <c r="AT602" s="6" t="s">
        <v>96</v>
      </c>
      <c r="AU602" s="6" t="s">
        <v>96</v>
      </c>
      <c r="AV602" s="6" t="s">
        <v>96</v>
      </c>
      <c r="AW602" s="6" t="s">
        <v>96</v>
      </c>
      <c r="AX602" s="6">
        <v>1</v>
      </c>
      <c r="AY602" s="6">
        <v>1</v>
      </c>
      <c r="AZ602" s="6">
        <v>1</v>
      </c>
      <c r="BA602" s="6">
        <v>1</v>
      </c>
      <c r="BB602" s="6" t="s">
        <v>96</v>
      </c>
      <c r="BC602" s="6" t="s">
        <v>96</v>
      </c>
      <c r="BD602" s="6">
        <v>1</v>
      </c>
      <c r="BE602" s="6" t="s">
        <v>96</v>
      </c>
      <c r="BF602" s="6" t="s">
        <v>96</v>
      </c>
      <c r="BG602" s="6" t="s">
        <v>96</v>
      </c>
      <c r="BH602" s="6" t="s">
        <v>96</v>
      </c>
      <c r="BI602" s="6" t="s">
        <v>96</v>
      </c>
      <c r="BJ602" s="6" t="s">
        <v>96</v>
      </c>
      <c r="BK602" s="6" t="s">
        <v>906</v>
      </c>
      <c r="BL602" s="6" t="s">
        <v>96</v>
      </c>
      <c r="BM602" s="6" t="s">
        <v>96</v>
      </c>
      <c r="BN602" s="6" t="s">
        <v>77</v>
      </c>
      <c r="BO602" t="s">
        <v>897</v>
      </c>
      <c r="BP602" s="6" t="s">
        <v>96</v>
      </c>
      <c r="BQ602" t="s">
        <v>424</v>
      </c>
      <c r="BR602" t="s">
        <v>898</v>
      </c>
      <c r="BS602" s="6" t="s">
        <v>96</v>
      </c>
      <c r="BT602" s="6" t="s">
        <v>96</v>
      </c>
      <c r="BU602" s="6" t="s">
        <v>96</v>
      </c>
      <c r="BV602" s="6" t="s">
        <v>96</v>
      </c>
      <c r="BW602" s="6" t="s">
        <v>96</v>
      </c>
      <c r="BX602" s="6" t="s">
        <v>96</v>
      </c>
    </row>
    <row r="603" spans="1:76" x14ac:dyDescent="0.25">
      <c r="A603" s="6" t="s">
        <v>895</v>
      </c>
      <c r="B603" s="6" t="s">
        <v>894</v>
      </c>
      <c r="C603" s="6" t="s">
        <v>893</v>
      </c>
      <c r="D603" s="36" t="s">
        <v>892</v>
      </c>
      <c r="E603" s="6">
        <v>2012</v>
      </c>
      <c r="F603" s="39">
        <v>-0.16900000000000001</v>
      </c>
      <c r="G603" t="s">
        <v>899</v>
      </c>
      <c r="H603" s="6" t="s">
        <v>832</v>
      </c>
      <c r="I603" t="s">
        <v>686</v>
      </c>
      <c r="J603" s="6" t="s">
        <v>96</v>
      </c>
      <c r="K603" s="6">
        <v>0.35499999999999998</v>
      </c>
      <c r="L603" s="6" t="s">
        <v>96</v>
      </c>
      <c r="M603" s="6" t="s">
        <v>96</v>
      </c>
      <c r="N603" s="6" t="s">
        <v>96</v>
      </c>
      <c r="O603" s="6" t="s">
        <v>96</v>
      </c>
      <c r="P603" s="39" t="s">
        <v>96</v>
      </c>
      <c r="Q603" s="6" t="s">
        <v>96</v>
      </c>
      <c r="R603" s="6" t="s">
        <v>96</v>
      </c>
      <c r="S603" s="6" t="s">
        <v>96</v>
      </c>
      <c r="T603" s="6" t="s">
        <v>96</v>
      </c>
      <c r="U603" s="7">
        <f t="shared" si="16"/>
        <v>15.6</v>
      </c>
      <c r="V603" s="16">
        <v>16.899999999999999</v>
      </c>
      <c r="W603" s="16">
        <v>14.3</v>
      </c>
      <c r="X603" s="16" t="s">
        <v>96</v>
      </c>
      <c r="Y603" s="16" t="s">
        <v>96</v>
      </c>
      <c r="Z603" s="61" t="s">
        <v>896</v>
      </c>
      <c r="AA603" s="6" t="s">
        <v>163</v>
      </c>
      <c r="AB603" s="6">
        <v>1977</v>
      </c>
      <c r="AC603" s="6">
        <v>2008</v>
      </c>
      <c r="AD603" s="6" t="s">
        <v>96</v>
      </c>
      <c r="AE603" s="6" t="s">
        <v>96</v>
      </c>
      <c r="AF603" s="6">
        <v>1</v>
      </c>
      <c r="AG603" s="6" t="s">
        <v>96</v>
      </c>
      <c r="AH603" s="6" t="s">
        <v>96</v>
      </c>
      <c r="AI603" s="6" t="s">
        <v>96</v>
      </c>
      <c r="AJ603" s="6" t="s">
        <v>96</v>
      </c>
      <c r="AK603" s="6" t="s">
        <v>96</v>
      </c>
      <c r="AL603" s="16" t="s">
        <v>73</v>
      </c>
      <c r="AM603" s="6">
        <v>11.25</v>
      </c>
      <c r="AN603" s="6" t="s">
        <v>96</v>
      </c>
      <c r="AO603" s="6" t="s">
        <v>96</v>
      </c>
      <c r="AP603" s="6" t="s">
        <v>96</v>
      </c>
      <c r="AQ603" s="6" t="s">
        <v>96</v>
      </c>
      <c r="AR603" s="6" t="s">
        <v>96</v>
      </c>
      <c r="AS603" s="6" t="s">
        <v>96</v>
      </c>
      <c r="AT603" s="6" t="s">
        <v>96</v>
      </c>
      <c r="AU603" s="6" t="s">
        <v>96</v>
      </c>
      <c r="AV603" s="6" t="s">
        <v>96</v>
      </c>
      <c r="AW603" s="6" t="s">
        <v>96</v>
      </c>
      <c r="AX603" s="6">
        <v>1</v>
      </c>
      <c r="AY603" s="6">
        <v>1</v>
      </c>
      <c r="AZ603" s="6">
        <v>1</v>
      </c>
      <c r="BA603" s="6">
        <v>1</v>
      </c>
      <c r="BB603" s="6" t="s">
        <v>96</v>
      </c>
      <c r="BC603" s="6" t="s">
        <v>96</v>
      </c>
      <c r="BD603" s="6">
        <v>1</v>
      </c>
      <c r="BE603" s="6" t="s">
        <v>96</v>
      </c>
      <c r="BF603" s="6" t="s">
        <v>96</v>
      </c>
      <c r="BG603" s="6" t="s">
        <v>96</v>
      </c>
      <c r="BH603" s="6" t="s">
        <v>96</v>
      </c>
      <c r="BI603" s="6" t="s">
        <v>96</v>
      </c>
      <c r="BJ603" s="6" t="s">
        <v>96</v>
      </c>
      <c r="BK603" s="6" t="s">
        <v>907</v>
      </c>
      <c r="BL603" s="6" t="s">
        <v>96</v>
      </c>
      <c r="BM603" s="6" t="s">
        <v>96</v>
      </c>
      <c r="BN603" s="6" t="s">
        <v>77</v>
      </c>
      <c r="BO603" t="s">
        <v>897</v>
      </c>
      <c r="BP603" s="6" t="s">
        <v>96</v>
      </c>
      <c r="BQ603" t="s">
        <v>424</v>
      </c>
      <c r="BR603" t="s">
        <v>898</v>
      </c>
      <c r="BS603" s="6" t="s">
        <v>96</v>
      </c>
      <c r="BT603" s="6" t="s">
        <v>96</v>
      </c>
      <c r="BU603" s="6" t="s">
        <v>96</v>
      </c>
      <c r="BV603" s="6" t="s">
        <v>96</v>
      </c>
      <c r="BW603" s="6" t="s">
        <v>96</v>
      </c>
      <c r="BX603" s="6" t="s">
        <v>96</v>
      </c>
    </row>
    <row r="604" spans="1:76" x14ac:dyDescent="0.25">
      <c r="A604" s="6" t="s">
        <v>895</v>
      </c>
      <c r="B604" s="6" t="s">
        <v>894</v>
      </c>
      <c r="C604" s="6" t="s">
        <v>893</v>
      </c>
      <c r="D604" s="36" t="s">
        <v>892</v>
      </c>
      <c r="E604" s="6">
        <v>2012</v>
      </c>
      <c r="F604" s="39">
        <v>-0.52200000000000002</v>
      </c>
      <c r="G604" t="s">
        <v>899</v>
      </c>
      <c r="H604" s="6" t="s">
        <v>832</v>
      </c>
      <c r="I604" t="s">
        <v>686</v>
      </c>
      <c r="J604" s="6" t="s">
        <v>96</v>
      </c>
      <c r="K604" s="6">
        <v>2E-3</v>
      </c>
      <c r="L604" s="6" t="s">
        <v>96</v>
      </c>
      <c r="M604" s="6" t="s">
        <v>96</v>
      </c>
      <c r="N604" s="6" t="s">
        <v>96</v>
      </c>
      <c r="O604" s="6" t="s">
        <v>96</v>
      </c>
      <c r="P604" s="39" t="s">
        <v>96</v>
      </c>
      <c r="Q604" s="6" t="s">
        <v>96</v>
      </c>
      <c r="R604" s="6" t="s">
        <v>96</v>
      </c>
      <c r="S604" s="6" t="s">
        <v>96</v>
      </c>
      <c r="T604" s="6" t="s">
        <v>96</v>
      </c>
      <c r="U604" s="7">
        <f t="shared" si="16"/>
        <v>15.7</v>
      </c>
      <c r="V604" s="16">
        <v>17.3</v>
      </c>
      <c r="W604" s="16">
        <v>14.1</v>
      </c>
      <c r="X604" s="16" t="s">
        <v>96</v>
      </c>
      <c r="Y604" s="16" t="s">
        <v>96</v>
      </c>
      <c r="Z604" s="61" t="s">
        <v>896</v>
      </c>
      <c r="AA604" s="6" t="s">
        <v>163</v>
      </c>
      <c r="AB604" s="6">
        <v>1977</v>
      </c>
      <c r="AC604" s="6">
        <v>2008</v>
      </c>
      <c r="AD604" s="6" t="s">
        <v>96</v>
      </c>
      <c r="AE604" s="6" t="s">
        <v>96</v>
      </c>
      <c r="AF604" s="6">
        <v>1</v>
      </c>
      <c r="AG604" s="6" t="s">
        <v>96</v>
      </c>
      <c r="AH604" s="6" t="s">
        <v>96</v>
      </c>
      <c r="AI604" s="6" t="s">
        <v>96</v>
      </c>
      <c r="AJ604" s="6" t="s">
        <v>96</v>
      </c>
      <c r="AK604" s="6" t="s">
        <v>96</v>
      </c>
      <c r="AL604" s="16" t="s">
        <v>73</v>
      </c>
      <c r="AM604" s="6">
        <v>10.5</v>
      </c>
      <c r="AN604" s="6" t="s">
        <v>96</v>
      </c>
      <c r="AO604" s="6" t="s">
        <v>96</v>
      </c>
      <c r="AP604" s="6" t="s">
        <v>96</v>
      </c>
      <c r="AQ604" s="6" t="s">
        <v>96</v>
      </c>
      <c r="AR604" s="6" t="s">
        <v>96</v>
      </c>
      <c r="AS604" s="6" t="s">
        <v>96</v>
      </c>
      <c r="AT604" s="6" t="s">
        <v>96</v>
      </c>
      <c r="AU604" s="6" t="s">
        <v>96</v>
      </c>
      <c r="AV604" s="6" t="s">
        <v>96</v>
      </c>
      <c r="AW604" s="6" t="s">
        <v>96</v>
      </c>
      <c r="AX604" s="6">
        <v>1</v>
      </c>
      <c r="AY604" s="6">
        <v>1</v>
      </c>
      <c r="AZ604" s="6">
        <v>1</v>
      </c>
      <c r="BA604" s="6">
        <v>1</v>
      </c>
      <c r="BB604" s="6" t="s">
        <v>96</v>
      </c>
      <c r="BC604" s="6" t="s">
        <v>96</v>
      </c>
      <c r="BD604" s="6">
        <v>1</v>
      </c>
      <c r="BE604" s="6" t="s">
        <v>96</v>
      </c>
      <c r="BF604" s="6" t="s">
        <v>96</v>
      </c>
      <c r="BG604" s="6" t="s">
        <v>96</v>
      </c>
      <c r="BH604" s="6" t="s">
        <v>96</v>
      </c>
      <c r="BI604" s="6" t="s">
        <v>96</v>
      </c>
      <c r="BJ604" s="6" t="s">
        <v>96</v>
      </c>
      <c r="BK604" s="6" t="s">
        <v>908</v>
      </c>
      <c r="BL604" s="6" t="s">
        <v>96</v>
      </c>
      <c r="BM604" s="6" t="s">
        <v>96</v>
      </c>
      <c r="BN604" s="6" t="s">
        <v>77</v>
      </c>
      <c r="BO604" t="s">
        <v>897</v>
      </c>
      <c r="BP604" s="6" t="s">
        <v>96</v>
      </c>
      <c r="BQ604" t="s">
        <v>424</v>
      </c>
      <c r="BR604" t="s">
        <v>898</v>
      </c>
      <c r="BS604" s="6" t="s">
        <v>96</v>
      </c>
      <c r="BT604" s="6" t="s">
        <v>96</v>
      </c>
      <c r="BU604" s="6" t="s">
        <v>96</v>
      </c>
      <c r="BV604" s="6" t="s">
        <v>96</v>
      </c>
      <c r="BW604" s="6" t="s">
        <v>96</v>
      </c>
      <c r="BX604" s="6" t="s">
        <v>96</v>
      </c>
    </row>
    <row r="605" spans="1:76" x14ac:dyDescent="0.25">
      <c r="A605" s="6" t="s">
        <v>895</v>
      </c>
      <c r="B605" s="6" t="s">
        <v>894</v>
      </c>
      <c r="C605" s="6" t="s">
        <v>893</v>
      </c>
      <c r="D605" s="36" t="s">
        <v>892</v>
      </c>
      <c r="E605" s="6">
        <v>2012</v>
      </c>
      <c r="F605" s="39">
        <v>-0.628</v>
      </c>
      <c r="G605" t="s">
        <v>899</v>
      </c>
      <c r="H605" s="6" t="s">
        <v>832</v>
      </c>
      <c r="I605" t="s">
        <v>686</v>
      </c>
      <c r="J605" s="6" t="s">
        <v>96</v>
      </c>
      <c r="K605" s="6">
        <v>1E-3</v>
      </c>
      <c r="L605" s="6" t="s">
        <v>96</v>
      </c>
      <c r="M605" s="6" t="s">
        <v>96</v>
      </c>
      <c r="N605" s="6" t="s">
        <v>96</v>
      </c>
      <c r="O605" s="6" t="s">
        <v>96</v>
      </c>
      <c r="P605" s="39" t="s">
        <v>96</v>
      </c>
      <c r="Q605" s="6" t="s">
        <v>96</v>
      </c>
      <c r="R605" s="6" t="s">
        <v>96</v>
      </c>
      <c r="S605" s="6" t="s">
        <v>96</v>
      </c>
      <c r="T605" s="6" t="s">
        <v>96</v>
      </c>
      <c r="U605" s="7">
        <f t="shared" si="16"/>
        <v>16.55</v>
      </c>
      <c r="V605" s="16">
        <v>17.7</v>
      </c>
      <c r="W605" s="16">
        <v>15.4</v>
      </c>
      <c r="X605" s="16" t="s">
        <v>96</v>
      </c>
      <c r="Y605" s="16" t="s">
        <v>96</v>
      </c>
      <c r="Z605" s="61" t="s">
        <v>896</v>
      </c>
      <c r="AA605" s="6" t="s">
        <v>163</v>
      </c>
      <c r="AB605" s="6">
        <v>1977</v>
      </c>
      <c r="AC605" s="6">
        <v>2008</v>
      </c>
      <c r="AD605" s="6" t="s">
        <v>96</v>
      </c>
      <c r="AE605" s="6" t="s">
        <v>96</v>
      </c>
      <c r="AF605" s="6">
        <v>1</v>
      </c>
      <c r="AG605" s="6" t="s">
        <v>96</v>
      </c>
      <c r="AH605" s="6" t="s">
        <v>96</v>
      </c>
      <c r="AI605" s="6" t="s">
        <v>96</v>
      </c>
      <c r="AJ605" s="6" t="s">
        <v>96</v>
      </c>
      <c r="AK605" s="6" t="s">
        <v>96</v>
      </c>
      <c r="AL605" s="16" t="s">
        <v>73</v>
      </c>
      <c r="AM605" s="6">
        <v>11.899999999999999</v>
      </c>
      <c r="AN605" s="6" t="s">
        <v>96</v>
      </c>
      <c r="AO605" s="6" t="s">
        <v>96</v>
      </c>
      <c r="AP605" s="6" t="s">
        <v>96</v>
      </c>
      <c r="AQ605" s="6" t="s">
        <v>96</v>
      </c>
      <c r="AR605" s="6" t="s">
        <v>96</v>
      </c>
      <c r="AS605" s="6" t="s">
        <v>96</v>
      </c>
      <c r="AT605" s="6" t="s">
        <v>96</v>
      </c>
      <c r="AU605" s="6" t="s">
        <v>96</v>
      </c>
      <c r="AV605" s="6" t="s">
        <v>96</v>
      </c>
      <c r="AW605" s="6" t="s">
        <v>96</v>
      </c>
      <c r="AX605" s="6">
        <v>1</v>
      </c>
      <c r="AY605" s="6">
        <v>1</v>
      </c>
      <c r="AZ605" s="6">
        <v>1</v>
      </c>
      <c r="BA605" s="6">
        <v>1</v>
      </c>
      <c r="BB605" s="6" t="s">
        <v>96</v>
      </c>
      <c r="BC605" s="6" t="s">
        <v>96</v>
      </c>
      <c r="BD605" s="6">
        <v>1</v>
      </c>
      <c r="BE605" s="6" t="s">
        <v>96</v>
      </c>
      <c r="BF605" s="6" t="s">
        <v>96</v>
      </c>
      <c r="BG605" s="6" t="s">
        <v>96</v>
      </c>
      <c r="BH605" s="6" t="s">
        <v>96</v>
      </c>
      <c r="BI605" s="6" t="s">
        <v>96</v>
      </c>
      <c r="BJ605" s="6" t="s">
        <v>96</v>
      </c>
      <c r="BK605" s="6" t="s">
        <v>909</v>
      </c>
      <c r="BL605" s="6" t="s">
        <v>96</v>
      </c>
      <c r="BM605" s="6" t="s">
        <v>96</v>
      </c>
      <c r="BN605" s="6" t="s">
        <v>77</v>
      </c>
      <c r="BO605" t="s">
        <v>897</v>
      </c>
      <c r="BP605" s="6" t="s">
        <v>96</v>
      </c>
      <c r="BQ605" t="s">
        <v>424</v>
      </c>
      <c r="BR605" t="s">
        <v>898</v>
      </c>
      <c r="BS605" s="6" t="s">
        <v>96</v>
      </c>
      <c r="BT605" s="6" t="s">
        <v>96</v>
      </c>
      <c r="BU605" s="6" t="s">
        <v>96</v>
      </c>
      <c r="BV605" s="6" t="s">
        <v>96</v>
      </c>
      <c r="BW605" s="6" t="s">
        <v>96</v>
      </c>
      <c r="BX605" s="6" t="s">
        <v>96</v>
      </c>
    </row>
    <row r="606" spans="1:76" x14ac:dyDescent="0.25">
      <c r="A606" s="6" t="s">
        <v>895</v>
      </c>
      <c r="B606" s="6" t="s">
        <v>894</v>
      </c>
      <c r="C606" s="6" t="s">
        <v>893</v>
      </c>
      <c r="D606" s="36" t="s">
        <v>892</v>
      </c>
      <c r="E606" s="6">
        <v>2012</v>
      </c>
      <c r="F606" s="39">
        <v>-0.437</v>
      </c>
      <c r="G606" t="s">
        <v>899</v>
      </c>
      <c r="H606" s="6" t="s">
        <v>832</v>
      </c>
      <c r="I606" t="s">
        <v>686</v>
      </c>
      <c r="J606" s="6" t="s">
        <v>96</v>
      </c>
      <c r="K606" s="6">
        <v>1.2E-2</v>
      </c>
      <c r="L606" s="6" t="s">
        <v>96</v>
      </c>
      <c r="M606" s="6" t="s">
        <v>96</v>
      </c>
      <c r="N606" s="6" t="s">
        <v>96</v>
      </c>
      <c r="O606" s="6" t="s">
        <v>96</v>
      </c>
      <c r="P606" s="39" t="s">
        <v>96</v>
      </c>
      <c r="Q606" s="6" t="s">
        <v>96</v>
      </c>
      <c r="R606" s="6" t="s">
        <v>96</v>
      </c>
      <c r="S606" s="6" t="s">
        <v>96</v>
      </c>
      <c r="T606" s="6" t="s">
        <v>96</v>
      </c>
      <c r="U606" s="7">
        <f t="shared" si="16"/>
        <v>14.95</v>
      </c>
      <c r="V606" s="16">
        <v>16</v>
      </c>
      <c r="W606" s="16">
        <v>13.9</v>
      </c>
      <c r="X606" s="16" t="s">
        <v>96</v>
      </c>
      <c r="Y606" s="16" t="s">
        <v>96</v>
      </c>
      <c r="Z606" s="61" t="s">
        <v>896</v>
      </c>
      <c r="AA606" s="6" t="s">
        <v>163</v>
      </c>
      <c r="AB606" s="6">
        <v>1977</v>
      </c>
      <c r="AC606" s="6">
        <v>2008</v>
      </c>
      <c r="AD606" s="6" t="s">
        <v>96</v>
      </c>
      <c r="AE606" s="6" t="s">
        <v>96</v>
      </c>
      <c r="AF606" s="6">
        <v>1</v>
      </c>
      <c r="AG606" s="6" t="s">
        <v>96</v>
      </c>
      <c r="AH606" s="6" t="s">
        <v>96</v>
      </c>
      <c r="AI606" s="6" t="s">
        <v>96</v>
      </c>
      <c r="AJ606" s="6" t="s">
        <v>96</v>
      </c>
      <c r="AK606" s="6" t="s">
        <v>96</v>
      </c>
      <c r="AL606" s="16" t="s">
        <v>73</v>
      </c>
      <c r="AM606" s="6">
        <v>12.75</v>
      </c>
      <c r="AN606" s="6" t="s">
        <v>96</v>
      </c>
      <c r="AO606" s="6" t="s">
        <v>96</v>
      </c>
      <c r="AP606" s="6" t="s">
        <v>96</v>
      </c>
      <c r="AQ606" s="6" t="s">
        <v>96</v>
      </c>
      <c r="AR606" s="6" t="s">
        <v>96</v>
      </c>
      <c r="AS606" s="6" t="s">
        <v>96</v>
      </c>
      <c r="AT606" s="6" t="s">
        <v>96</v>
      </c>
      <c r="AU606" s="6" t="s">
        <v>96</v>
      </c>
      <c r="AV606" s="6" t="s">
        <v>96</v>
      </c>
      <c r="AW606" s="6" t="s">
        <v>96</v>
      </c>
      <c r="AX606" s="6">
        <v>1</v>
      </c>
      <c r="AY606" s="6">
        <v>1</v>
      </c>
      <c r="AZ606" s="6">
        <v>1</v>
      </c>
      <c r="BA606" s="6">
        <v>1</v>
      </c>
      <c r="BB606" s="6" t="s">
        <v>96</v>
      </c>
      <c r="BC606" s="6" t="s">
        <v>96</v>
      </c>
      <c r="BD606" s="6">
        <v>1</v>
      </c>
      <c r="BE606" s="6" t="s">
        <v>96</v>
      </c>
      <c r="BF606" s="6" t="s">
        <v>96</v>
      </c>
      <c r="BG606" s="6" t="s">
        <v>96</v>
      </c>
      <c r="BH606" s="6" t="s">
        <v>96</v>
      </c>
      <c r="BI606" s="6" t="s">
        <v>96</v>
      </c>
      <c r="BJ606" s="6" t="s">
        <v>96</v>
      </c>
      <c r="BK606" s="6" t="s">
        <v>910</v>
      </c>
      <c r="BL606" s="6" t="s">
        <v>96</v>
      </c>
      <c r="BM606" s="6" t="s">
        <v>96</v>
      </c>
      <c r="BN606" s="6" t="s">
        <v>77</v>
      </c>
      <c r="BO606" t="s">
        <v>897</v>
      </c>
      <c r="BP606" s="6" t="s">
        <v>96</v>
      </c>
      <c r="BQ606" t="s">
        <v>424</v>
      </c>
      <c r="BR606" t="s">
        <v>898</v>
      </c>
      <c r="BS606" s="6" t="s">
        <v>96</v>
      </c>
      <c r="BT606" s="6" t="s">
        <v>96</v>
      </c>
      <c r="BU606" s="6" t="s">
        <v>96</v>
      </c>
      <c r="BV606" s="6" t="s">
        <v>96</v>
      </c>
      <c r="BW606" s="6" t="s">
        <v>96</v>
      </c>
      <c r="BX606" s="6" t="s">
        <v>96</v>
      </c>
    </row>
    <row r="607" spans="1:76" x14ac:dyDescent="0.25">
      <c r="A607" s="6" t="s">
        <v>895</v>
      </c>
      <c r="B607" s="6" t="s">
        <v>894</v>
      </c>
      <c r="C607" s="6" t="s">
        <v>893</v>
      </c>
      <c r="D607" s="36" t="s">
        <v>892</v>
      </c>
      <c r="E607" s="6">
        <v>2012</v>
      </c>
      <c r="F607" s="39">
        <v>-0.40899999999999997</v>
      </c>
      <c r="G607" t="s">
        <v>899</v>
      </c>
      <c r="H607" s="6" t="s">
        <v>832</v>
      </c>
      <c r="I607" t="s">
        <v>686</v>
      </c>
      <c r="J607" s="6" t="s">
        <v>96</v>
      </c>
      <c r="K607" s="6">
        <v>0.02</v>
      </c>
      <c r="L607" s="6" t="s">
        <v>96</v>
      </c>
      <c r="M607" s="6" t="s">
        <v>96</v>
      </c>
      <c r="N607" s="6" t="s">
        <v>96</v>
      </c>
      <c r="O607" s="6" t="s">
        <v>96</v>
      </c>
      <c r="P607" s="39" t="s">
        <v>96</v>
      </c>
      <c r="Q607" s="6" t="s">
        <v>96</v>
      </c>
      <c r="R607" s="6" t="s">
        <v>96</v>
      </c>
      <c r="S607" s="6" t="s">
        <v>96</v>
      </c>
      <c r="T607" s="6" t="s">
        <v>96</v>
      </c>
      <c r="U607" s="7">
        <f t="shared" si="16"/>
        <v>16.100000000000001</v>
      </c>
      <c r="V607" s="16">
        <v>17.3</v>
      </c>
      <c r="W607" s="16">
        <v>14.9</v>
      </c>
      <c r="X607" s="16" t="s">
        <v>96</v>
      </c>
      <c r="Y607" s="16" t="s">
        <v>96</v>
      </c>
      <c r="Z607" s="61" t="s">
        <v>896</v>
      </c>
      <c r="AA607" s="6" t="s">
        <v>163</v>
      </c>
      <c r="AB607" s="6">
        <v>1977</v>
      </c>
      <c r="AC607" s="6">
        <v>2008</v>
      </c>
      <c r="AD607" s="6" t="s">
        <v>96</v>
      </c>
      <c r="AE607" s="6" t="s">
        <v>96</v>
      </c>
      <c r="AF607" s="6">
        <v>1</v>
      </c>
      <c r="AG607" s="6" t="s">
        <v>96</v>
      </c>
      <c r="AH607" s="6" t="s">
        <v>96</v>
      </c>
      <c r="AI607" s="6" t="s">
        <v>96</v>
      </c>
      <c r="AJ607" s="6" t="s">
        <v>96</v>
      </c>
      <c r="AK607" s="6" t="s">
        <v>96</v>
      </c>
      <c r="AL607" s="16" t="s">
        <v>73</v>
      </c>
      <c r="AM607" s="6">
        <v>12.25</v>
      </c>
      <c r="AN607" s="6" t="s">
        <v>96</v>
      </c>
      <c r="AO607" s="6" t="s">
        <v>96</v>
      </c>
      <c r="AP607" s="6" t="s">
        <v>96</v>
      </c>
      <c r="AQ607" s="6" t="s">
        <v>96</v>
      </c>
      <c r="AR607" s="6" t="s">
        <v>96</v>
      </c>
      <c r="AS607" s="6" t="s">
        <v>96</v>
      </c>
      <c r="AT607" s="6" t="s">
        <v>96</v>
      </c>
      <c r="AU607" s="6" t="s">
        <v>96</v>
      </c>
      <c r="AV607" s="6" t="s">
        <v>96</v>
      </c>
      <c r="AW607" s="6" t="s">
        <v>96</v>
      </c>
      <c r="AX607" s="6">
        <v>1</v>
      </c>
      <c r="AY607" s="6">
        <v>1</v>
      </c>
      <c r="AZ607" s="6">
        <v>1</v>
      </c>
      <c r="BA607" s="6">
        <v>1</v>
      </c>
      <c r="BB607" s="6" t="s">
        <v>96</v>
      </c>
      <c r="BC607" s="6" t="s">
        <v>96</v>
      </c>
      <c r="BD607" s="6">
        <v>1</v>
      </c>
      <c r="BE607" s="6" t="s">
        <v>96</v>
      </c>
      <c r="BF607" s="6" t="s">
        <v>96</v>
      </c>
      <c r="BG607" s="6" t="s">
        <v>96</v>
      </c>
      <c r="BH607" s="6" t="s">
        <v>96</v>
      </c>
      <c r="BI607" s="6" t="s">
        <v>96</v>
      </c>
      <c r="BJ607" s="6" t="s">
        <v>96</v>
      </c>
      <c r="BK607" s="6" t="s">
        <v>911</v>
      </c>
      <c r="BL607" s="6" t="s">
        <v>96</v>
      </c>
      <c r="BM607" s="6" t="s">
        <v>96</v>
      </c>
      <c r="BN607" s="6" t="s">
        <v>77</v>
      </c>
      <c r="BO607" t="s">
        <v>897</v>
      </c>
      <c r="BP607" s="6" t="s">
        <v>96</v>
      </c>
      <c r="BQ607" t="s">
        <v>424</v>
      </c>
      <c r="BR607" t="s">
        <v>898</v>
      </c>
      <c r="BS607" s="6" t="s">
        <v>96</v>
      </c>
      <c r="BT607" s="6" t="s">
        <v>96</v>
      </c>
      <c r="BU607" s="6" t="s">
        <v>96</v>
      </c>
      <c r="BV607" s="6" t="s">
        <v>96</v>
      </c>
      <c r="BW607" s="6" t="s">
        <v>96</v>
      </c>
      <c r="BX607" s="6" t="s">
        <v>96</v>
      </c>
    </row>
    <row r="608" spans="1:76" x14ac:dyDescent="0.25">
      <c r="A608" s="6" t="s">
        <v>912</v>
      </c>
      <c r="B608" s="6" t="s">
        <v>913</v>
      </c>
      <c r="C608" s="6" t="s">
        <v>914</v>
      </c>
      <c r="D608" s="6" t="s">
        <v>915</v>
      </c>
      <c r="E608" s="6">
        <v>1999</v>
      </c>
      <c r="F608" s="39" t="s">
        <v>96</v>
      </c>
      <c r="G608" s="6" t="s">
        <v>916</v>
      </c>
      <c r="H608" s="6" t="s">
        <v>96</v>
      </c>
      <c r="I608" t="s">
        <v>96</v>
      </c>
      <c r="J608" s="6" t="s">
        <v>96</v>
      </c>
      <c r="K608" s="6" t="s">
        <v>96</v>
      </c>
      <c r="L608" s="6" t="s">
        <v>96</v>
      </c>
      <c r="M608" s="6" t="s">
        <v>96</v>
      </c>
      <c r="N608" s="6" t="s">
        <v>96</v>
      </c>
      <c r="O608" s="6" t="s">
        <v>96</v>
      </c>
      <c r="P608" s="39" t="s">
        <v>96</v>
      </c>
      <c r="Q608" s="6" t="s">
        <v>96</v>
      </c>
      <c r="R608" s="6" t="s">
        <v>96</v>
      </c>
      <c r="S608" s="6" t="s">
        <v>96</v>
      </c>
      <c r="T608" s="6" t="s">
        <v>96</v>
      </c>
      <c r="U608" s="7" t="s">
        <v>96</v>
      </c>
      <c r="V608" s="16" t="s">
        <v>96</v>
      </c>
      <c r="W608" s="16" t="s">
        <v>96</v>
      </c>
      <c r="X608" s="16" t="s">
        <v>96</v>
      </c>
      <c r="Y608" s="16" t="s">
        <v>96</v>
      </c>
      <c r="Z608" s="61" t="s">
        <v>96</v>
      </c>
      <c r="AA608" s="6" t="s">
        <v>96</v>
      </c>
      <c r="AB608" s="6" t="s">
        <v>96</v>
      </c>
      <c r="AC608" s="6" t="s">
        <v>96</v>
      </c>
      <c r="AD608" s="6" t="s">
        <v>96</v>
      </c>
      <c r="AE608" s="6" t="s">
        <v>96</v>
      </c>
      <c r="AF608" s="6" t="s">
        <v>96</v>
      </c>
      <c r="AG608" s="6" t="s">
        <v>96</v>
      </c>
      <c r="AH608" s="6" t="s">
        <v>96</v>
      </c>
      <c r="AI608" s="6" t="s">
        <v>96</v>
      </c>
      <c r="AJ608" s="6" t="s">
        <v>96</v>
      </c>
      <c r="AK608" s="6" t="s">
        <v>96</v>
      </c>
      <c r="AL608" s="6" t="s">
        <v>96</v>
      </c>
      <c r="AM608" s="6" t="s">
        <v>96</v>
      </c>
      <c r="AN608" s="6" t="s">
        <v>96</v>
      </c>
      <c r="AO608" s="6" t="s">
        <v>96</v>
      </c>
      <c r="AP608" s="6" t="s">
        <v>96</v>
      </c>
      <c r="AQ608" s="6" t="s">
        <v>96</v>
      </c>
      <c r="AR608" s="6" t="s">
        <v>96</v>
      </c>
      <c r="AS608" s="6" t="s">
        <v>96</v>
      </c>
      <c r="AT608" s="6" t="s">
        <v>96</v>
      </c>
      <c r="AU608" s="6" t="s">
        <v>96</v>
      </c>
      <c r="AV608" s="6" t="s">
        <v>96</v>
      </c>
      <c r="AW608" s="6" t="s">
        <v>96</v>
      </c>
      <c r="AX608" s="6" t="s">
        <v>96</v>
      </c>
      <c r="AY608" s="6" t="s">
        <v>96</v>
      </c>
      <c r="AZ608" s="6" t="s">
        <v>96</v>
      </c>
      <c r="BA608" s="6" t="s">
        <v>96</v>
      </c>
      <c r="BB608" s="6" t="s">
        <v>96</v>
      </c>
      <c r="BC608" s="6" t="s">
        <v>96</v>
      </c>
      <c r="BD608" s="6" t="s">
        <v>96</v>
      </c>
      <c r="BE608" s="6" t="s">
        <v>96</v>
      </c>
      <c r="BF608" s="6" t="s">
        <v>96</v>
      </c>
      <c r="BG608" s="6" t="s">
        <v>96</v>
      </c>
      <c r="BH608" s="6" t="s">
        <v>96</v>
      </c>
      <c r="BI608" s="6" t="s">
        <v>96</v>
      </c>
      <c r="BJ608" s="6" t="s">
        <v>96</v>
      </c>
      <c r="BK608" s="6" t="s">
        <v>96</v>
      </c>
      <c r="BL608" s="6" t="s">
        <v>96</v>
      </c>
      <c r="BM608" s="6" t="s">
        <v>96</v>
      </c>
      <c r="BN608" s="6" t="s">
        <v>96</v>
      </c>
      <c r="BO608" s="6" t="s">
        <v>96</v>
      </c>
      <c r="BP608" s="6" t="s">
        <v>96</v>
      </c>
      <c r="BQ608" s="6" t="s">
        <v>96</v>
      </c>
      <c r="BR608" s="6" t="s">
        <v>96</v>
      </c>
      <c r="BS608" s="6" t="s">
        <v>96</v>
      </c>
      <c r="BT608" s="6" t="s">
        <v>96</v>
      </c>
      <c r="BU608" s="6" t="s">
        <v>96</v>
      </c>
      <c r="BV608" s="6" t="s">
        <v>96</v>
      </c>
      <c r="BW608" s="6" t="s">
        <v>96</v>
      </c>
      <c r="BX608" s="6" t="s">
        <v>96</v>
      </c>
    </row>
    <row r="609" spans="1:76" x14ac:dyDescent="0.25">
      <c r="A609" s="6" t="s">
        <v>920</v>
      </c>
      <c r="B609" s="6" t="s">
        <v>919</v>
      </c>
      <c r="C609" s="30" t="s">
        <v>918</v>
      </c>
      <c r="D609" s="6" t="s">
        <v>917</v>
      </c>
      <c r="E609" s="6">
        <v>2013</v>
      </c>
      <c r="F609" s="39">
        <v>-0.45100000000000001</v>
      </c>
      <c r="G609" t="s">
        <v>925</v>
      </c>
      <c r="H609" t="s">
        <v>924</v>
      </c>
      <c r="I609" t="s">
        <v>337</v>
      </c>
      <c r="J609" s="6" t="s">
        <v>96</v>
      </c>
      <c r="K609" s="6">
        <v>2E-3</v>
      </c>
      <c r="L609" s="6" t="s">
        <v>96</v>
      </c>
      <c r="M609" s="6" t="s">
        <v>96</v>
      </c>
      <c r="N609" s="6" t="s">
        <v>96</v>
      </c>
      <c r="O609" s="6" t="s">
        <v>96</v>
      </c>
      <c r="P609" s="39" t="s">
        <v>96</v>
      </c>
      <c r="Q609" s="6" t="s">
        <v>96</v>
      </c>
      <c r="R609" s="6" t="s">
        <v>96</v>
      </c>
      <c r="S609" s="6" t="s">
        <v>96</v>
      </c>
      <c r="T609" s="6" t="s">
        <v>96</v>
      </c>
      <c r="U609" s="7" t="s">
        <v>96</v>
      </c>
      <c r="V609" s="16" t="s">
        <v>96</v>
      </c>
      <c r="W609" s="16" t="s">
        <v>96</v>
      </c>
      <c r="X609" s="16" t="s">
        <v>96</v>
      </c>
      <c r="Y609" s="16" t="s">
        <v>96</v>
      </c>
      <c r="Z609" s="61" t="s">
        <v>896</v>
      </c>
      <c r="AA609" s="6" t="s">
        <v>163</v>
      </c>
      <c r="AB609" s="6">
        <v>2007</v>
      </c>
      <c r="AC609" s="6">
        <v>2008</v>
      </c>
      <c r="AD609" s="6" t="s">
        <v>96</v>
      </c>
      <c r="AE609" s="6" t="s">
        <v>96</v>
      </c>
      <c r="AF609" s="6">
        <v>1</v>
      </c>
      <c r="AG609" s="6" t="s">
        <v>96</v>
      </c>
      <c r="AH609" s="6" t="s">
        <v>96</v>
      </c>
      <c r="AI609" s="6" t="s">
        <v>96</v>
      </c>
      <c r="AJ609" s="6" t="s">
        <v>96</v>
      </c>
      <c r="AK609" s="6" t="s">
        <v>96</v>
      </c>
      <c r="AL609" s="16" t="s">
        <v>73</v>
      </c>
      <c r="AM609" s="6" t="s">
        <v>96</v>
      </c>
      <c r="AN609" s="6" t="s">
        <v>96</v>
      </c>
      <c r="AO609" s="6" t="s">
        <v>96</v>
      </c>
      <c r="AP609" s="6" t="s">
        <v>96</v>
      </c>
      <c r="AQ609" s="6" t="s">
        <v>96</v>
      </c>
      <c r="AR609" s="6" t="s">
        <v>96</v>
      </c>
      <c r="AS609" s="6" t="s">
        <v>96</v>
      </c>
      <c r="AT609" s="6" t="s">
        <v>96</v>
      </c>
      <c r="AU609" s="6" t="s">
        <v>96</v>
      </c>
      <c r="AV609" s="6" t="s">
        <v>96</v>
      </c>
      <c r="AW609" s="6" t="s">
        <v>96</v>
      </c>
      <c r="AX609" s="6">
        <v>1</v>
      </c>
      <c r="AY609" s="6">
        <v>1</v>
      </c>
      <c r="AZ609" s="6" t="s">
        <v>96</v>
      </c>
      <c r="BA609" s="6">
        <v>1</v>
      </c>
      <c r="BB609" s="6" t="s">
        <v>96</v>
      </c>
      <c r="BC609" s="6" t="s">
        <v>96</v>
      </c>
      <c r="BD609" s="6" t="s">
        <v>96</v>
      </c>
      <c r="BE609" s="6" t="s">
        <v>96</v>
      </c>
      <c r="BF609" s="6" t="s">
        <v>96</v>
      </c>
      <c r="BG609" s="6">
        <v>1</v>
      </c>
      <c r="BH609" s="6" t="s">
        <v>96</v>
      </c>
      <c r="BI609" s="6">
        <v>1</v>
      </c>
      <c r="BJ609" s="6" t="s">
        <v>96</v>
      </c>
      <c r="BK609" s="6" t="s">
        <v>360</v>
      </c>
      <c r="BL609" s="6" t="s">
        <v>96</v>
      </c>
      <c r="BM609" s="6" t="s">
        <v>96</v>
      </c>
      <c r="BN609" s="6" t="s">
        <v>77</v>
      </c>
      <c r="BO609" t="s">
        <v>922</v>
      </c>
      <c r="BP609" s="6" t="s">
        <v>96</v>
      </c>
      <c r="BQ609" s="6" t="s">
        <v>96</v>
      </c>
      <c r="BR609" t="s">
        <v>921</v>
      </c>
      <c r="BS609" t="s">
        <v>923</v>
      </c>
      <c r="BT609" s="6" t="s">
        <v>96</v>
      </c>
      <c r="BU609" s="6" t="s">
        <v>96</v>
      </c>
      <c r="BV609" s="6" t="s">
        <v>96</v>
      </c>
      <c r="BW609" s="6" t="s">
        <v>96</v>
      </c>
      <c r="BX609" s="6" t="s">
        <v>96</v>
      </c>
    </row>
    <row r="610" spans="1:76" x14ac:dyDescent="0.25">
      <c r="A610" s="6" t="s">
        <v>929</v>
      </c>
      <c r="B610" s="6" t="s">
        <v>928</v>
      </c>
      <c r="C610" s="6" t="s">
        <v>927</v>
      </c>
      <c r="D610" s="6" t="s">
        <v>926</v>
      </c>
      <c r="E610" s="6">
        <v>2020</v>
      </c>
      <c r="F610" s="39">
        <v>1.01</v>
      </c>
      <c r="G610" t="s">
        <v>933</v>
      </c>
      <c r="H610" t="s">
        <v>934</v>
      </c>
      <c r="I610" t="s">
        <v>890</v>
      </c>
      <c r="J610" s="6">
        <v>5</v>
      </c>
      <c r="K610" s="6">
        <v>0.71</v>
      </c>
      <c r="L610" s="6">
        <v>0.92</v>
      </c>
      <c r="M610" s="6">
        <v>1.1200000000000001</v>
      </c>
      <c r="N610" s="6" t="s">
        <v>96</v>
      </c>
      <c r="O610" s="6" t="s">
        <v>96</v>
      </c>
      <c r="P610" s="39" t="s">
        <v>96</v>
      </c>
      <c r="Q610" s="6" t="s">
        <v>96</v>
      </c>
      <c r="R610" s="6" t="s">
        <v>96</v>
      </c>
      <c r="S610" s="6">
        <v>2338</v>
      </c>
      <c r="T610" s="6" t="s">
        <v>96</v>
      </c>
      <c r="U610" s="7">
        <v>22.26</v>
      </c>
      <c r="V610" s="16">
        <v>39.950000000000003</v>
      </c>
      <c r="W610" s="16">
        <v>4.45</v>
      </c>
      <c r="X610" s="16">
        <v>23.3</v>
      </c>
      <c r="Y610" s="16" t="s">
        <v>96</v>
      </c>
      <c r="Z610" s="61" t="s">
        <v>69</v>
      </c>
      <c r="AA610" s="6" t="s">
        <v>70</v>
      </c>
      <c r="AB610" s="6">
        <v>2002</v>
      </c>
      <c r="AC610" s="6">
        <v>2017</v>
      </c>
      <c r="AD610" s="6" t="s">
        <v>96</v>
      </c>
      <c r="AE610" s="6">
        <v>0.43109999999999998</v>
      </c>
      <c r="AF610" s="6">
        <v>0.56889999999999996</v>
      </c>
      <c r="AG610" s="6" t="s">
        <v>96</v>
      </c>
      <c r="AH610" s="6" t="s">
        <v>96</v>
      </c>
      <c r="AI610" s="6" t="s">
        <v>96</v>
      </c>
      <c r="AJ610" s="6">
        <v>1</v>
      </c>
      <c r="AK610" s="6">
        <v>1</v>
      </c>
      <c r="AL610" s="6">
        <v>40.409999999999997</v>
      </c>
      <c r="AM610" s="6" t="s">
        <v>96</v>
      </c>
      <c r="AN610" s="6" t="s">
        <v>96</v>
      </c>
      <c r="AO610" s="6" t="s">
        <v>96</v>
      </c>
      <c r="AP610" s="6" t="s">
        <v>96</v>
      </c>
      <c r="AQ610" s="6" t="s">
        <v>631</v>
      </c>
      <c r="AR610" s="6" t="s">
        <v>96</v>
      </c>
      <c r="AS610" s="6">
        <v>1</v>
      </c>
      <c r="AT610" s="6" t="s">
        <v>96</v>
      </c>
      <c r="AU610" s="6" t="s">
        <v>96</v>
      </c>
      <c r="AV610" s="6">
        <v>1</v>
      </c>
      <c r="AW610" s="6" t="s">
        <v>96</v>
      </c>
      <c r="AX610" s="6" t="s">
        <v>96</v>
      </c>
      <c r="AY610" s="6" t="s">
        <v>96</v>
      </c>
      <c r="AZ610" s="6" t="s">
        <v>96</v>
      </c>
      <c r="BA610" s="6" t="s">
        <v>96</v>
      </c>
      <c r="BB610" s="6">
        <v>1</v>
      </c>
      <c r="BC610" s="6" t="s">
        <v>96</v>
      </c>
      <c r="BD610" s="6" t="s">
        <v>96</v>
      </c>
      <c r="BE610" s="6" t="s">
        <v>96</v>
      </c>
      <c r="BF610" s="6" t="s">
        <v>96</v>
      </c>
      <c r="BG610" s="6">
        <v>1</v>
      </c>
      <c r="BH610" s="6" t="s">
        <v>96</v>
      </c>
      <c r="BI610" s="6">
        <v>1</v>
      </c>
      <c r="BJ610" s="6" t="s">
        <v>96</v>
      </c>
      <c r="BK610" s="6" t="s">
        <v>943</v>
      </c>
      <c r="BL610" t="s">
        <v>938</v>
      </c>
      <c r="BM610" t="s">
        <v>942</v>
      </c>
      <c r="BN610" s="6" t="s">
        <v>77</v>
      </c>
      <c r="BO610" t="s">
        <v>930</v>
      </c>
      <c r="BP610" s="6" t="s">
        <v>96</v>
      </c>
      <c r="BQ610" s="6" t="s">
        <v>96</v>
      </c>
      <c r="BR610" t="s">
        <v>931</v>
      </c>
      <c r="BS610" t="s">
        <v>932</v>
      </c>
      <c r="BT610" s="6" t="s">
        <v>96</v>
      </c>
      <c r="BU610" s="6" t="s">
        <v>96</v>
      </c>
      <c r="BV610" s="6" t="s">
        <v>96</v>
      </c>
      <c r="BW610" s="6" t="s">
        <v>96</v>
      </c>
      <c r="BX610" s="6" t="s">
        <v>96</v>
      </c>
    </row>
    <row r="611" spans="1:76" x14ac:dyDescent="0.25">
      <c r="A611" s="6" t="s">
        <v>929</v>
      </c>
      <c r="B611" s="6" t="s">
        <v>928</v>
      </c>
      <c r="C611" s="6" t="s">
        <v>927</v>
      </c>
      <c r="D611" s="6" t="s">
        <v>926</v>
      </c>
      <c r="E611" s="6">
        <v>2020</v>
      </c>
      <c r="F611" s="39">
        <v>1.03</v>
      </c>
      <c r="G611" t="s">
        <v>935</v>
      </c>
      <c r="H611" s="6" t="s">
        <v>939</v>
      </c>
      <c r="I611" t="s">
        <v>937</v>
      </c>
      <c r="J611" s="6">
        <v>5</v>
      </c>
      <c r="K611" s="6">
        <v>0.03</v>
      </c>
      <c r="L611" s="6">
        <v>1</v>
      </c>
      <c r="M611" s="6">
        <v>1.07</v>
      </c>
      <c r="N611" s="6" t="s">
        <v>96</v>
      </c>
      <c r="O611" s="6" t="s">
        <v>96</v>
      </c>
      <c r="P611" s="39" t="s">
        <v>96</v>
      </c>
      <c r="Q611" s="6" t="s">
        <v>96</v>
      </c>
      <c r="R611" s="6" t="s">
        <v>96</v>
      </c>
      <c r="S611" s="6">
        <v>2338</v>
      </c>
      <c r="T611" s="6" t="s">
        <v>96</v>
      </c>
      <c r="U611" s="7">
        <v>22.26</v>
      </c>
      <c r="V611" s="16">
        <v>39.950000000000003</v>
      </c>
      <c r="W611" s="16">
        <v>4.45</v>
      </c>
      <c r="X611" s="16">
        <v>23.3</v>
      </c>
      <c r="Y611" s="16" t="s">
        <v>96</v>
      </c>
      <c r="Z611" s="61" t="s">
        <v>69</v>
      </c>
      <c r="AA611" s="6" t="s">
        <v>70</v>
      </c>
      <c r="AB611" s="6">
        <v>2002</v>
      </c>
      <c r="AC611" s="6">
        <v>2017</v>
      </c>
      <c r="AD611" s="6" t="s">
        <v>96</v>
      </c>
      <c r="AE611" s="6">
        <v>0.43109999999999998</v>
      </c>
      <c r="AF611" s="6">
        <v>0.56889999999999996</v>
      </c>
      <c r="AG611" s="6" t="s">
        <v>96</v>
      </c>
      <c r="AH611" s="6" t="s">
        <v>96</v>
      </c>
      <c r="AI611" s="6" t="s">
        <v>96</v>
      </c>
      <c r="AJ611" s="6">
        <v>1</v>
      </c>
      <c r="AK611" s="6">
        <v>1</v>
      </c>
      <c r="AL611" s="6">
        <v>40.409999999999997</v>
      </c>
      <c r="AM611" s="6" t="s">
        <v>96</v>
      </c>
      <c r="AN611" s="6" t="s">
        <v>96</v>
      </c>
      <c r="AO611" s="6" t="s">
        <v>96</v>
      </c>
      <c r="AP611" s="6" t="s">
        <v>96</v>
      </c>
      <c r="AQ611" s="6" t="s">
        <v>631</v>
      </c>
      <c r="AR611" s="6" t="s">
        <v>96</v>
      </c>
      <c r="AS611" s="6" t="s">
        <v>96</v>
      </c>
      <c r="AT611" s="6" t="s">
        <v>96</v>
      </c>
      <c r="AU611" s="6" t="s">
        <v>96</v>
      </c>
      <c r="AV611" s="6" t="s">
        <v>96</v>
      </c>
      <c r="AW611" s="6" t="s">
        <v>96</v>
      </c>
      <c r="AX611" s="6" t="s">
        <v>96</v>
      </c>
      <c r="AY611" s="6" t="s">
        <v>96</v>
      </c>
      <c r="AZ611" s="6" t="s">
        <v>96</v>
      </c>
      <c r="BA611" s="6" t="s">
        <v>96</v>
      </c>
      <c r="BB611" s="6" t="s">
        <v>96</v>
      </c>
      <c r="BC611" s="6" t="s">
        <v>96</v>
      </c>
      <c r="BD611" s="6" t="s">
        <v>96</v>
      </c>
      <c r="BE611" s="6" t="s">
        <v>96</v>
      </c>
      <c r="BF611" s="6" t="s">
        <v>96</v>
      </c>
      <c r="BG611" s="6" t="s">
        <v>96</v>
      </c>
      <c r="BH611" s="6" t="s">
        <v>96</v>
      </c>
      <c r="BI611" s="6" t="s">
        <v>96</v>
      </c>
      <c r="BJ611" s="6" t="s">
        <v>96</v>
      </c>
      <c r="BK611" s="6" t="s">
        <v>943</v>
      </c>
      <c r="BL611" t="s">
        <v>938</v>
      </c>
      <c r="BM611" s="6" t="s">
        <v>96</v>
      </c>
      <c r="BN611" s="6" t="s">
        <v>77</v>
      </c>
      <c r="BO611" t="s">
        <v>930</v>
      </c>
      <c r="BP611" s="6" t="s">
        <v>96</v>
      </c>
      <c r="BQ611" s="6" t="s">
        <v>96</v>
      </c>
      <c r="BR611" t="s">
        <v>931</v>
      </c>
      <c r="BS611" t="s">
        <v>932</v>
      </c>
      <c r="BT611" s="6" t="s">
        <v>96</v>
      </c>
      <c r="BU611" s="6" t="s">
        <v>96</v>
      </c>
      <c r="BV611" s="6" t="s">
        <v>96</v>
      </c>
      <c r="BW611" s="6" t="s">
        <v>96</v>
      </c>
      <c r="BX611" s="6" t="s">
        <v>96</v>
      </c>
    </row>
    <row r="612" spans="1:76" x14ac:dyDescent="0.25">
      <c r="A612" s="6" t="s">
        <v>929</v>
      </c>
      <c r="B612" s="6" t="s">
        <v>928</v>
      </c>
      <c r="C612" s="6" t="s">
        <v>927</v>
      </c>
      <c r="D612" s="6" t="s">
        <v>926</v>
      </c>
      <c r="E612" s="6">
        <v>2020</v>
      </c>
      <c r="F612" s="39">
        <v>1.08</v>
      </c>
      <c r="G612" t="s">
        <v>936</v>
      </c>
      <c r="H612" s="6" t="s">
        <v>939</v>
      </c>
      <c r="I612" s="16" t="s">
        <v>72</v>
      </c>
      <c r="J612" s="6">
        <v>5</v>
      </c>
      <c r="K612" s="6">
        <v>0.03</v>
      </c>
      <c r="L612" s="6">
        <v>1.01</v>
      </c>
      <c r="M612" s="6">
        <v>1.1599999999999999</v>
      </c>
      <c r="N612" s="6" t="s">
        <v>96</v>
      </c>
      <c r="O612" s="6" t="s">
        <v>96</v>
      </c>
      <c r="P612" s="39" t="s">
        <v>96</v>
      </c>
      <c r="Q612" s="6" t="s">
        <v>96</v>
      </c>
      <c r="R612" s="6" t="s">
        <v>96</v>
      </c>
      <c r="S612" s="6">
        <v>2338</v>
      </c>
      <c r="T612" s="6" t="s">
        <v>96</v>
      </c>
      <c r="U612" s="7">
        <v>22.26</v>
      </c>
      <c r="V612" s="16">
        <v>39.950000000000003</v>
      </c>
      <c r="W612" s="16">
        <v>4.45</v>
      </c>
      <c r="X612" s="16">
        <v>23.3</v>
      </c>
      <c r="Y612" s="16" t="s">
        <v>96</v>
      </c>
      <c r="Z612" s="61" t="s">
        <v>69</v>
      </c>
      <c r="AA612" s="6" t="s">
        <v>70</v>
      </c>
      <c r="AB612" s="6">
        <v>2002</v>
      </c>
      <c r="AC612" s="6">
        <v>2017</v>
      </c>
      <c r="AD612" s="6" t="s">
        <v>96</v>
      </c>
      <c r="AE612" s="6">
        <v>0.43109999999999998</v>
      </c>
      <c r="AF612" s="6">
        <v>0.56889999999999996</v>
      </c>
      <c r="AG612" s="6" t="s">
        <v>96</v>
      </c>
      <c r="AH612" s="6" t="s">
        <v>96</v>
      </c>
      <c r="AI612" s="6" t="s">
        <v>96</v>
      </c>
      <c r="AJ612" s="6">
        <v>1</v>
      </c>
      <c r="AK612" s="6">
        <v>1</v>
      </c>
      <c r="AL612" s="6">
        <v>40.409999999999997</v>
      </c>
      <c r="AM612" s="6" t="s">
        <v>96</v>
      </c>
      <c r="AN612" s="6" t="s">
        <v>96</v>
      </c>
      <c r="AO612" s="6" t="s">
        <v>96</v>
      </c>
      <c r="AP612" s="6" t="s">
        <v>96</v>
      </c>
      <c r="AQ612" s="6" t="s">
        <v>631</v>
      </c>
      <c r="AR612" s="6" t="s">
        <v>96</v>
      </c>
      <c r="AS612" s="6">
        <v>1</v>
      </c>
      <c r="AT612" s="6" t="s">
        <v>96</v>
      </c>
      <c r="AU612" s="6" t="s">
        <v>96</v>
      </c>
      <c r="AV612" s="6">
        <v>1</v>
      </c>
      <c r="AW612" s="6" t="s">
        <v>96</v>
      </c>
      <c r="AX612" s="6" t="s">
        <v>96</v>
      </c>
      <c r="AY612" s="6" t="s">
        <v>96</v>
      </c>
      <c r="AZ612" s="6" t="s">
        <v>96</v>
      </c>
      <c r="BA612" s="6" t="s">
        <v>96</v>
      </c>
      <c r="BB612" s="6">
        <v>1</v>
      </c>
      <c r="BC612" s="6" t="s">
        <v>96</v>
      </c>
      <c r="BD612" s="6" t="s">
        <v>96</v>
      </c>
      <c r="BE612" s="6" t="s">
        <v>96</v>
      </c>
      <c r="BF612" s="6" t="s">
        <v>96</v>
      </c>
      <c r="BG612" s="6">
        <v>1</v>
      </c>
      <c r="BH612" s="6" t="s">
        <v>96</v>
      </c>
      <c r="BI612" s="6">
        <v>1</v>
      </c>
      <c r="BJ612" s="6" t="s">
        <v>96</v>
      </c>
      <c r="BK612" s="6" t="s">
        <v>943</v>
      </c>
      <c r="BL612" t="s">
        <v>938</v>
      </c>
      <c r="BM612" s="6" t="s">
        <v>96</v>
      </c>
      <c r="BN612" s="6" t="s">
        <v>77</v>
      </c>
      <c r="BO612" t="s">
        <v>930</v>
      </c>
      <c r="BP612" s="6" t="s">
        <v>96</v>
      </c>
      <c r="BQ612" s="6" t="s">
        <v>96</v>
      </c>
      <c r="BR612" t="s">
        <v>931</v>
      </c>
      <c r="BS612" t="s">
        <v>932</v>
      </c>
      <c r="BT612" s="6" t="s">
        <v>96</v>
      </c>
      <c r="BU612" s="6" t="s">
        <v>96</v>
      </c>
      <c r="BV612" s="6" t="s">
        <v>96</v>
      </c>
      <c r="BW612" s="6" t="s">
        <v>96</v>
      </c>
      <c r="BX612" s="6" t="s">
        <v>96</v>
      </c>
    </row>
    <row r="613" spans="1:76" x14ac:dyDescent="0.25">
      <c r="A613" s="6" t="s">
        <v>929</v>
      </c>
      <c r="B613" s="6" t="s">
        <v>928</v>
      </c>
      <c r="C613" s="6" t="s">
        <v>927</v>
      </c>
      <c r="D613" s="6" t="s">
        <v>926</v>
      </c>
      <c r="E613" s="6">
        <v>2020</v>
      </c>
      <c r="F613" s="39">
        <v>1.1000000000000001</v>
      </c>
      <c r="G613" t="s">
        <v>940</v>
      </c>
      <c r="H613" s="6" t="s">
        <v>939</v>
      </c>
      <c r="I613" s="16" t="s">
        <v>72</v>
      </c>
      <c r="J613" s="6">
        <v>5</v>
      </c>
      <c r="K613" s="6" t="s">
        <v>96</v>
      </c>
      <c r="L613" s="6">
        <v>0.98</v>
      </c>
      <c r="M613" s="6">
        <v>1.24</v>
      </c>
      <c r="N613" s="6" t="s">
        <v>96</v>
      </c>
      <c r="O613" s="6" t="s">
        <v>96</v>
      </c>
      <c r="P613" s="39" t="s">
        <v>96</v>
      </c>
      <c r="Q613" s="6" t="s">
        <v>96</v>
      </c>
      <c r="R613" s="6" t="s">
        <v>96</v>
      </c>
      <c r="S613" s="6">
        <v>2338</v>
      </c>
      <c r="T613" s="6" t="s">
        <v>96</v>
      </c>
      <c r="U613" s="7">
        <v>22.26</v>
      </c>
      <c r="V613" s="16">
        <v>39.950000000000003</v>
      </c>
      <c r="W613" s="16">
        <v>4.45</v>
      </c>
      <c r="X613" s="16">
        <v>23.3</v>
      </c>
      <c r="Y613" s="16" t="s">
        <v>96</v>
      </c>
      <c r="Z613" s="61" t="s">
        <v>69</v>
      </c>
      <c r="AA613" s="6" t="s">
        <v>70</v>
      </c>
      <c r="AB613" s="6">
        <v>2002</v>
      </c>
      <c r="AC613" s="6">
        <v>2017</v>
      </c>
      <c r="AD613" s="6" t="s">
        <v>96</v>
      </c>
      <c r="AE613" s="6">
        <v>0.43109999999999998</v>
      </c>
      <c r="AF613" s="6">
        <v>0.56889999999999996</v>
      </c>
      <c r="AG613" s="6" t="s">
        <v>96</v>
      </c>
      <c r="AH613" s="6" t="s">
        <v>96</v>
      </c>
      <c r="AI613" s="6" t="s">
        <v>96</v>
      </c>
      <c r="AJ613" s="6">
        <v>1</v>
      </c>
      <c r="AK613" s="6">
        <v>1</v>
      </c>
      <c r="AL613" s="6">
        <v>40.409999999999997</v>
      </c>
      <c r="AM613" s="6" t="s">
        <v>96</v>
      </c>
      <c r="AN613" s="6" t="s">
        <v>96</v>
      </c>
      <c r="AO613" s="6" t="s">
        <v>96</v>
      </c>
      <c r="AP613" s="6" t="s">
        <v>96</v>
      </c>
      <c r="AQ613" s="6" t="s">
        <v>631</v>
      </c>
      <c r="AR613" s="6" t="s">
        <v>96</v>
      </c>
      <c r="AS613" s="6">
        <v>1</v>
      </c>
      <c r="AT613" s="6" t="s">
        <v>96</v>
      </c>
      <c r="AU613" s="6" t="s">
        <v>96</v>
      </c>
      <c r="AV613" s="6">
        <v>1</v>
      </c>
      <c r="AW613" s="6" t="s">
        <v>96</v>
      </c>
      <c r="AX613" s="6" t="s">
        <v>96</v>
      </c>
      <c r="AY613" s="6" t="s">
        <v>96</v>
      </c>
      <c r="AZ613" s="6" t="s">
        <v>96</v>
      </c>
      <c r="BA613" s="6">
        <v>1</v>
      </c>
      <c r="BB613" s="6">
        <v>1</v>
      </c>
      <c r="BC613" s="6" t="s">
        <v>96</v>
      </c>
      <c r="BD613" s="6" t="s">
        <v>96</v>
      </c>
      <c r="BE613" s="6" t="s">
        <v>96</v>
      </c>
      <c r="BF613" s="6" t="s">
        <v>96</v>
      </c>
      <c r="BG613" s="6">
        <v>1</v>
      </c>
      <c r="BH613" s="6" t="s">
        <v>96</v>
      </c>
      <c r="BI613" s="6">
        <v>1</v>
      </c>
      <c r="BJ613" s="6" t="s">
        <v>96</v>
      </c>
      <c r="BK613" s="6" t="s">
        <v>943</v>
      </c>
      <c r="BL613" t="s">
        <v>938</v>
      </c>
      <c r="BM613" s="6" t="s">
        <v>96</v>
      </c>
      <c r="BN613" s="6" t="s">
        <v>77</v>
      </c>
      <c r="BO613" t="s">
        <v>930</v>
      </c>
      <c r="BP613" s="6" t="s">
        <v>96</v>
      </c>
      <c r="BQ613" s="6" t="s">
        <v>96</v>
      </c>
      <c r="BR613" t="s">
        <v>931</v>
      </c>
      <c r="BS613" t="s">
        <v>932</v>
      </c>
      <c r="BT613" s="6" t="s">
        <v>96</v>
      </c>
      <c r="BU613" s="6" t="s">
        <v>96</v>
      </c>
      <c r="BV613" s="6" t="s">
        <v>96</v>
      </c>
      <c r="BW613" s="6" t="s">
        <v>96</v>
      </c>
      <c r="BX613" s="6" t="s">
        <v>96</v>
      </c>
    </row>
    <row r="614" spans="1:76" x14ac:dyDescent="0.25">
      <c r="A614" s="6" t="s">
        <v>929</v>
      </c>
      <c r="B614" s="6" t="s">
        <v>928</v>
      </c>
      <c r="C614" s="6" t="s">
        <v>927</v>
      </c>
      <c r="D614" s="6" t="s">
        <v>926</v>
      </c>
      <c r="E614" s="6">
        <v>2020</v>
      </c>
      <c r="F614" s="39">
        <v>1.04</v>
      </c>
      <c r="G614" t="s">
        <v>941</v>
      </c>
      <c r="H614" s="6" t="s">
        <v>939</v>
      </c>
      <c r="I614" s="16" t="s">
        <v>72</v>
      </c>
      <c r="J614" s="6">
        <v>5</v>
      </c>
      <c r="K614" s="6" t="s">
        <v>96</v>
      </c>
      <c r="L614" s="6">
        <v>1</v>
      </c>
      <c r="M614" s="6">
        <v>1.08</v>
      </c>
      <c r="N614" s="6" t="s">
        <v>96</v>
      </c>
      <c r="O614" s="6" t="s">
        <v>96</v>
      </c>
      <c r="P614" s="39" t="s">
        <v>96</v>
      </c>
      <c r="Q614" s="6" t="s">
        <v>96</v>
      </c>
      <c r="R614" s="6" t="s">
        <v>96</v>
      </c>
      <c r="S614" s="6">
        <v>2338</v>
      </c>
      <c r="T614" s="6" t="s">
        <v>96</v>
      </c>
      <c r="U614" s="7">
        <v>22.26</v>
      </c>
      <c r="V614" s="16">
        <v>39.950000000000003</v>
      </c>
      <c r="W614" s="16">
        <v>4.45</v>
      </c>
      <c r="X614" s="16">
        <v>23.3</v>
      </c>
      <c r="Y614" s="16" t="s">
        <v>96</v>
      </c>
      <c r="Z614" s="61" t="s">
        <v>69</v>
      </c>
      <c r="AA614" s="6" t="s">
        <v>70</v>
      </c>
      <c r="AB614" s="6">
        <v>2002</v>
      </c>
      <c r="AC614" s="6">
        <v>2017</v>
      </c>
      <c r="AD614" s="6" t="s">
        <v>96</v>
      </c>
      <c r="AE614" s="6">
        <v>0.43109999999999998</v>
      </c>
      <c r="AF614" s="6">
        <v>0.56889999999999996</v>
      </c>
      <c r="AG614" s="6" t="s">
        <v>96</v>
      </c>
      <c r="AH614" s="6" t="s">
        <v>96</v>
      </c>
      <c r="AI614" s="6" t="s">
        <v>96</v>
      </c>
      <c r="AJ614" s="6">
        <v>1</v>
      </c>
      <c r="AK614" s="6">
        <v>1</v>
      </c>
      <c r="AL614" s="6">
        <v>40.409999999999997</v>
      </c>
      <c r="AM614" s="6" t="s">
        <v>96</v>
      </c>
      <c r="AN614" s="6" t="s">
        <v>96</v>
      </c>
      <c r="AO614" s="6" t="s">
        <v>96</v>
      </c>
      <c r="AP614" s="6" t="s">
        <v>96</v>
      </c>
      <c r="AQ614" s="6" t="s">
        <v>631</v>
      </c>
      <c r="AR614" s="6" t="s">
        <v>96</v>
      </c>
      <c r="AS614" s="6">
        <v>1</v>
      </c>
      <c r="AT614" s="6" t="s">
        <v>96</v>
      </c>
      <c r="AU614" s="6" t="s">
        <v>96</v>
      </c>
      <c r="AV614" s="6">
        <v>1</v>
      </c>
      <c r="AW614" s="6" t="s">
        <v>96</v>
      </c>
      <c r="AX614" s="6" t="s">
        <v>96</v>
      </c>
      <c r="AY614" s="6" t="s">
        <v>96</v>
      </c>
      <c r="AZ614" s="6" t="s">
        <v>96</v>
      </c>
      <c r="BA614" s="6">
        <v>1</v>
      </c>
      <c r="BB614" s="6">
        <v>1</v>
      </c>
      <c r="BC614" s="6" t="s">
        <v>96</v>
      </c>
      <c r="BD614" s="6" t="s">
        <v>96</v>
      </c>
      <c r="BE614" s="6" t="s">
        <v>96</v>
      </c>
      <c r="BF614" s="6" t="s">
        <v>96</v>
      </c>
      <c r="BG614" s="6">
        <v>1</v>
      </c>
      <c r="BH614" s="6" t="s">
        <v>96</v>
      </c>
      <c r="BI614" s="6">
        <v>1</v>
      </c>
      <c r="BJ614" s="6" t="s">
        <v>96</v>
      </c>
      <c r="BK614" s="6" t="s">
        <v>943</v>
      </c>
      <c r="BL614" t="s">
        <v>938</v>
      </c>
      <c r="BM614" s="6" t="s">
        <v>96</v>
      </c>
      <c r="BN614" s="6" t="s">
        <v>77</v>
      </c>
      <c r="BO614" t="s">
        <v>930</v>
      </c>
      <c r="BP614" s="6" t="s">
        <v>96</v>
      </c>
      <c r="BQ614" s="6" t="s">
        <v>96</v>
      </c>
      <c r="BR614" t="s">
        <v>931</v>
      </c>
      <c r="BS614" t="s">
        <v>932</v>
      </c>
      <c r="BT614" s="6" t="s">
        <v>96</v>
      </c>
      <c r="BU614" s="6" t="s">
        <v>96</v>
      </c>
      <c r="BV614" s="6" t="s">
        <v>96</v>
      </c>
      <c r="BW614" s="6" t="s">
        <v>96</v>
      </c>
      <c r="BX614" s="6" t="s">
        <v>96</v>
      </c>
    </row>
    <row r="615" spans="1:76" x14ac:dyDescent="0.25">
      <c r="A615" s="6" t="s">
        <v>944</v>
      </c>
      <c r="B615" s="6" t="s">
        <v>947</v>
      </c>
      <c r="C615" s="6" t="s">
        <v>946</v>
      </c>
      <c r="D615" s="6" t="s">
        <v>945</v>
      </c>
      <c r="E615" s="6">
        <v>2000</v>
      </c>
      <c r="F615" s="39" t="s">
        <v>96</v>
      </c>
      <c r="G615" s="6" t="s">
        <v>131</v>
      </c>
      <c r="H615" s="6" t="s">
        <v>96</v>
      </c>
      <c r="I615" t="s">
        <v>96</v>
      </c>
      <c r="J615" s="6" t="s">
        <v>96</v>
      </c>
      <c r="K615" s="6" t="s">
        <v>96</v>
      </c>
      <c r="L615" s="6" t="s">
        <v>96</v>
      </c>
      <c r="M615" s="6" t="s">
        <v>96</v>
      </c>
      <c r="N615" s="6" t="s">
        <v>96</v>
      </c>
      <c r="O615" s="6" t="s">
        <v>96</v>
      </c>
      <c r="P615" s="39" t="s">
        <v>96</v>
      </c>
      <c r="Q615" s="6" t="s">
        <v>96</v>
      </c>
      <c r="R615" s="6" t="s">
        <v>96</v>
      </c>
      <c r="S615" s="6" t="s">
        <v>96</v>
      </c>
      <c r="T615" s="6" t="s">
        <v>96</v>
      </c>
      <c r="U615" s="7" t="s">
        <v>96</v>
      </c>
      <c r="V615" s="16" t="s">
        <v>96</v>
      </c>
      <c r="W615" s="16" t="s">
        <v>96</v>
      </c>
      <c r="X615" s="16" t="s">
        <v>96</v>
      </c>
      <c r="Y615" s="16" t="s">
        <v>96</v>
      </c>
      <c r="Z615" s="61" t="s">
        <v>96</v>
      </c>
      <c r="AA615" s="6" t="s">
        <v>96</v>
      </c>
      <c r="AB615" s="6" t="s">
        <v>96</v>
      </c>
      <c r="AC615" s="6" t="s">
        <v>96</v>
      </c>
      <c r="AD615" s="6" t="s">
        <v>96</v>
      </c>
      <c r="AE615" s="6" t="s">
        <v>96</v>
      </c>
      <c r="AF615" s="6" t="s">
        <v>96</v>
      </c>
      <c r="AG615" s="6" t="s">
        <v>96</v>
      </c>
      <c r="AH615" s="6" t="s">
        <v>96</v>
      </c>
      <c r="AI615" s="6" t="s">
        <v>96</v>
      </c>
      <c r="AJ615" s="6" t="s">
        <v>96</v>
      </c>
      <c r="AK615" s="6" t="s">
        <v>96</v>
      </c>
      <c r="AL615" s="6" t="s">
        <v>96</v>
      </c>
      <c r="AM615" s="6" t="s">
        <v>96</v>
      </c>
      <c r="AN615" s="6" t="s">
        <v>96</v>
      </c>
      <c r="AO615" s="6" t="s">
        <v>96</v>
      </c>
      <c r="AP615" s="6" t="s">
        <v>96</v>
      </c>
      <c r="AQ615" s="6" t="s">
        <v>96</v>
      </c>
      <c r="AR615" s="6" t="s">
        <v>96</v>
      </c>
      <c r="AS615" s="6" t="s">
        <v>96</v>
      </c>
      <c r="AT615" s="6" t="s">
        <v>96</v>
      </c>
      <c r="AU615" s="6" t="s">
        <v>96</v>
      </c>
      <c r="AV615" s="6" t="s">
        <v>96</v>
      </c>
      <c r="AW615" s="6" t="s">
        <v>96</v>
      </c>
      <c r="AX615" s="6" t="s">
        <v>96</v>
      </c>
      <c r="AY615" s="6" t="s">
        <v>96</v>
      </c>
      <c r="AZ615" s="6" t="s">
        <v>96</v>
      </c>
      <c r="BA615" s="6" t="s">
        <v>96</v>
      </c>
      <c r="BB615" s="6" t="s">
        <v>96</v>
      </c>
      <c r="BC615" s="6" t="s">
        <v>96</v>
      </c>
      <c r="BD615" s="6" t="s">
        <v>96</v>
      </c>
      <c r="BE615" s="6" t="s">
        <v>96</v>
      </c>
      <c r="BF615" s="6" t="s">
        <v>96</v>
      </c>
      <c r="BG615" s="6" t="s">
        <v>96</v>
      </c>
      <c r="BH615" s="6" t="s">
        <v>96</v>
      </c>
      <c r="BI615" s="6" t="s">
        <v>96</v>
      </c>
      <c r="BJ615" s="6" t="s">
        <v>96</v>
      </c>
      <c r="BK615" s="6" t="s">
        <v>96</v>
      </c>
      <c r="BL615" s="6" t="s">
        <v>96</v>
      </c>
      <c r="BM615" s="6" t="s">
        <v>96</v>
      </c>
      <c r="BN615" s="6" t="s">
        <v>96</v>
      </c>
      <c r="BO615" s="6" t="s">
        <v>96</v>
      </c>
      <c r="BP615" s="6" t="s">
        <v>96</v>
      </c>
      <c r="BQ615" s="6" t="s">
        <v>96</v>
      </c>
      <c r="BR615" s="6" t="s">
        <v>96</v>
      </c>
      <c r="BS615" s="6" t="s">
        <v>96</v>
      </c>
      <c r="BT615" s="6" t="s">
        <v>96</v>
      </c>
      <c r="BU615" s="6" t="s">
        <v>96</v>
      </c>
      <c r="BV615" s="6" t="s">
        <v>96</v>
      </c>
      <c r="BW615" s="6" t="s">
        <v>96</v>
      </c>
      <c r="BX615" s="6" t="s">
        <v>96</v>
      </c>
    </row>
    <row r="616" spans="1:76" x14ac:dyDescent="0.25">
      <c r="A616" s="6" t="s">
        <v>951</v>
      </c>
      <c r="B616" s="6" t="s">
        <v>950</v>
      </c>
      <c r="C616" s="6" t="s">
        <v>949</v>
      </c>
      <c r="D616" s="6" t="s">
        <v>948</v>
      </c>
      <c r="E616" s="6">
        <v>2018</v>
      </c>
      <c r="F616" s="39" t="s">
        <v>96</v>
      </c>
      <c r="G616" s="6" t="s">
        <v>952</v>
      </c>
      <c r="H616" s="6" t="s">
        <v>96</v>
      </c>
      <c r="I616" t="s">
        <v>96</v>
      </c>
      <c r="J616" s="6" t="s">
        <v>96</v>
      </c>
      <c r="K616" s="6" t="s">
        <v>96</v>
      </c>
      <c r="L616" s="6" t="s">
        <v>96</v>
      </c>
      <c r="M616" s="6" t="s">
        <v>96</v>
      </c>
      <c r="N616" s="6" t="s">
        <v>96</v>
      </c>
      <c r="O616" s="6" t="s">
        <v>96</v>
      </c>
      <c r="P616" s="39" t="s">
        <v>96</v>
      </c>
      <c r="Q616" s="6" t="s">
        <v>96</v>
      </c>
      <c r="R616" s="6" t="s">
        <v>96</v>
      </c>
      <c r="S616" s="6" t="s">
        <v>96</v>
      </c>
      <c r="T616" s="6" t="s">
        <v>96</v>
      </c>
      <c r="U616" s="7" t="s">
        <v>96</v>
      </c>
      <c r="V616" s="16" t="s">
        <v>96</v>
      </c>
      <c r="W616" s="16" t="s">
        <v>96</v>
      </c>
      <c r="X616" s="16" t="s">
        <v>96</v>
      </c>
      <c r="Y616" s="16" t="s">
        <v>96</v>
      </c>
      <c r="Z616" s="61" t="s">
        <v>96</v>
      </c>
      <c r="AA616" s="6" t="s">
        <v>96</v>
      </c>
      <c r="AB616" s="6" t="s">
        <v>96</v>
      </c>
      <c r="AC616" s="6" t="s">
        <v>96</v>
      </c>
      <c r="AD616" s="6" t="s">
        <v>96</v>
      </c>
      <c r="AE616" s="6" t="s">
        <v>96</v>
      </c>
      <c r="AF616" s="6" t="s">
        <v>96</v>
      </c>
      <c r="AG616" s="6" t="s">
        <v>96</v>
      </c>
      <c r="AH616" s="6" t="s">
        <v>96</v>
      </c>
      <c r="AI616" s="6" t="s">
        <v>96</v>
      </c>
      <c r="AJ616" s="6" t="s">
        <v>96</v>
      </c>
      <c r="AK616" s="6" t="s">
        <v>96</v>
      </c>
      <c r="AL616" s="6" t="s">
        <v>96</v>
      </c>
      <c r="AM616" s="6" t="s">
        <v>96</v>
      </c>
      <c r="AN616" s="6" t="s">
        <v>96</v>
      </c>
      <c r="AO616" s="6" t="s">
        <v>96</v>
      </c>
      <c r="AP616" s="6" t="s">
        <v>96</v>
      </c>
      <c r="AQ616" s="6" t="s">
        <v>96</v>
      </c>
      <c r="AR616" s="6" t="s">
        <v>96</v>
      </c>
      <c r="AS616" s="6" t="s">
        <v>96</v>
      </c>
      <c r="AT616" s="6" t="s">
        <v>96</v>
      </c>
      <c r="AU616" s="6" t="s">
        <v>96</v>
      </c>
      <c r="AV616" s="6" t="s">
        <v>96</v>
      </c>
      <c r="AW616" s="6" t="s">
        <v>96</v>
      </c>
      <c r="AX616" s="6" t="s">
        <v>96</v>
      </c>
      <c r="AY616" s="6" t="s">
        <v>96</v>
      </c>
      <c r="AZ616" s="6" t="s">
        <v>96</v>
      </c>
      <c r="BA616" s="6" t="s">
        <v>96</v>
      </c>
      <c r="BB616" s="6" t="s">
        <v>96</v>
      </c>
      <c r="BC616" s="6" t="s">
        <v>96</v>
      </c>
      <c r="BD616" s="6" t="s">
        <v>96</v>
      </c>
      <c r="BE616" s="6" t="s">
        <v>96</v>
      </c>
      <c r="BF616" s="6" t="s">
        <v>96</v>
      </c>
      <c r="BG616" s="6" t="s">
        <v>96</v>
      </c>
      <c r="BH616" s="6" t="s">
        <v>96</v>
      </c>
      <c r="BI616" s="6" t="s">
        <v>96</v>
      </c>
      <c r="BJ616" s="6" t="s">
        <v>96</v>
      </c>
      <c r="BK616" s="6" t="s">
        <v>96</v>
      </c>
      <c r="BL616" s="6" t="s">
        <v>96</v>
      </c>
      <c r="BM616" s="6" t="s">
        <v>96</v>
      </c>
      <c r="BN616" s="6" t="s">
        <v>96</v>
      </c>
      <c r="BO616" s="6" t="s">
        <v>96</v>
      </c>
      <c r="BP616" s="6" t="s">
        <v>96</v>
      </c>
      <c r="BQ616" s="6" t="s">
        <v>96</v>
      </c>
      <c r="BR616" s="6" t="s">
        <v>96</v>
      </c>
      <c r="BS616" s="6" t="s">
        <v>96</v>
      </c>
      <c r="BT616" s="6" t="s">
        <v>96</v>
      </c>
      <c r="BU616" s="6" t="s">
        <v>96</v>
      </c>
      <c r="BV616" s="6" t="s">
        <v>96</v>
      </c>
      <c r="BW616" s="6" t="s">
        <v>96</v>
      </c>
      <c r="BX616" s="6" t="s">
        <v>96</v>
      </c>
    </row>
    <row r="617" spans="1:76" ht="30" x14ac:dyDescent="0.25">
      <c r="A617" s="6" t="s">
        <v>966</v>
      </c>
      <c r="B617" s="6" t="s">
        <v>965</v>
      </c>
      <c r="C617" s="6" t="s">
        <v>964</v>
      </c>
      <c r="D617" s="6" t="s">
        <v>963</v>
      </c>
      <c r="E617" s="6">
        <v>1991</v>
      </c>
      <c r="F617" s="39">
        <v>0.32</v>
      </c>
      <c r="G617" t="s">
        <v>968</v>
      </c>
      <c r="H617" s="6" t="s">
        <v>96</v>
      </c>
      <c r="I617" t="s">
        <v>96</v>
      </c>
      <c r="J617" s="6" t="s">
        <v>96</v>
      </c>
      <c r="K617" s="6" t="s">
        <v>176</v>
      </c>
      <c r="L617" s="6" t="s">
        <v>96</v>
      </c>
      <c r="M617" s="6" t="s">
        <v>96</v>
      </c>
      <c r="N617" s="6" t="s">
        <v>96</v>
      </c>
      <c r="O617" s="6" t="s">
        <v>96</v>
      </c>
      <c r="P617" s="39" t="s">
        <v>96</v>
      </c>
      <c r="Q617" s="6" t="s">
        <v>96</v>
      </c>
      <c r="R617" s="6" t="s">
        <v>96</v>
      </c>
      <c r="S617" s="6" t="s">
        <v>96</v>
      </c>
      <c r="T617" s="6" t="s">
        <v>96</v>
      </c>
      <c r="U617" s="7" t="s">
        <v>96</v>
      </c>
      <c r="V617" s="16" t="s">
        <v>96</v>
      </c>
      <c r="W617" s="16" t="s">
        <v>96</v>
      </c>
      <c r="X617" s="16" t="s">
        <v>96</v>
      </c>
      <c r="Y617" s="16" t="s">
        <v>96</v>
      </c>
      <c r="Z617" s="61" t="s">
        <v>69</v>
      </c>
      <c r="AA617" s="6" t="s">
        <v>163</v>
      </c>
      <c r="AB617" s="6">
        <v>1970</v>
      </c>
      <c r="AC617" s="6">
        <v>1970</v>
      </c>
      <c r="AD617" s="6" t="s">
        <v>96</v>
      </c>
      <c r="AE617" s="6" t="s">
        <v>96</v>
      </c>
      <c r="AF617" s="6" t="s">
        <v>96</v>
      </c>
      <c r="AG617" s="6" t="s">
        <v>96</v>
      </c>
      <c r="AH617" s="6" t="s">
        <v>96</v>
      </c>
      <c r="AI617" s="6">
        <v>1</v>
      </c>
      <c r="AJ617" s="6" t="s">
        <v>96</v>
      </c>
      <c r="AK617" s="6" t="s">
        <v>96</v>
      </c>
      <c r="AL617" s="16" t="s">
        <v>73</v>
      </c>
      <c r="AM617" s="6" t="s">
        <v>96</v>
      </c>
      <c r="AN617" s="6" t="s">
        <v>96</v>
      </c>
      <c r="AO617" s="6" t="s">
        <v>96</v>
      </c>
      <c r="AP617" s="6" t="s">
        <v>96</v>
      </c>
      <c r="AQ617" s="6" t="s">
        <v>96</v>
      </c>
      <c r="AR617" s="6" t="s">
        <v>96</v>
      </c>
      <c r="AS617" s="6" t="s">
        <v>96</v>
      </c>
      <c r="AT617" s="6" t="s">
        <v>96</v>
      </c>
      <c r="AU617" s="6" t="s">
        <v>96</v>
      </c>
      <c r="AV617" s="6" t="s">
        <v>96</v>
      </c>
      <c r="AW617" s="6" t="s">
        <v>96</v>
      </c>
      <c r="AX617" s="6">
        <v>1</v>
      </c>
      <c r="AY617" s="6">
        <v>1</v>
      </c>
      <c r="AZ617" s="6">
        <v>1</v>
      </c>
      <c r="BA617" s="6">
        <v>1</v>
      </c>
      <c r="BB617" s="6" t="s">
        <v>96</v>
      </c>
      <c r="BC617" s="6" t="s">
        <v>96</v>
      </c>
      <c r="BD617" s="6" t="s">
        <v>96</v>
      </c>
      <c r="BE617" s="6">
        <v>1</v>
      </c>
      <c r="BF617" s="6">
        <v>1</v>
      </c>
      <c r="BG617" s="6" t="s">
        <v>96</v>
      </c>
      <c r="BH617" s="6" t="s">
        <v>96</v>
      </c>
      <c r="BI617" s="6" t="s">
        <v>96</v>
      </c>
      <c r="BJ617" s="6" t="s">
        <v>96</v>
      </c>
      <c r="BK617" s="6" t="s">
        <v>366</v>
      </c>
      <c r="BL617" s="6" t="s">
        <v>96</v>
      </c>
      <c r="BM617" s="6" t="s">
        <v>96</v>
      </c>
      <c r="BN617" s="6" t="s">
        <v>77</v>
      </c>
      <c r="BO617" t="s">
        <v>439</v>
      </c>
      <c r="BP617" s="6" t="s">
        <v>96</v>
      </c>
      <c r="BQ617" s="17" t="s">
        <v>967</v>
      </c>
      <c r="BR617" t="s">
        <v>995</v>
      </c>
      <c r="BS617" s="6" t="s">
        <v>96</v>
      </c>
      <c r="BT617" s="6" t="s">
        <v>96</v>
      </c>
      <c r="BU617" s="6" t="s">
        <v>96</v>
      </c>
      <c r="BV617" t="s">
        <v>969</v>
      </c>
      <c r="BW617" t="s">
        <v>976</v>
      </c>
      <c r="BX617" s="6" t="s">
        <v>96</v>
      </c>
    </row>
    <row r="618" spans="1:76" x14ac:dyDescent="0.25">
      <c r="A618" s="6" t="s">
        <v>973</v>
      </c>
      <c r="B618" s="6" t="s">
        <v>972</v>
      </c>
      <c r="C618" s="6" t="s">
        <v>971</v>
      </c>
      <c r="D618" s="36" t="s">
        <v>970</v>
      </c>
      <c r="E618" s="6">
        <v>2016</v>
      </c>
      <c r="F618" s="39">
        <v>-0.32</v>
      </c>
      <c r="G618" s="6" t="s">
        <v>979</v>
      </c>
      <c r="H618" t="s">
        <v>978</v>
      </c>
      <c r="I618" t="s">
        <v>337</v>
      </c>
      <c r="J618" s="6" t="s">
        <v>96</v>
      </c>
      <c r="K618" s="6" t="s">
        <v>96</v>
      </c>
      <c r="L618" s="6">
        <v>-0.63</v>
      </c>
      <c r="M618" s="6">
        <v>-0.02</v>
      </c>
      <c r="N618" s="6" t="s">
        <v>96</v>
      </c>
      <c r="O618" s="6" t="s">
        <v>96</v>
      </c>
      <c r="P618" s="39" t="s">
        <v>96</v>
      </c>
      <c r="Q618" s="6" t="s">
        <v>96</v>
      </c>
      <c r="R618" s="6" t="s">
        <v>96</v>
      </c>
      <c r="S618" s="6" t="s">
        <v>96</v>
      </c>
      <c r="T618" s="6" t="s">
        <v>96</v>
      </c>
      <c r="U618" s="7" t="s">
        <v>96</v>
      </c>
      <c r="V618" s="16" t="s">
        <v>96</v>
      </c>
      <c r="W618" s="16" t="s">
        <v>96</v>
      </c>
      <c r="X618" s="16" t="s">
        <v>96</v>
      </c>
      <c r="Y618" s="16" t="s">
        <v>96</v>
      </c>
      <c r="Z618" s="61" t="s">
        <v>69</v>
      </c>
      <c r="AA618" s="6" t="s">
        <v>163</v>
      </c>
      <c r="AB618" s="6">
        <v>2012</v>
      </c>
      <c r="AC618" s="6">
        <v>2012</v>
      </c>
      <c r="AD618" s="6" t="s">
        <v>96</v>
      </c>
      <c r="AE618" s="6" t="s">
        <v>96</v>
      </c>
      <c r="AF618" s="6" t="s">
        <v>96</v>
      </c>
      <c r="AG618" s="6" t="s">
        <v>96</v>
      </c>
      <c r="AH618" s="6" t="s">
        <v>96</v>
      </c>
      <c r="AI618" s="6" t="s">
        <v>96</v>
      </c>
      <c r="AJ618" s="6" t="s">
        <v>96</v>
      </c>
      <c r="AK618" s="6" t="s">
        <v>96</v>
      </c>
      <c r="AL618" s="16" t="s">
        <v>73</v>
      </c>
      <c r="AM618" s="6" t="s">
        <v>96</v>
      </c>
      <c r="AN618" s="6" t="s">
        <v>96</v>
      </c>
      <c r="AO618" s="6" t="s">
        <v>96</v>
      </c>
      <c r="AP618" s="6" t="s">
        <v>96</v>
      </c>
      <c r="AQ618" s="6" t="s">
        <v>96</v>
      </c>
      <c r="AR618" s="6" t="s">
        <v>96</v>
      </c>
      <c r="AS618" s="6" t="s">
        <v>96</v>
      </c>
      <c r="AT618" s="6" t="s">
        <v>96</v>
      </c>
      <c r="AU618" s="6" t="s">
        <v>96</v>
      </c>
      <c r="AV618" s="6" t="s">
        <v>96</v>
      </c>
      <c r="AW618" s="6">
        <v>1</v>
      </c>
      <c r="AX618" s="6" t="s">
        <v>96</v>
      </c>
      <c r="AY618" s="6" t="s">
        <v>96</v>
      </c>
      <c r="AZ618" s="6" t="s">
        <v>96</v>
      </c>
      <c r="BA618" s="6" t="s">
        <v>96</v>
      </c>
      <c r="BB618" s="6" t="s">
        <v>96</v>
      </c>
      <c r="BC618" s="6" t="s">
        <v>96</v>
      </c>
      <c r="BD618" s="6">
        <v>1</v>
      </c>
      <c r="BE618" s="6" t="s">
        <v>96</v>
      </c>
      <c r="BF618" s="6" t="s">
        <v>96</v>
      </c>
      <c r="BG618" s="6">
        <v>1</v>
      </c>
      <c r="BH618" s="6" t="s">
        <v>96</v>
      </c>
      <c r="BI618" s="6" t="s">
        <v>96</v>
      </c>
      <c r="BJ618" s="6" t="s">
        <v>96</v>
      </c>
      <c r="BK618" s="6" t="s">
        <v>366</v>
      </c>
      <c r="BL618" t="s">
        <v>974</v>
      </c>
      <c r="BM618" t="s">
        <v>981</v>
      </c>
      <c r="BN618" s="6" t="s">
        <v>77</v>
      </c>
      <c r="BO618" s="6" t="s">
        <v>975</v>
      </c>
      <c r="BP618" s="6">
        <v>1</v>
      </c>
      <c r="BQ618" s="6" t="s">
        <v>983</v>
      </c>
      <c r="BR618" s="6" t="s">
        <v>96</v>
      </c>
      <c r="BS618" s="6" t="s">
        <v>96</v>
      </c>
      <c r="BT618" s="6" t="s">
        <v>96</v>
      </c>
      <c r="BU618" s="6" t="s">
        <v>96</v>
      </c>
      <c r="BV618" t="s">
        <v>984</v>
      </c>
      <c r="BW618" t="s">
        <v>985</v>
      </c>
      <c r="BX618" s="6" t="s">
        <v>96</v>
      </c>
    </row>
    <row r="619" spans="1:76" x14ac:dyDescent="0.25">
      <c r="A619" s="6" t="s">
        <v>973</v>
      </c>
      <c r="B619" s="6" t="s">
        <v>972</v>
      </c>
      <c r="C619" s="6" t="s">
        <v>971</v>
      </c>
      <c r="D619" s="36" t="s">
        <v>970</v>
      </c>
      <c r="E619" s="6">
        <v>2016</v>
      </c>
      <c r="F619" s="39">
        <v>-0.82</v>
      </c>
      <c r="G619" s="6" t="s">
        <v>979</v>
      </c>
      <c r="H619" t="s">
        <v>977</v>
      </c>
      <c r="I619" t="s">
        <v>337</v>
      </c>
      <c r="J619" s="6" t="s">
        <v>96</v>
      </c>
      <c r="K619" s="6" t="s">
        <v>96</v>
      </c>
      <c r="L619" s="6">
        <v>-0.91</v>
      </c>
      <c r="M619" s="6">
        <v>-0.73</v>
      </c>
      <c r="N619" s="6" t="s">
        <v>96</v>
      </c>
      <c r="O619" s="6" t="s">
        <v>96</v>
      </c>
      <c r="P619" s="39" t="s">
        <v>96</v>
      </c>
      <c r="Q619" s="6" t="s">
        <v>96</v>
      </c>
      <c r="R619" s="6" t="s">
        <v>96</v>
      </c>
      <c r="S619" s="6" t="s">
        <v>96</v>
      </c>
      <c r="T619" s="6" t="s">
        <v>96</v>
      </c>
      <c r="U619" s="7" t="s">
        <v>96</v>
      </c>
      <c r="V619" s="16" t="s">
        <v>96</v>
      </c>
      <c r="W619" s="16" t="s">
        <v>96</v>
      </c>
      <c r="X619" s="16" t="s">
        <v>96</v>
      </c>
      <c r="Y619" s="16" t="s">
        <v>96</v>
      </c>
      <c r="Z619" s="61" t="s">
        <v>69</v>
      </c>
      <c r="AA619" s="6" t="s">
        <v>163</v>
      </c>
      <c r="AB619" s="6">
        <v>1999</v>
      </c>
      <c r="AC619" s="6">
        <v>2014</v>
      </c>
      <c r="AD619" s="6" t="s">
        <v>96</v>
      </c>
      <c r="AE619" s="6" t="s">
        <v>96</v>
      </c>
      <c r="AF619" s="6" t="s">
        <v>96</v>
      </c>
      <c r="AG619" s="6" t="s">
        <v>96</v>
      </c>
      <c r="AH619" s="6" t="s">
        <v>96</v>
      </c>
      <c r="AI619" s="6" t="s">
        <v>96</v>
      </c>
      <c r="AJ619" s="6" t="s">
        <v>96</v>
      </c>
      <c r="AK619" s="6" t="s">
        <v>96</v>
      </c>
      <c r="AL619" s="16" t="s">
        <v>73</v>
      </c>
      <c r="AM619" s="6" t="s">
        <v>96</v>
      </c>
      <c r="AN619" s="6" t="s">
        <v>96</v>
      </c>
      <c r="AO619" s="6" t="s">
        <v>96</v>
      </c>
      <c r="AP619" s="6" t="s">
        <v>96</v>
      </c>
      <c r="AQ619" s="6" t="s">
        <v>96</v>
      </c>
      <c r="AR619" s="6" t="s">
        <v>96</v>
      </c>
      <c r="AS619" s="6" t="s">
        <v>96</v>
      </c>
      <c r="AT619" s="6" t="s">
        <v>96</v>
      </c>
      <c r="AU619" s="6" t="s">
        <v>96</v>
      </c>
      <c r="AV619" s="6" t="s">
        <v>96</v>
      </c>
      <c r="AW619" s="6">
        <v>1</v>
      </c>
      <c r="AX619" s="6" t="s">
        <v>96</v>
      </c>
      <c r="AY619" s="6" t="s">
        <v>96</v>
      </c>
      <c r="AZ619" s="6" t="s">
        <v>96</v>
      </c>
      <c r="BA619" s="6" t="s">
        <v>96</v>
      </c>
      <c r="BB619" s="6" t="s">
        <v>96</v>
      </c>
      <c r="BC619" s="6" t="s">
        <v>96</v>
      </c>
      <c r="BD619" s="6">
        <v>1</v>
      </c>
      <c r="BE619" s="6" t="s">
        <v>96</v>
      </c>
      <c r="BF619" s="6" t="s">
        <v>96</v>
      </c>
      <c r="BG619" s="6">
        <v>1</v>
      </c>
      <c r="BH619" s="6" t="s">
        <v>96</v>
      </c>
      <c r="BI619" s="6" t="s">
        <v>96</v>
      </c>
      <c r="BJ619" s="6" t="s">
        <v>96</v>
      </c>
      <c r="BK619" s="6" t="s">
        <v>366</v>
      </c>
      <c r="BL619" t="s">
        <v>974</v>
      </c>
      <c r="BM619" t="s">
        <v>982</v>
      </c>
      <c r="BN619" s="6" t="s">
        <v>77</v>
      </c>
      <c r="BO619" s="6" t="s">
        <v>503</v>
      </c>
      <c r="BP619" s="6">
        <v>1</v>
      </c>
      <c r="BQ619" s="6" t="s">
        <v>503</v>
      </c>
      <c r="BR619" s="6" t="s">
        <v>96</v>
      </c>
      <c r="BS619" s="6" t="s">
        <v>96</v>
      </c>
      <c r="BT619" s="6" t="s">
        <v>96</v>
      </c>
      <c r="BU619" s="6" t="s">
        <v>96</v>
      </c>
      <c r="BV619" s="6" t="s">
        <v>96</v>
      </c>
      <c r="BW619" s="6" t="s">
        <v>96</v>
      </c>
      <c r="BX619" s="6" t="s">
        <v>96</v>
      </c>
    </row>
    <row r="620" spans="1:76" x14ac:dyDescent="0.25">
      <c r="A620" s="6" t="s">
        <v>973</v>
      </c>
      <c r="B620" s="6" t="s">
        <v>972</v>
      </c>
      <c r="C620" s="6" t="s">
        <v>971</v>
      </c>
      <c r="D620" s="36" t="s">
        <v>970</v>
      </c>
      <c r="E620" s="6">
        <v>2016</v>
      </c>
      <c r="F620" s="39">
        <v>-0.2</v>
      </c>
      <c r="G620" s="6" t="s">
        <v>980</v>
      </c>
      <c r="H620" t="s">
        <v>685</v>
      </c>
      <c r="I620" t="s">
        <v>686</v>
      </c>
      <c r="J620" s="6" t="s">
        <v>96</v>
      </c>
      <c r="K620" s="6" t="s">
        <v>96</v>
      </c>
      <c r="L620" s="6">
        <v>-0.35</v>
      </c>
      <c r="M620" s="6">
        <v>-0.05</v>
      </c>
      <c r="N620" s="6" t="s">
        <v>96</v>
      </c>
      <c r="O620" s="6" t="s">
        <v>96</v>
      </c>
      <c r="P620" s="39" t="s">
        <v>96</v>
      </c>
      <c r="Q620" s="6" t="s">
        <v>96</v>
      </c>
      <c r="R620" s="6" t="s">
        <v>96</v>
      </c>
      <c r="S620" s="6" t="s">
        <v>96</v>
      </c>
      <c r="T620" s="6" t="s">
        <v>96</v>
      </c>
      <c r="U620" s="7" t="s">
        <v>96</v>
      </c>
      <c r="V620" s="16" t="s">
        <v>96</v>
      </c>
      <c r="W620" s="16" t="s">
        <v>96</v>
      </c>
      <c r="X620" s="16" t="s">
        <v>96</v>
      </c>
      <c r="Y620" s="16" t="s">
        <v>96</v>
      </c>
      <c r="Z620" s="61" t="s">
        <v>69</v>
      </c>
      <c r="AA620" s="6" t="s">
        <v>163</v>
      </c>
      <c r="AB620" s="6">
        <v>2012</v>
      </c>
      <c r="AC620" s="6">
        <v>2012</v>
      </c>
      <c r="AD620" s="6" t="s">
        <v>96</v>
      </c>
      <c r="AE620" s="6" t="s">
        <v>96</v>
      </c>
      <c r="AF620" s="6" t="s">
        <v>96</v>
      </c>
      <c r="AG620" s="6" t="s">
        <v>96</v>
      </c>
      <c r="AH620" s="6" t="s">
        <v>96</v>
      </c>
      <c r="AI620" s="6" t="s">
        <v>96</v>
      </c>
      <c r="AJ620" s="6" t="s">
        <v>96</v>
      </c>
      <c r="AK620" s="6" t="s">
        <v>96</v>
      </c>
      <c r="AL620" s="16" t="s">
        <v>73</v>
      </c>
      <c r="AM620" s="6" t="s">
        <v>96</v>
      </c>
      <c r="AN620" s="6" t="s">
        <v>96</v>
      </c>
      <c r="AO620" s="6" t="s">
        <v>96</v>
      </c>
      <c r="AP620" s="6" t="s">
        <v>96</v>
      </c>
      <c r="AQ620" s="6" t="s">
        <v>96</v>
      </c>
      <c r="AR620" s="6" t="s">
        <v>96</v>
      </c>
      <c r="AS620" s="6" t="s">
        <v>96</v>
      </c>
      <c r="AT620" s="6" t="s">
        <v>96</v>
      </c>
      <c r="AU620" s="6" t="s">
        <v>96</v>
      </c>
      <c r="AV620" s="6" t="s">
        <v>96</v>
      </c>
      <c r="AW620" s="6">
        <v>1</v>
      </c>
      <c r="AX620" s="6" t="s">
        <v>96</v>
      </c>
      <c r="AY620" s="6" t="s">
        <v>96</v>
      </c>
      <c r="AZ620" s="6" t="s">
        <v>96</v>
      </c>
      <c r="BA620" s="6" t="s">
        <v>96</v>
      </c>
      <c r="BB620" s="6" t="s">
        <v>96</v>
      </c>
      <c r="BC620" s="6" t="s">
        <v>96</v>
      </c>
      <c r="BD620" s="6">
        <v>1</v>
      </c>
      <c r="BE620" s="6" t="s">
        <v>96</v>
      </c>
      <c r="BF620" s="6" t="s">
        <v>96</v>
      </c>
      <c r="BG620" s="6">
        <v>1</v>
      </c>
      <c r="BH620" s="6" t="s">
        <v>96</v>
      </c>
      <c r="BI620" s="6" t="s">
        <v>96</v>
      </c>
      <c r="BJ620" s="6" t="s">
        <v>96</v>
      </c>
      <c r="BK620" s="6" t="s">
        <v>366</v>
      </c>
      <c r="BL620" t="s">
        <v>974</v>
      </c>
      <c r="BM620" t="s">
        <v>981</v>
      </c>
      <c r="BN620" s="6" t="s">
        <v>77</v>
      </c>
      <c r="BO620" s="6" t="s">
        <v>975</v>
      </c>
      <c r="BP620" s="6">
        <v>1</v>
      </c>
      <c r="BQ620" s="6" t="s">
        <v>983</v>
      </c>
      <c r="BR620" s="6" t="s">
        <v>96</v>
      </c>
      <c r="BS620" s="6" t="s">
        <v>96</v>
      </c>
      <c r="BT620" s="6" t="s">
        <v>96</v>
      </c>
      <c r="BU620" s="6" t="s">
        <v>96</v>
      </c>
      <c r="BV620" s="6" t="s">
        <v>96</v>
      </c>
      <c r="BW620" s="6" t="s">
        <v>96</v>
      </c>
      <c r="BX620" s="6" t="s">
        <v>96</v>
      </c>
    </row>
    <row r="621" spans="1:76" x14ac:dyDescent="0.25">
      <c r="A621" s="6" t="s">
        <v>973</v>
      </c>
      <c r="B621" s="6" t="s">
        <v>972</v>
      </c>
      <c r="C621" s="6" t="s">
        <v>971</v>
      </c>
      <c r="D621" s="36" t="s">
        <v>970</v>
      </c>
      <c r="E621" s="6">
        <v>2016</v>
      </c>
      <c r="F621" s="39">
        <v>-0.16</v>
      </c>
      <c r="G621" s="6" t="s">
        <v>980</v>
      </c>
      <c r="H621" t="s">
        <v>685</v>
      </c>
      <c r="I621" t="s">
        <v>686</v>
      </c>
      <c r="J621" s="6" t="s">
        <v>96</v>
      </c>
      <c r="K621" s="6" t="s">
        <v>96</v>
      </c>
      <c r="L621" s="6">
        <v>-0.2</v>
      </c>
      <c r="M621" s="6">
        <v>-0.12</v>
      </c>
      <c r="N621" s="6" t="s">
        <v>96</v>
      </c>
      <c r="O621" s="6" t="s">
        <v>96</v>
      </c>
      <c r="P621" s="39" t="s">
        <v>96</v>
      </c>
      <c r="Q621" s="6" t="s">
        <v>96</v>
      </c>
      <c r="R621" s="6" t="s">
        <v>96</v>
      </c>
      <c r="S621" s="6" t="s">
        <v>96</v>
      </c>
      <c r="T621" s="6" t="s">
        <v>96</v>
      </c>
      <c r="U621" s="7" t="s">
        <v>96</v>
      </c>
      <c r="V621" s="16" t="s">
        <v>96</v>
      </c>
      <c r="W621" s="16" t="s">
        <v>96</v>
      </c>
      <c r="X621" s="16" t="s">
        <v>96</v>
      </c>
      <c r="Y621" s="16" t="s">
        <v>96</v>
      </c>
      <c r="Z621" s="61" t="s">
        <v>69</v>
      </c>
      <c r="AA621" s="6" t="s">
        <v>163</v>
      </c>
      <c r="AB621" s="6">
        <v>1999</v>
      </c>
      <c r="AC621" s="6">
        <v>2014</v>
      </c>
      <c r="AD621" s="6" t="s">
        <v>96</v>
      </c>
      <c r="AE621" s="6" t="s">
        <v>96</v>
      </c>
      <c r="AF621" s="6" t="s">
        <v>96</v>
      </c>
      <c r="AG621" s="6" t="s">
        <v>96</v>
      </c>
      <c r="AH621" s="6" t="s">
        <v>96</v>
      </c>
      <c r="AI621" s="6" t="s">
        <v>96</v>
      </c>
      <c r="AJ621" s="6" t="s">
        <v>96</v>
      </c>
      <c r="AK621" s="6" t="s">
        <v>96</v>
      </c>
      <c r="AL621" s="16" t="s">
        <v>73</v>
      </c>
      <c r="AM621" s="6" t="s">
        <v>96</v>
      </c>
      <c r="AN621" s="6" t="s">
        <v>96</v>
      </c>
      <c r="AO621" s="6" t="s">
        <v>96</v>
      </c>
      <c r="AP621" s="6" t="s">
        <v>96</v>
      </c>
      <c r="AQ621" s="6" t="s">
        <v>96</v>
      </c>
      <c r="AR621" s="6" t="s">
        <v>96</v>
      </c>
      <c r="AS621" s="6" t="s">
        <v>96</v>
      </c>
      <c r="AT621" s="6" t="s">
        <v>96</v>
      </c>
      <c r="AU621" s="6" t="s">
        <v>96</v>
      </c>
      <c r="AV621" s="6" t="s">
        <v>96</v>
      </c>
      <c r="AW621" s="6">
        <v>1</v>
      </c>
      <c r="AX621" s="6" t="s">
        <v>96</v>
      </c>
      <c r="AY621" s="6" t="s">
        <v>96</v>
      </c>
      <c r="AZ621" s="6" t="s">
        <v>96</v>
      </c>
      <c r="BA621" s="6" t="s">
        <v>96</v>
      </c>
      <c r="BB621" s="6" t="s">
        <v>96</v>
      </c>
      <c r="BC621" s="6" t="s">
        <v>96</v>
      </c>
      <c r="BD621" s="6">
        <v>1</v>
      </c>
      <c r="BE621" s="6" t="s">
        <v>96</v>
      </c>
      <c r="BF621" s="6" t="s">
        <v>96</v>
      </c>
      <c r="BG621" s="6">
        <v>1</v>
      </c>
      <c r="BH621" s="6" t="s">
        <v>96</v>
      </c>
      <c r="BI621" s="6" t="s">
        <v>96</v>
      </c>
      <c r="BJ621" s="6" t="s">
        <v>96</v>
      </c>
      <c r="BK621" s="6" t="s">
        <v>366</v>
      </c>
      <c r="BL621" t="s">
        <v>974</v>
      </c>
      <c r="BM621" t="s">
        <v>982</v>
      </c>
      <c r="BN621" s="6" t="s">
        <v>77</v>
      </c>
      <c r="BO621" s="6" t="s">
        <v>503</v>
      </c>
      <c r="BP621" s="6">
        <v>1</v>
      </c>
      <c r="BQ621" s="6" t="s">
        <v>503</v>
      </c>
      <c r="BR621" s="6" t="s">
        <v>96</v>
      </c>
      <c r="BS621" s="6" t="s">
        <v>96</v>
      </c>
      <c r="BT621" s="6" t="s">
        <v>96</v>
      </c>
      <c r="BU621" s="6" t="s">
        <v>96</v>
      </c>
      <c r="BV621" s="6" t="s">
        <v>96</v>
      </c>
      <c r="BW621" s="6" t="s">
        <v>96</v>
      </c>
      <c r="BX621" s="6" t="s">
        <v>96</v>
      </c>
    </row>
    <row r="622" spans="1:76" x14ac:dyDescent="0.25">
      <c r="A622" s="6" t="s">
        <v>96</v>
      </c>
      <c r="B622" s="6" t="s">
        <v>988</v>
      </c>
      <c r="C622" s="6" t="s">
        <v>987</v>
      </c>
      <c r="D622" s="36" t="s">
        <v>986</v>
      </c>
      <c r="E622" s="6">
        <v>2014</v>
      </c>
      <c r="F622" s="39">
        <v>-0.47</v>
      </c>
      <c r="G622" t="s">
        <v>996</v>
      </c>
      <c r="H622" s="6" t="s">
        <v>997</v>
      </c>
      <c r="I622" t="s">
        <v>337</v>
      </c>
      <c r="J622" s="6" t="s">
        <v>96</v>
      </c>
      <c r="K622" s="6">
        <v>8.0000000000000002E-3</v>
      </c>
      <c r="L622" s="6">
        <v>-0.85</v>
      </c>
      <c r="M622" s="6">
        <v>-0.09</v>
      </c>
      <c r="N622" s="6" t="s">
        <v>96</v>
      </c>
      <c r="O622" s="6" t="s">
        <v>96</v>
      </c>
      <c r="P622" s="39" t="s">
        <v>96</v>
      </c>
      <c r="Q622" s="6" t="s">
        <v>96</v>
      </c>
      <c r="R622" s="6" t="s">
        <v>96</v>
      </c>
      <c r="S622" s="6" t="s">
        <v>96</v>
      </c>
      <c r="T622" s="6" t="s">
        <v>96</v>
      </c>
      <c r="U622" s="7">
        <v>22.8</v>
      </c>
      <c r="V622" s="16">
        <v>14.2</v>
      </c>
      <c r="W622" s="16">
        <v>30</v>
      </c>
      <c r="X622" s="16" t="s">
        <v>96</v>
      </c>
      <c r="Y622" s="16" t="s">
        <v>96</v>
      </c>
      <c r="Z622" s="61" t="s">
        <v>69</v>
      </c>
      <c r="AA622" s="6" t="s">
        <v>171</v>
      </c>
      <c r="AB622" s="6">
        <v>2006</v>
      </c>
      <c r="AC622" s="6">
        <v>2010</v>
      </c>
      <c r="AD622" s="6" t="s">
        <v>96</v>
      </c>
      <c r="AE622" s="6">
        <f>5.9/(2.7+5.9)</f>
        <v>0.68604651162790686</v>
      </c>
      <c r="AF622" s="6">
        <f>1-AE622</f>
        <v>0.31395348837209314</v>
      </c>
      <c r="AG622" s="6" t="s">
        <v>96</v>
      </c>
      <c r="AH622" s="6" t="s">
        <v>96</v>
      </c>
      <c r="AI622" s="6" t="s">
        <v>96</v>
      </c>
      <c r="AJ622" s="6" t="s">
        <v>96</v>
      </c>
      <c r="AK622" s="6" t="s">
        <v>96</v>
      </c>
      <c r="AL622" s="16" t="s">
        <v>73</v>
      </c>
      <c r="AM622" s="6">
        <v>25.3</v>
      </c>
      <c r="AN622" s="6" t="s">
        <v>96</v>
      </c>
      <c r="AO622" s="6">
        <f>8.5/30</f>
        <v>0.28333333333333333</v>
      </c>
      <c r="AP622" s="6">
        <f>2.4/30</f>
        <v>0.08</v>
      </c>
      <c r="AQ622" s="6" t="s">
        <v>96</v>
      </c>
      <c r="AR622" s="6" t="s">
        <v>96</v>
      </c>
      <c r="AS622" s="6">
        <v>1</v>
      </c>
      <c r="AT622" s="6" t="s">
        <v>96</v>
      </c>
      <c r="AU622" s="6" t="s">
        <v>96</v>
      </c>
      <c r="AV622" s="6">
        <v>1</v>
      </c>
      <c r="AW622" s="6" t="s">
        <v>96</v>
      </c>
      <c r="AX622" s="6" t="s">
        <v>96</v>
      </c>
      <c r="AY622" s="6" t="s">
        <v>96</v>
      </c>
      <c r="AZ622" s="6" t="s">
        <v>96</v>
      </c>
      <c r="BA622" s="6" t="s">
        <v>96</v>
      </c>
      <c r="BB622" s="6" t="s">
        <v>96</v>
      </c>
      <c r="BC622" s="6" t="s">
        <v>96</v>
      </c>
      <c r="BD622" s="6" t="s">
        <v>96</v>
      </c>
      <c r="BE622" s="6" t="s">
        <v>96</v>
      </c>
      <c r="BF622" s="6" t="s">
        <v>96</v>
      </c>
      <c r="BG622" s="6">
        <v>1</v>
      </c>
      <c r="BH622" s="6" t="s">
        <v>96</v>
      </c>
      <c r="BI622" s="6" t="s">
        <v>96</v>
      </c>
      <c r="BJ622" s="6" t="s">
        <v>96</v>
      </c>
      <c r="BK622" s="6" t="s">
        <v>218</v>
      </c>
      <c r="BL622" s="6" t="s">
        <v>96</v>
      </c>
      <c r="BM622" s="6" t="s">
        <v>96</v>
      </c>
      <c r="BN622" s="6" t="s">
        <v>77</v>
      </c>
      <c r="BO622" s="72" t="s">
        <v>989</v>
      </c>
      <c r="BP622" s="6">
        <v>1</v>
      </c>
      <c r="BQ622" t="s">
        <v>990</v>
      </c>
      <c r="BR622" t="s">
        <v>991</v>
      </c>
      <c r="BS622" s="6" t="s">
        <v>96</v>
      </c>
      <c r="BT622" s="6" t="s">
        <v>96</v>
      </c>
      <c r="BU622" t="s">
        <v>992</v>
      </c>
      <c r="BV622" s="60" t="s">
        <v>993</v>
      </c>
      <c r="BW622" t="s">
        <v>994</v>
      </c>
      <c r="BX622" s="6" t="s">
        <v>96</v>
      </c>
    </row>
    <row r="623" spans="1:76" x14ac:dyDescent="0.25">
      <c r="A623" s="6" t="s">
        <v>96</v>
      </c>
      <c r="B623" s="6" t="s">
        <v>988</v>
      </c>
      <c r="C623" s="6" t="s">
        <v>987</v>
      </c>
      <c r="D623" s="36" t="s">
        <v>986</v>
      </c>
      <c r="E623" s="6">
        <v>2014</v>
      </c>
      <c r="F623" s="39">
        <v>-0.68</v>
      </c>
      <c r="G623" t="s">
        <v>996</v>
      </c>
      <c r="H623" s="6" t="s">
        <v>997</v>
      </c>
      <c r="I623" t="s">
        <v>337</v>
      </c>
      <c r="J623" s="6" t="s">
        <v>96</v>
      </c>
      <c r="K623" s="6" t="s">
        <v>321</v>
      </c>
      <c r="L623" s="6">
        <v>-0.98</v>
      </c>
      <c r="M623" s="6">
        <v>-0.37</v>
      </c>
      <c r="N623" s="6" t="s">
        <v>96</v>
      </c>
      <c r="O623" s="6" t="s">
        <v>96</v>
      </c>
      <c r="P623" s="39" t="s">
        <v>96</v>
      </c>
      <c r="Q623" s="6" t="s">
        <v>96</v>
      </c>
      <c r="R623" s="6" t="s">
        <v>96</v>
      </c>
      <c r="S623" s="6" t="s">
        <v>96</v>
      </c>
      <c r="T623" s="6" t="s">
        <v>96</v>
      </c>
      <c r="U623" s="7" t="s">
        <v>96</v>
      </c>
      <c r="V623" s="16" t="s">
        <v>96</v>
      </c>
      <c r="W623" s="16" t="s">
        <v>96</v>
      </c>
      <c r="X623" s="16" t="s">
        <v>96</v>
      </c>
      <c r="Y623" s="16" t="s">
        <v>96</v>
      </c>
      <c r="Z623" s="61" t="s">
        <v>69</v>
      </c>
      <c r="AA623" s="6" t="s">
        <v>171</v>
      </c>
      <c r="AB623" s="6">
        <v>2006</v>
      </c>
      <c r="AC623" s="6">
        <v>2010</v>
      </c>
      <c r="AD623" s="6" t="s">
        <v>96</v>
      </c>
      <c r="AE623" s="6">
        <v>1</v>
      </c>
      <c r="AF623" s="6" t="s">
        <v>96</v>
      </c>
      <c r="AG623" s="6" t="s">
        <v>96</v>
      </c>
      <c r="AH623" s="6" t="s">
        <v>96</v>
      </c>
      <c r="AI623" s="6" t="s">
        <v>96</v>
      </c>
      <c r="AJ623" s="6" t="s">
        <v>96</v>
      </c>
      <c r="AK623" s="6" t="s">
        <v>96</v>
      </c>
      <c r="AL623" s="16" t="s">
        <v>73</v>
      </c>
      <c r="AM623" s="6">
        <f>5.9/30</f>
        <v>0.19666666666666668</v>
      </c>
      <c r="AN623" s="6" t="s">
        <v>96</v>
      </c>
      <c r="AO623" s="6">
        <f>5.9/30</f>
        <v>0.19666666666666668</v>
      </c>
      <c r="AP623" s="6">
        <f>2.2/30</f>
        <v>7.3333333333333334E-2</v>
      </c>
      <c r="AQ623" s="6" t="s">
        <v>96</v>
      </c>
      <c r="AR623" s="6" t="s">
        <v>96</v>
      </c>
      <c r="AS623" s="6">
        <v>1</v>
      </c>
      <c r="AT623" s="6" t="s">
        <v>96</v>
      </c>
      <c r="AU623" s="6" t="s">
        <v>96</v>
      </c>
      <c r="AV623" s="6">
        <v>1</v>
      </c>
      <c r="AW623" s="6" t="s">
        <v>96</v>
      </c>
      <c r="AX623" s="6" t="s">
        <v>96</v>
      </c>
      <c r="AY623" s="6" t="s">
        <v>96</v>
      </c>
      <c r="AZ623" s="6" t="s">
        <v>96</v>
      </c>
      <c r="BA623" s="6" t="s">
        <v>96</v>
      </c>
      <c r="BB623" s="6" t="s">
        <v>96</v>
      </c>
      <c r="BC623" s="6" t="s">
        <v>96</v>
      </c>
      <c r="BD623" s="6" t="s">
        <v>96</v>
      </c>
      <c r="BE623" s="6" t="s">
        <v>96</v>
      </c>
      <c r="BF623" s="6" t="s">
        <v>96</v>
      </c>
      <c r="BG623" s="6">
        <v>1</v>
      </c>
      <c r="BH623" s="6" t="s">
        <v>96</v>
      </c>
      <c r="BI623" s="6" t="s">
        <v>96</v>
      </c>
      <c r="BJ623" s="6" t="s">
        <v>96</v>
      </c>
      <c r="BK623" s="6" t="s">
        <v>218</v>
      </c>
      <c r="BL623" s="6" t="s">
        <v>96</v>
      </c>
      <c r="BM623" s="6" t="s">
        <v>96</v>
      </c>
      <c r="BN623" s="6" t="s">
        <v>77</v>
      </c>
      <c r="BO623" s="72" t="s">
        <v>989</v>
      </c>
      <c r="BP623" s="6">
        <v>1</v>
      </c>
      <c r="BQ623" t="s">
        <v>990</v>
      </c>
      <c r="BR623" t="s">
        <v>991</v>
      </c>
      <c r="BS623" s="6" t="s">
        <v>96</v>
      </c>
      <c r="BT623" s="6" t="s">
        <v>96</v>
      </c>
      <c r="BU623" t="s">
        <v>992</v>
      </c>
      <c r="BV623" s="60" t="s">
        <v>993</v>
      </c>
      <c r="BW623" t="s">
        <v>994</v>
      </c>
      <c r="BX623" s="6" t="s">
        <v>96</v>
      </c>
    </row>
    <row r="624" spans="1:76" x14ac:dyDescent="0.25">
      <c r="A624" s="6" t="s">
        <v>96</v>
      </c>
      <c r="B624" s="6" t="s">
        <v>988</v>
      </c>
      <c r="C624" s="6" t="s">
        <v>987</v>
      </c>
      <c r="D624" s="36" t="s">
        <v>986</v>
      </c>
      <c r="E624" s="6">
        <v>2014</v>
      </c>
      <c r="F624" s="39">
        <v>-0.42</v>
      </c>
      <c r="G624" t="s">
        <v>996</v>
      </c>
      <c r="H624" s="6" t="s">
        <v>997</v>
      </c>
      <c r="I624" t="s">
        <v>337</v>
      </c>
      <c r="J624" s="6" t="s">
        <v>96</v>
      </c>
      <c r="K624" s="6" t="s">
        <v>196</v>
      </c>
      <c r="L624" s="6">
        <v>-0.67</v>
      </c>
      <c r="M624" s="6">
        <v>-0.17</v>
      </c>
      <c r="N624" s="6" t="s">
        <v>96</v>
      </c>
      <c r="O624" s="6" t="s">
        <v>96</v>
      </c>
      <c r="P624" s="39" t="s">
        <v>96</v>
      </c>
      <c r="Q624" s="6" t="s">
        <v>96</v>
      </c>
      <c r="R624" s="6" t="s">
        <v>96</v>
      </c>
      <c r="S624" s="6" t="s">
        <v>96</v>
      </c>
      <c r="T624" s="6" t="s">
        <v>96</v>
      </c>
      <c r="U624" s="7" t="s">
        <v>96</v>
      </c>
      <c r="V624" s="16" t="s">
        <v>96</v>
      </c>
      <c r="W624" s="16" t="s">
        <v>96</v>
      </c>
      <c r="X624" s="16" t="s">
        <v>96</v>
      </c>
      <c r="Y624" s="16" t="s">
        <v>96</v>
      </c>
      <c r="Z624" s="61" t="s">
        <v>69</v>
      </c>
      <c r="AA624" s="6" t="s">
        <v>171</v>
      </c>
      <c r="AB624" s="6">
        <v>2006</v>
      </c>
      <c r="AC624" s="6">
        <v>2010</v>
      </c>
      <c r="AD624" s="6" t="s">
        <v>96</v>
      </c>
      <c r="AE624" s="6">
        <f>5.9/(2.7+5.9)</f>
        <v>0.68604651162790686</v>
      </c>
      <c r="AF624" s="6">
        <f>1-AE624</f>
        <v>0.31395348837209314</v>
      </c>
      <c r="AG624" s="6" t="s">
        <v>96</v>
      </c>
      <c r="AH624" s="6">
        <v>1</v>
      </c>
      <c r="AI624" s="6" t="s">
        <v>96</v>
      </c>
      <c r="AJ624" s="6" t="s">
        <v>96</v>
      </c>
      <c r="AK624" s="6" t="s">
        <v>96</v>
      </c>
      <c r="AL624" s="16" t="s">
        <v>73</v>
      </c>
      <c r="AM624" s="6">
        <f>3.6/30</f>
        <v>0.12000000000000001</v>
      </c>
      <c r="AN624" s="6" t="s">
        <v>96</v>
      </c>
      <c r="AO624" s="6">
        <f>3.6/30</f>
        <v>0.12000000000000001</v>
      </c>
      <c r="AP624" s="6">
        <f>1.8/30</f>
        <v>6.0000000000000005E-2</v>
      </c>
      <c r="AQ624" s="6" t="s">
        <v>96</v>
      </c>
      <c r="AR624" s="6" t="s">
        <v>96</v>
      </c>
      <c r="AS624" s="6">
        <v>1</v>
      </c>
      <c r="AT624" s="6" t="s">
        <v>96</v>
      </c>
      <c r="AU624" s="6" t="s">
        <v>96</v>
      </c>
      <c r="AV624" s="6">
        <v>1</v>
      </c>
      <c r="AW624" s="6" t="s">
        <v>96</v>
      </c>
      <c r="AX624" s="6" t="s">
        <v>96</v>
      </c>
      <c r="AY624" s="6" t="s">
        <v>96</v>
      </c>
      <c r="AZ624" s="6" t="s">
        <v>96</v>
      </c>
      <c r="BA624" s="6" t="s">
        <v>96</v>
      </c>
      <c r="BB624" s="6" t="s">
        <v>96</v>
      </c>
      <c r="BC624" s="6" t="s">
        <v>96</v>
      </c>
      <c r="BD624" s="6" t="s">
        <v>96</v>
      </c>
      <c r="BE624" s="6" t="s">
        <v>96</v>
      </c>
      <c r="BF624" s="6" t="s">
        <v>96</v>
      </c>
      <c r="BG624" s="6">
        <v>1</v>
      </c>
      <c r="BH624" s="6" t="s">
        <v>96</v>
      </c>
      <c r="BI624" s="6" t="s">
        <v>96</v>
      </c>
      <c r="BJ624" s="6" t="s">
        <v>96</v>
      </c>
      <c r="BK624" s="6" t="s">
        <v>218</v>
      </c>
      <c r="BL624" s="6" t="s">
        <v>96</v>
      </c>
      <c r="BM624" s="6" t="s">
        <v>96</v>
      </c>
      <c r="BN624" s="6" t="s">
        <v>77</v>
      </c>
      <c r="BO624" s="72" t="s">
        <v>989</v>
      </c>
      <c r="BP624" s="6">
        <v>1</v>
      </c>
      <c r="BQ624" t="s">
        <v>990</v>
      </c>
      <c r="BR624" t="s">
        <v>991</v>
      </c>
      <c r="BS624" s="6" t="s">
        <v>96</v>
      </c>
      <c r="BT624" s="6" t="s">
        <v>96</v>
      </c>
      <c r="BU624" t="s">
        <v>992</v>
      </c>
      <c r="BV624" s="60" t="s">
        <v>993</v>
      </c>
      <c r="BW624" t="s">
        <v>994</v>
      </c>
      <c r="BX624" s="6" t="s">
        <v>96</v>
      </c>
    </row>
    <row r="625" spans="1:76" ht="15.75" x14ac:dyDescent="0.25">
      <c r="A625" s="6" t="s">
        <v>998</v>
      </c>
      <c r="B625" s="6" t="s">
        <v>1001</v>
      </c>
      <c r="C625" s="6" t="s">
        <v>1000</v>
      </c>
      <c r="D625" s="73" t="s">
        <v>999</v>
      </c>
      <c r="E625" s="6">
        <v>2019</v>
      </c>
      <c r="F625" s="39" t="s">
        <v>96</v>
      </c>
      <c r="G625" s="74" t="s">
        <v>1002</v>
      </c>
      <c r="H625" s="6" t="s">
        <v>96</v>
      </c>
      <c r="I625" t="s">
        <v>96</v>
      </c>
      <c r="J625" s="6" t="s">
        <v>96</v>
      </c>
      <c r="K625" s="6" t="s">
        <v>96</v>
      </c>
      <c r="L625" s="6" t="s">
        <v>96</v>
      </c>
      <c r="M625" s="6" t="s">
        <v>96</v>
      </c>
      <c r="N625" s="6" t="s">
        <v>96</v>
      </c>
      <c r="O625" s="6" t="s">
        <v>96</v>
      </c>
      <c r="P625" s="39" t="s">
        <v>96</v>
      </c>
      <c r="Q625" s="6" t="s">
        <v>96</v>
      </c>
      <c r="R625" s="6" t="s">
        <v>96</v>
      </c>
      <c r="S625" s="6" t="s">
        <v>96</v>
      </c>
      <c r="T625" s="6" t="s">
        <v>96</v>
      </c>
      <c r="U625" s="7" t="s">
        <v>96</v>
      </c>
      <c r="V625" s="16" t="s">
        <v>96</v>
      </c>
      <c r="W625" s="16" t="s">
        <v>96</v>
      </c>
      <c r="X625" s="16" t="s">
        <v>96</v>
      </c>
      <c r="Y625" s="16" t="s">
        <v>96</v>
      </c>
      <c r="Z625" s="61" t="s">
        <v>96</v>
      </c>
      <c r="AA625" s="6" t="s">
        <v>96</v>
      </c>
      <c r="AB625" s="6" t="s">
        <v>96</v>
      </c>
      <c r="AC625" s="6" t="s">
        <v>96</v>
      </c>
      <c r="AD625" s="6" t="s">
        <v>96</v>
      </c>
      <c r="AE625" s="6" t="s">
        <v>96</v>
      </c>
      <c r="AF625" s="6" t="s">
        <v>96</v>
      </c>
      <c r="AG625" s="6" t="s">
        <v>96</v>
      </c>
      <c r="AH625" s="6" t="s">
        <v>96</v>
      </c>
      <c r="AI625" s="6" t="s">
        <v>96</v>
      </c>
      <c r="AJ625" s="6" t="s">
        <v>96</v>
      </c>
      <c r="AK625" s="6" t="s">
        <v>96</v>
      </c>
      <c r="AL625" s="6" t="s">
        <v>96</v>
      </c>
      <c r="AM625" s="6" t="s">
        <v>96</v>
      </c>
      <c r="AN625" s="6" t="s">
        <v>96</v>
      </c>
      <c r="AO625" s="6" t="s">
        <v>96</v>
      </c>
      <c r="AP625" s="6" t="s">
        <v>96</v>
      </c>
      <c r="AQ625" s="6" t="s">
        <v>96</v>
      </c>
      <c r="AR625" s="6" t="s">
        <v>96</v>
      </c>
      <c r="AS625" s="6" t="s">
        <v>96</v>
      </c>
      <c r="AT625" s="6" t="s">
        <v>96</v>
      </c>
      <c r="AU625" s="6" t="s">
        <v>96</v>
      </c>
      <c r="AV625" s="6" t="s">
        <v>96</v>
      </c>
      <c r="AW625" s="6" t="s">
        <v>96</v>
      </c>
      <c r="AX625" s="6" t="s">
        <v>96</v>
      </c>
      <c r="AY625" s="6" t="s">
        <v>96</v>
      </c>
      <c r="AZ625" s="6" t="s">
        <v>96</v>
      </c>
      <c r="BA625" s="6" t="s">
        <v>96</v>
      </c>
      <c r="BB625" s="6" t="s">
        <v>96</v>
      </c>
      <c r="BC625" s="6" t="s">
        <v>96</v>
      </c>
      <c r="BD625" s="6" t="s">
        <v>96</v>
      </c>
      <c r="BE625" s="6" t="s">
        <v>96</v>
      </c>
      <c r="BF625" s="6" t="s">
        <v>96</v>
      </c>
      <c r="BG625" s="6" t="s">
        <v>96</v>
      </c>
      <c r="BH625" s="6" t="s">
        <v>96</v>
      </c>
      <c r="BI625" s="6" t="s">
        <v>96</v>
      </c>
      <c r="BJ625" s="6" t="s">
        <v>96</v>
      </c>
      <c r="BK625" s="6" t="s">
        <v>96</v>
      </c>
      <c r="BL625" s="6" t="s">
        <v>96</v>
      </c>
      <c r="BM625" s="6" t="s">
        <v>96</v>
      </c>
      <c r="BN625" s="6" t="s">
        <v>96</v>
      </c>
      <c r="BO625" s="6" t="s">
        <v>96</v>
      </c>
      <c r="BP625" s="6" t="s">
        <v>96</v>
      </c>
      <c r="BQ625" s="6" t="s">
        <v>96</v>
      </c>
      <c r="BR625" s="6" t="s">
        <v>96</v>
      </c>
      <c r="BS625" s="6" t="s">
        <v>96</v>
      </c>
      <c r="BT625" s="6" t="s">
        <v>96</v>
      </c>
      <c r="BU625" s="6" t="s">
        <v>96</v>
      </c>
      <c r="BV625" s="6" t="s">
        <v>96</v>
      </c>
      <c r="BW625" s="6" t="s">
        <v>96</v>
      </c>
      <c r="BX625" s="6" t="s">
        <v>96</v>
      </c>
    </row>
    <row r="626" spans="1:76" x14ac:dyDescent="0.25">
      <c r="A626" s="6" t="s">
        <v>1006</v>
      </c>
      <c r="B626" s="6" t="s">
        <v>1005</v>
      </c>
      <c r="C626" s="6" t="s">
        <v>1004</v>
      </c>
      <c r="D626" s="6" t="s">
        <v>1003</v>
      </c>
      <c r="E626" s="6">
        <v>2015</v>
      </c>
      <c r="F626" s="39">
        <v>0.28599999999999998</v>
      </c>
      <c r="G626" t="s">
        <v>1011</v>
      </c>
      <c r="H626" t="s">
        <v>315</v>
      </c>
      <c r="I626" t="s">
        <v>686</v>
      </c>
      <c r="J626" s="6" t="s">
        <v>96</v>
      </c>
      <c r="K626" s="6">
        <v>2.69E-2</v>
      </c>
      <c r="L626" s="6" t="s">
        <v>96</v>
      </c>
      <c r="M626" s="6" t="s">
        <v>96</v>
      </c>
      <c r="N626" s="6" t="s">
        <v>96</v>
      </c>
      <c r="O626" s="6" t="s">
        <v>96</v>
      </c>
      <c r="P626" s="39" t="s">
        <v>96</v>
      </c>
      <c r="Q626" s="6" t="s">
        <v>96</v>
      </c>
      <c r="R626" s="6" t="s">
        <v>96</v>
      </c>
      <c r="S626" s="6">
        <v>6625</v>
      </c>
      <c r="T626" s="6" t="s">
        <v>96</v>
      </c>
      <c r="U626" s="7">
        <v>16.600000000000001</v>
      </c>
      <c r="V626" s="16">
        <v>20.2</v>
      </c>
      <c r="W626" s="16">
        <v>13.3</v>
      </c>
      <c r="X626" s="16" t="s">
        <v>96</v>
      </c>
      <c r="Y626" s="16" t="s">
        <v>96</v>
      </c>
      <c r="Z626" s="61" t="s">
        <v>69</v>
      </c>
      <c r="AA626" s="6" t="s">
        <v>171</v>
      </c>
      <c r="AB626" s="6">
        <v>2008</v>
      </c>
      <c r="AC626" s="6">
        <v>2012</v>
      </c>
      <c r="AD626" s="6" t="s">
        <v>96</v>
      </c>
      <c r="AE626" s="6">
        <v>1</v>
      </c>
      <c r="AF626" s="6" t="s">
        <v>96</v>
      </c>
      <c r="AG626" s="6" t="s">
        <v>96</v>
      </c>
      <c r="AH626" s="6" t="s">
        <v>96</v>
      </c>
      <c r="AI626" s="6" t="s">
        <v>96</v>
      </c>
      <c r="AJ626" s="6" t="s">
        <v>96</v>
      </c>
      <c r="AK626" s="6" t="s">
        <v>96</v>
      </c>
      <c r="AL626" s="6" t="s">
        <v>96</v>
      </c>
      <c r="AM626" s="6" t="s">
        <v>96</v>
      </c>
      <c r="AN626" s="6" t="s">
        <v>96</v>
      </c>
      <c r="AO626" s="6">
        <f>110.4/30</f>
        <v>3.68</v>
      </c>
      <c r="AP626" s="6">
        <f>14.7/30</f>
        <v>0.49</v>
      </c>
      <c r="AQ626" s="6" t="s">
        <v>96</v>
      </c>
      <c r="AR626" s="6" t="s">
        <v>96</v>
      </c>
      <c r="AS626" s="6">
        <v>1</v>
      </c>
      <c r="AT626" s="6" t="s">
        <v>96</v>
      </c>
      <c r="AU626" s="6" t="s">
        <v>96</v>
      </c>
      <c r="AV626" s="6" t="s">
        <v>96</v>
      </c>
      <c r="AW626" s="6">
        <v>1</v>
      </c>
      <c r="AX626" s="6">
        <v>1</v>
      </c>
      <c r="AY626" s="6" t="s">
        <v>96</v>
      </c>
      <c r="AZ626" s="6">
        <v>1</v>
      </c>
      <c r="BA626" s="6">
        <v>1</v>
      </c>
      <c r="BB626" s="6" t="s">
        <v>96</v>
      </c>
      <c r="BC626" s="6" t="s">
        <v>96</v>
      </c>
      <c r="BD626" s="6" t="s">
        <v>96</v>
      </c>
      <c r="BE626" s="6" t="s">
        <v>96</v>
      </c>
      <c r="BF626" s="6" t="s">
        <v>96</v>
      </c>
      <c r="BG626" s="6" t="s">
        <v>96</v>
      </c>
      <c r="BH626" s="6" t="s">
        <v>96</v>
      </c>
      <c r="BI626" s="6" t="s">
        <v>96</v>
      </c>
      <c r="BJ626" s="6" t="s">
        <v>96</v>
      </c>
      <c r="BK626" s="6" t="s">
        <v>1007</v>
      </c>
      <c r="BL626" t="s">
        <v>96</v>
      </c>
      <c r="BM626" s="6" t="s">
        <v>96</v>
      </c>
      <c r="BN626" s="6" t="s">
        <v>77</v>
      </c>
      <c r="BO626" t="s">
        <v>1008</v>
      </c>
      <c r="BP626" s="6" t="s">
        <v>96</v>
      </c>
      <c r="BQ626" s="6" t="s">
        <v>96</v>
      </c>
      <c r="BR626" t="s">
        <v>1009</v>
      </c>
      <c r="BS626" t="s">
        <v>1010</v>
      </c>
      <c r="BT626" s="6" t="s">
        <v>96</v>
      </c>
      <c r="BU626" s="6" t="s">
        <v>96</v>
      </c>
      <c r="BV626" s="6" t="s">
        <v>96</v>
      </c>
      <c r="BW626" s="6" t="s">
        <v>96</v>
      </c>
      <c r="BX626" s="6" t="s">
        <v>96</v>
      </c>
    </row>
    <row r="627" spans="1:76" x14ac:dyDescent="0.25">
      <c r="A627" s="6" t="s">
        <v>1006</v>
      </c>
      <c r="B627" s="6" t="s">
        <v>1005</v>
      </c>
      <c r="C627" s="6" t="s">
        <v>1004</v>
      </c>
      <c r="D627" s="6" t="s">
        <v>1003</v>
      </c>
      <c r="E627" s="6">
        <v>2015</v>
      </c>
      <c r="F627" s="39">
        <v>0.23300000000000001</v>
      </c>
      <c r="G627" t="s">
        <v>1011</v>
      </c>
      <c r="H627" t="s">
        <v>315</v>
      </c>
      <c r="I627" t="s">
        <v>686</v>
      </c>
      <c r="J627" s="6" t="s">
        <v>96</v>
      </c>
      <c r="K627" s="6">
        <v>7.3099999999999998E-2</v>
      </c>
      <c r="L627" s="6" t="s">
        <v>96</v>
      </c>
      <c r="M627" s="6" t="s">
        <v>96</v>
      </c>
      <c r="N627" s="6" t="s">
        <v>96</v>
      </c>
      <c r="O627" s="6" t="s">
        <v>96</v>
      </c>
      <c r="P627" s="39" t="s">
        <v>96</v>
      </c>
      <c r="Q627" s="6" t="s">
        <v>96</v>
      </c>
      <c r="R627" s="6" t="s">
        <v>96</v>
      </c>
      <c r="S627" s="6">
        <v>3335</v>
      </c>
      <c r="T627" s="6" t="s">
        <v>96</v>
      </c>
      <c r="U627" s="7">
        <v>16.600000000000001</v>
      </c>
      <c r="V627" s="16">
        <v>20.2</v>
      </c>
      <c r="W627" s="16">
        <v>13.3</v>
      </c>
      <c r="X627" s="16" t="s">
        <v>96</v>
      </c>
      <c r="Y627" s="16" t="s">
        <v>96</v>
      </c>
      <c r="Z627" s="61" t="s">
        <v>69</v>
      </c>
      <c r="AA627" s="6" t="s">
        <v>171</v>
      </c>
      <c r="AB627" s="6">
        <v>2008</v>
      </c>
      <c r="AC627" s="6">
        <v>2012</v>
      </c>
      <c r="AD627" s="6" t="s">
        <v>96</v>
      </c>
      <c r="AE627" s="6" t="s">
        <v>96</v>
      </c>
      <c r="AF627" s="6">
        <v>1</v>
      </c>
      <c r="AG627" s="6" t="s">
        <v>96</v>
      </c>
      <c r="AH627" s="6" t="s">
        <v>96</v>
      </c>
      <c r="AI627" s="6" t="s">
        <v>96</v>
      </c>
      <c r="AJ627" s="6" t="s">
        <v>96</v>
      </c>
      <c r="AK627" s="6" t="s">
        <v>96</v>
      </c>
      <c r="AL627" s="6" t="s">
        <v>96</v>
      </c>
      <c r="AM627" s="6" t="s">
        <v>96</v>
      </c>
      <c r="AN627" s="6" t="s">
        <v>96</v>
      </c>
      <c r="AO627" s="6">
        <f>55.6/30</f>
        <v>1.8533333333333333</v>
      </c>
      <c r="AP627" s="6">
        <f>9.1/30</f>
        <v>0.30333333333333334</v>
      </c>
      <c r="AQ627" s="6" t="s">
        <v>96</v>
      </c>
      <c r="AR627" s="6" t="s">
        <v>96</v>
      </c>
      <c r="AS627" s="6">
        <v>1</v>
      </c>
      <c r="AT627" s="6" t="s">
        <v>96</v>
      </c>
      <c r="AU627" s="6" t="s">
        <v>96</v>
      </c>
      <c r="AV627" s="6" t="s">
        <v>96</v>
      </c>
      <c r="AW627" s="6">
        <v>1</v>
      </c>
      <c r="AX627" s="6">
        <v>1</v>
      </c>
      <c r="AY627" s="6" t="s">
        <v>96</v>
      </c>
      <c r="AZ627" s="6">
        <v>1</v>
      </c>
      <c r="BA627" s="6">
        <v>1</v>
      </c>
      <c r="BB627" s="6" t="s">
        <v>96</v>
      </c>
      <c r="BC627" s="6" t="s">
        <v>96</v>
      </c>
      <c r="BD627" s="6" t="s">
        <v>96</v>
      </c>
      <c r="BE627" s="6" t="s">
        <v>96</v>
      </c>
      <c r="BF627" s="6" t="s">
        <v>96</v>
      </c>
      <c r="BG627" s="6" t="s">
        <v>96</v>
      </c>
      <c r="BH627" s="6" t="s">
        <v>96</v>
      </c>
      <c r="BI627" s="6" t="s">
        <v>96</v>
      </c>
      <c r="BJ627" s="6" t="s">
        <v>96</v>
      </c>
      <c r="BK627" s="6" t="s">
        <v>1007</v>
      </c>
      <c r="BL627" s="6" t="s">
        <v>96</v>
      </c>
      <c r="BM627" s="6" t="s">
        <v>96</v>
      </c>
      <c r="BN627" s="6" t="s">
        <v>77</v>
      </c>
      <c r="BO627" s="6" t="s">
        <v>96</v>
      </c>
      <c r="BP627" s="6" t="s">
        <v>96</v>
      </c>
      <c r="BQ627" s="6" t="s">
        <v>96</v>
      </c>
      <c r="BR627" s="6" t="s">
        <v>96</v>
      </c>
      <c r="BS627" s="6" t="s">
        <v>96</v>
      </c>
      <c r="BT627" s="6" t="s">
        <v>96</v>
      </c>
      <c r="BU627" s="6" t="s">
        <v>96</v>
      </c>
      <c r="BV627" s="6" t="s">
        <v>96</v>
      </c>
      <c r="BW627" s="6" t="s">
        <v>96</v>
      </c>
      <c r="BX627" s="6" t="s">
        <v>96</v>
      </c>
    </row>
    <row r="628" spans="1:76" x14ac:dyDescent="0.25">
      <c r="A628" s="6" t="s">
        <v>1006</v>
      </c>
      <c r="B628" s="6" t="s">
        <v>1005</v>
      </c>
      <c r="C628" s="6" t="s">
        <v>1004</v>
      </c>
      <c r="D628" s="6" t="s">
        <v>1003</v>
      </c>
      <c r="E628" s="6">
        <v>2015</v>
      </c>
      <c r="F628" s="39">
        <v>0.28499999999999998</v>
      </c>
      <c r="G628" t="s">
        <v>1011</v>
      </c>
      <c r="H628" t="s">
        <v>315</v>
      </c>
      <c r="I628" t="s">
        <v>686</v>
      </c>
      <c r="J628" s="6" t="s">
        <v>96</v>
      </c>
      <c r="K628" s="6">
        <v>2.7300000000000001E-2</v>
      </c>
      <c r="L628" s="6" t="s">
        <v>96</v>
      </c>
      <c r="M628" s="6" t="s">
        <v>96</v>
      </c>
      <c r="N628" s="6" t="s">
        <v>96</v>
      </c>
      <c r="O628" s="6" t="s">
        <v>96</v>
      </c>
      <c r="P628" s="39" t="s">
        <v>96</v>
      </c>
      <c r="Q628" s="6" t="s">
        <v>96</v>
      </c>
      <c r="R628" s="6" t="s">
        <v>96</v>
      </c>
      <c r="S628" s="6">
        <v>6625</v>
      </c>
      <c r="T628" s="6" t="s">
        <v>96</v>
      </c>
      <c r="U628" s="7">
        <v>16.600000000000001</v>
      </c>
      <c r="V628" s="16">
        <v>20.2</v>
      </c>
      <c r="W628" s="16">
        <v>13.3</v>
      </c>
      <c r="X628" s="16" t="s">
        <v>96</v>
      </c>
      <c r="Y628" s="16" t="s">
        <v>96</v>
      </c>
      <c r="Z628" s="61" t="s">
        <v>69</v>
      </c>
      <c r="AA628" s="6" t="s">
        <v>171</v>
      </c>
      <c r="AB628" s="6">
        <v>2008</v>
      </c>
      <c r="AC628" s="6">
        <v>2012</v>
      </c>
      <c r="AD628" s="6" t="s">
        <v>96</v>
      </c>
      <c r="AE628" s="6">
        <v>1</v>
      </c>
      <c r="AF628" s="6" t="s">
        <v>96</v>
      </c>
      <c r="AG628" s="6" t="s">
        <v>96</v>
      </c>
      <c r="AH628" s="6" t="s">
        <v>96</v>
      </c>
      <c r="AI628" s="6" t="s">
        <v>96</v>
      </c>
      <c r="AJ628" s="6" t="s">
        <v>96</v>
      </c>
      <c r="AK628" s="6" t="s">
        <v>96</v>
      </c>
      <c r="AL628" s="6" t="s">
        <v>96</v>
      </c>
      <c r="AM628" s="6" t="s">
        <v>96</v>
      </c>
      <c r="AN628" s="6" t="s">
        <v>96</v>
      </c>
      <c r="AO628" s="6">
        <f>110.4/30</f>
        <v>3.68</v>
      </c>
      <c r="AP628" s="6">
        <f>14.7/30</f>
        <v>0.49</v>
      </c>
      <c r="AQ628" s="6" t="s">
        <v>96</v>
      </c>
      <c r="AR628" s="6" t="s">
        <v>96</v>
      </c>
      <c r="AS628" s="6">
        <v>1</v>
      </c>
      <c r="AT628" s="6" t="s">
        <v>96</v>
      </c>
      <c r="AU628" s="6" t="s">
        <v>96</v>
      </c>
      <c r="AV628" s="6" t="s">
        <v>96</v>
      </c>
      <c r="AW628" s="6">
        <v>1</v>
      </c>
      <c r="AX628" s="6">
        <v>1</v>
      </c>
      <c r="AY628" s="6" t="s">
        <v>96</v>
      </c>
      <c r="AZ628" s="6">
        <v>1</v>
      </c>
      <c r="BA628" s="6">
        <v>1</v>
      </c>
      <c r="BB628" s="6" t="s">
        <v>96</v>
      </c>
      <c r="BC628" s="6" t="s">
        <v>96</v>
      </c>
      <c r="BD628" s="6" t="s">
        <v>96</v>
      </c>
      <c r="BE628" s="6" t="s">
        <v>96</v>
      </c>
      <c r="BF628" s="6" t="s">
        <v>96</v>
      </c>
      <c r="BG628" s="6" t="s">
        <v>96</v>
      </c>
      <c r="BH628" s="6" t="s">
        <v>96</v>
      </c>
      <c r="BI628" s="6" t="s">
        <v>96</v>
      </c>
      <c r="BJ628" s="6" t="s">
        <v>96</v>
      </c>
      <c r="BK628" s="6" t="s">
        <v>1007</v>
      </c>
      <c r="BL628" s="6" t="s">
        <v>96</v>
      </c>
      <c r="BM628" s="6" t="s">
        <v>96</v>
      </c>
      <c r="BN628" s="6" t="s">
        <v>152</v>
      </c>
      <c r="BO628" s="6" t="s">
        <v>96</v>
      </c>
      <c r="BP628" s="6" t="s">
        <v>96</v>
      </c>
      <c r="BQ628" s="6" t="s">
        <v>96</v>
      </c>
      <c r="BR628" s="6" t="s">
        <v>96</v>
      </c>
      <c r="BS628" s="6" t="s">
        <v>96</v>
      </c>
      <c r="BT628" s="6" t="s">
        <v>96</v>
      </c>
      <c r="BU628" s="6" t="s">
        <v>96</v>
      </c>
      <c r="BV628" s="6" t="s">
        <v>96</v>
      </c>
      <c r="BW628" s="6" t="s">
        <v>96</v>
      </c>
      <c r="BX628" s="6" t="s">
        <v>96</v>
      </c>
    </row>
    <row r="629" spans="1:76" x14ac:dyDescent="0.25">
      <c r="A629" s="6" t="s">
        <v>1006</v>
      </c>
      <c r="B629" s="6" t="s">
        <v>1005</v>
      </c>
      <c r="C629" s="6" t="s">
        <v>1004</v>
      </c>
      <c r="D629" s="6" t="s">
        <v>1003</v>
      </c>
      <c r="E629" s="6">
        <v>2015</v>
      </c>
      <c r="F629" s="39">
        <v>0.23400000000000001</v>
      </c>
      <c r="G629" t="s">
        <v>1011</v>
      </c>
      <c r="H629" t="s">
        <v>315</v>
      </c>
      <c r="I629" t="s">
        <v>686</v>
      </c>
      <c r="J629" s="6" t="s">
        <v>96</v>
      </c>
      <c r="K629" s="6">
        <v>7.2400000000000006E-2</v>
      </c>
      <c r="L629" s="6" t="s">
        <v>96</v>
      </c>
      <c r="M629" s="6" t="s">
        <v>96</v>
      </c>
      <c r="N629" s="6" t="s">
        <v>96</v>
      </c>
      <c r="O629" s="6" t="s">
        <v>96</v>
      </c>
      <c r="P629" s="39" t="s">
        <v>96</v>
      </c>
      <c r="Q629" s="6" t="s">
        <v>96</v>
      </c>
      <c r="R629" s="6" t="s">
        <v>96</v>
      </c>
      <c r="S629" s="6">
        <v>3335</v>
      </c>
      <c r="T629" s="6" t="s">
        <v>96</v>
      </c>
      <c r="U629" s="7">
        <v>16.600000000000001</v>
      </c>
      <c r="V629" s="16">
        <v>20.2</v>
      </c>
      <c r="W629" s="16">
        <v>13.3</v>
      </c>
      <c r="X629" s="16" t="s">
        <v>96</v>
      </c>
      <c r="Y629" s="16" t="s">
        <v>96</v>
      </c>
      <c r="Z629" s="61" t="s">
        <v>69</v>
      </c>
      <c r="AA629" s="6" t="s">
        <v>171</v>
      </c>
      <c r="AB629" s="6">
        <v>2008</v>
      </c>
      <c r="AC629" s="6">
        <v>2012</v>
      </c>
      <c r="AD629" s="6" t="s">
        <v>96</v>
      </c>
      <c r="AE629" s="6" t="s">
        <v>96</v>
      </c>
      <c r="AF629" s="6">
        <v>1</v>
      </c>
      <c r="AG629" s="6" t="s">
        <v>96</v>
      </c>
      <c r="AH629" s="6" t="s">
        <v>96</v>
      </c>
      <c r="AI629" s="6" t="s">
        <v>96</v>
      </c>
      <c r="AJ629" s="6" t="s">
        <v>96</v>
      </c>
      <c r="AK629" s="6" t="s">
        <v>96</v>
      </c>
      <c r="AL629" s="6" t="s">
        <v>96</v>
      </c>
      <c r="AM629" s="6" t="s">
        <v>96</v>
      </c>
      <c r="AN629" s="6" t="s">
        <v>96</v>
      </c>
      <c r="AO629" s="6">
        <f>55.6/30</f>
        <v>1.8533333333333333</v>
      </c>
      <c r="AP629" s="6">
        <f>9.1/30</f>
        <v>0.30333333333333334</v>
      </c>
      <c r="AQ629" s="6" t="s">
        <v>96</v>
      </c>
      <c r="AR629" s="6" t="s">
        <v>96</v>
      </c>
      <c r="AS629" s="6">
        <v>1</v>
      </c>
      <c r="AT629" s="6" t="s">
        <v>96</v>
      </c>
      <c r="AU629" s="6" t="s">
        <v>96</v>
      </c>
      <c r="AV629" s="6" t="s">
        <v>96</v>
      </c>
      <c r="AW629" s="6">
        <v>1</v>
      </c>
      <c r="AX629" s="6">
        <v>1</v>
      </c>
      <c r="AY629" s="6" t="s">
        <v>96</v>
      </c>
      <c r="AZ629" s="6">
        <v>1</v>
      </c>
      <c r="BA629" s="6">
        <v>1</v>
      </c>
      <c r="BB629" s="6" t="s">
        <v>96</v>
      </c>
      <c r="BC629" s="6" t="s">
        <v>96</v>
      </c>
      <c r="BD629" s="6" t="s">
        <v>96</v>
      </c>
      <c r="BE629" s="6" t="s">
        <v>96</v>
      </c>
      <c r="BF629" s="6" t="s">
        <v>96</v>
      </c>
      <c r="BG629" s="6" t="s">
        <v>96</v>
      </c>
      <c r="BH629" s="6" t="s">
        <v>96</v>
      </c>
      <c r="BI629" s="6" t="s">
        <v>96</v>
      </c>
      <c r="BJ629" s="6" t="s">
        <v>96</v>
      </c>
      <c r="BK629" s="6" t="s">
        <v>1007</v>
      </c>
      <c r="BL629" s="6" t="s">
        <v>96</v>
      </c>
      <c r="BM629" s="6" t="s">
        <v>96</v>
      </c>
      <c r="BN629" s="6" t="s">
        <v>152</v>
      </c>
      <c r="BO629" s="6" t="s">
        <v>96</v>
      </c>
      <c r="BP629" s="6" t="s">
        <v>96</v>
      </c>
      <c r="BQ629" s="6" t="s">
        <v>96</v>
      </c>
      <c r="BR629" s="6" t="s">
        <v>96</v>
      </c>
      <c r="BS629" s="6" t="s">
        <v>96</v>
      </c>
      <c r="BT629" s="6" t="s">
        <v>96</v>
      </c>
      <c r="BU629" s="6" t="s">
        <v>96</v>
      </c>
      <c r="BV629" s="6" t="s">
        <v>96</v>
      </c>
      <c r="BW629" s="6" t="s">
        <v>96</v>
      </c>
      <c r="BX629" s="6" t="s">
        <v>96</v>
      </c>
    </row>
    <row r="630" spans="1:76" x14ac:dyDescent="0.25">
      <c r="A630" s="6" t="s">
        <v>1006</v>
      </c>
      <c r="B630" s="6" t="s">
        <v>1005</v>
      </c>
      <c r="C630" s="6" t="s">
        <v>1004</v>
      </c>
      <c r="D630" s="6" t="s">
        <v>1003</v>
      </c>
      <c r="E630" s="6">
        <v>2015</v>
      </c>
      <c r="F630" s="39">
        <v>0.27700000000000002</v>
      </c>
      <c r="G630" t="s">
        <v>1011</v>
      </c>
      <c r="H630" t="s">
        <v>315</v>
      </c>
      <c r="I630" t="s">
        <v>686</v>
      </c>
      <c r="J630" s="6" t="s">
        <v>96</v>
      </c>
      <c r="K630" s="6">
        <v>3.1899999999999998E-2</v>
      </c>
      <c r="L630" s="6" t="s">
        <v>96</v>
      </c>
      <c r="M630" s="6" t="s">
        <v>96</v>
      </c>
      <c r="N630" s="6" t="s">
        <v>96</v>
      </c>
      <c r="O630" s="6" t="s">
        <v>96</v>
      </c>
      <c r="P630" s="39" t="s">
        <v>96</v>
      </c>
      <c r="Q630" s="6" t="s">
        <v>96</v>
      </c>
      <c r="R630" s="6" t="s">
        <v>96</v>
      </c>
      <c r="S630" s="6">
        <v>6625</v>
      </c>
      <c r="T630" s="6" t="s">
        <v>96</v>
      </c>
      <c r="U630" s="7">
        <v>16.600000000000001</v>
      </c>
      <c r="V630" s="16">
        <v>20.2</v>
      </c>
      <c r="W630" s="16">
        <v>13.3</v>
      </c>
      <c r="X630" s="16" t="s">
        <v>96</v>
      </c>
      <c r="Y630" s="16" t="s">
        <v>96</v>
      </c>
      <c r="Z630" s="61" t="s">
        <v>69</v>
      </c>
      <c r="AA630" s="6" t="s">
        <v>171</v>
      </c>
      <c r="AB630" s="6">
        <v>2008</v>
      </c>
      <c r="AC630" s="6">
        <v>2012</v>
      </c>
      <c r="AD630" s="6" t="s">
        <v>96</v>
      </c>
      <c r="AE630" s="6">
        <v>1</v>
      </c>
      <c r="AF630" s="6" t="s">
        <v>96</v>
      </c>
      <c r="AG630" s="6" t="s">
        <v>96</v>
      </c>
      <c r="AH630" s="6" t="s">
        <v>96</v>
      </c>
      <c r="AI630" s="6" t="s">
        <v>96</v>
      </c>
      <c r="AJ630" s="6" t="s">
        <v>96</v>
      </c>
      <c r="AK630" s="6" t="s">
        <v>96</v>
      </c>
      <c r="AL630" s="6" t="s">
        <v>96</v>
      </c>
      <c r="AM630" s="6" t="s">
        <v>96</v>
      </c>
      <c r="AN630" s="6" t="s">
        <v>96</v>
      </c>
      <c r="AO630" s="6">
        <f>110.4/30</f>
        <v>3.68</v>
      </c>
      <c r="AP630" s="6">
        <f>14.7/30</f>
        <v>0.49</v>
      </c>
      <c r="AQ630" s="6" t="s">
        <v>96</v>
      </c>
      <c r="AR630" s="6" t="s">
        <v>96</v>
      </c>
      <c r="AS630" s="6">
        <v>1</v>
      </c>
      <c r="AT630" s="6" t="s">
        <v>96</v>
      </c>
      <c r="AU630" s="6" t="s">
        <v>96</v>
      </c>
      <c r="AV630" s="6" t="s">
        <v>96</v>
      </c>
      <c r="AW630" s="6">
        <v>1</v>
      </c>
      <c r="AX630" s="6">
        <v>1</v>
      </c>
      <c r="AY630" s="6" t="s">
        <v>96</v>
      </c>
      <c r="AZ630" s="6">
        <v>1</v>
      </c>
      <c r="BA630" s="6">
        <v>1</v>
      </c>
      <c r="BB630" s="6" t="s">
        <v>96</v>
      </c>
      <c r="BC630" s="6" t="s">
        <v>96</v>
      </c>
      <c r="BD630" s="6" t="s">
        <v>96</v>
      </c>
      <c r="BE630" s="6" t="s">
        <v>96</v>
      </c>
      <c r="BF630" s="6" t="s">
        <v>96</v>
      </c>
      <c r="BG630" s="6" t="s">
        <v>96</v>
      </c>
      <c r="BH630" s="6" t="s">
        <v>96</v>
      </c>
      <c r="BI630" s="6" t="s">
        <v>96</v>
      </c>
      <c r="BJ630" s="6" t="s">
        <v>96</v>
      </c>
      <c r="BK630" s="6" t="s">
        <v>1007</v>
      </c>
      <c r="BL630" s="6" t="s">
        <v>96</v>
      </c>
      <c r="BM630" s="6" t="s">
        <v>96</v>
      </c>
      <c r="BN630" s="6" t="s">
        <v>101</v>
      </c>
      <c r="BO630" s="6" t="s">
        <v>96</v>
      </c>
      <c r="BP630" s="6" t="s">
        <v>96</v>
      </c>
      <c r="BQ630" s="6" t="s">
        <v>96</v>
      </c>
      <c r="BR630" s="6" t="s">
        <v>96</v>
      </c>
      <c r="BS630" s="6" t="s">
        <v>96</v>
      </c>
      <c r="BT630" s="6" t="s">
        <v>96</v>
      </c>
      <c r="BU630" s="6" t="s">
        <v>96</v>
      </c>
      <c r="BV630" s="6" t="s">
        <v>96</v>
      </c>
      <c r="BW630" s="6" t="s">
        <v>96</v>
      </c>
      <c r="BX630" s="6" t="s">
        <v>96</v>
      </c>
    </row>
    <row r="631" spans="1:76" x14ac:dyDescent="0.25">
      <c r="A631" s="6" t="s">
        <v>1006</v>
      </c>
      <c r="B631" s="6" t="s">
        <v>1005</v>
      </c>
      <c r="C631" s="6" t="s">
        <v>1004</v>
      </c>
      <c r="D631" s="6" t="s">
        <v>1003</v>
      </c>
      <c r="E631" s="6">
        <v>2015</v>
      </c>
      <c r="F631" s="39">
        <v>0.22500000000000001</v>
      </c>
      <c r="G631" t="s">
        <v>1011</v>
      </c>
      <c r="H631" t="s">
        <v>315</v>
      </c>
      <c r="I631" t="s">
        <v>686</v>
      </c>
      <c r="J631" s="6" t="s">
        <v>96</v>
      </c>
      <c r="K631" s="6">
        <v>8.3199999999999996E-2</v>
      </c>
      <c r="L631" s="6" t="s">
        <v>96</v>
      </c>
      <c r="M631" s="6" t="s">
        <v>96</v>
      </c>
      <c r="N631" s="6" t="s">
        <v>96</v>
      </c>
      <c r="O631" s="6" t="s">
        <v>96</v>
      </c>
      <c r="P631" s="39" t="s">
        <v>96</v>
      </c>
      <c r="Q631" s="6" t="s">
        <v>96</v>
      </c>
      <c r="R631" s="6" t="s">
        <v>96</v>
      </c>
      <c r="S631" s="6">
        <v>3335</v>
      </c>
      <c r="T631" s="6" t="s">
        <v>96</v>
      </c>
      <c r="U631" s="7">
        <v>16.600000000000001</v>
      </c>
      <c r="V631" s="16">
        <v>20.2</v>
      </c>
      <c r="W631" s="16">
        <v>13.3</v>
      </c>
      <c r="X631" s="16" t="s">
        <v>96</v>
      </c>
      <c r="Y631" s="16" t="s">
        <v>96</v>
      </c>
      <c r="Z631" s="61" t="s">
        <v>69</v>
      </c>
      <c r="AA631" s="6" t="s">
        <v>171</v>
      </c>
      <c r="AB631" s="6">
        <v>2008</v>
      </c>
      <c r="AC631" s="6">
        <v>2012</v>
      </c>
      <c r="AD631" s="6" t="s">
        <v>96</v>
      </c>
      <c r="AE631" s="6" t="s">
        <v>96</v>
      </c>
      <c r="AF631" s="6">
        <v>1</v>
      </c>
      <c r="AG631" s="6" t="s">
        <v>96</v>
      </c>
      <c r="AH631" s="6" t="s">
        <v>96</v>
      </c>
      <c r="AI631" s="6" t="s">
        <v>96</v>
      </c>
      <c r="AJ631" s="6" t="s">
        <v>96</v>
      </c>
      <c r="AK631" s="6" t="s">
        <v>96</v>
      </c>
      <c r="AL631" s="6" t="s">
        <v>96</v>
      </c>
      <c r="AM631" s="6" t="s">
        <v>96</v>
      </c>
      <c r="AN631" s="6" t="s">
        <v>96</v>
      </c>
      <c r="AO631" s="6">
        <f>55.6/30</f>
        <v>1.8533333333333333</v>
      </c>
      <c r="AP631" s="6">
        <f>9.1/30</f>
        <v>0.30333333333333334</v>
      </c>
      <c r="AQ631" s="6" t="s">
        <v>96</v>
      </c>
      <c r="AR631" s="6" t="s">
        <v>96</v>
      </c>
      <c r="AS631" s="6">
        <v>1</v>
      </c>
      <c r="AT631" s="6" t="s">
        <v>96</v>
      </c>
      <c r="AU631" s="6" t="s">
        <v>96</v>
      </c>
      <c r="AV631" s="6" t="s">
        <v>96</v>
      </c>
      <c r="AW631" s="6">
        <v>1</v>
      </c>
      <c r="AX631" s="6">
        <v>1</v>
      </c>
      <c r="AY631" s="6" t="s">
        <v>96</v>
      </c>
      <c r="AZ631" s="6">
        <v>1</v>
      </c>
      <c r="BA631" s="6">
        <v>1</v>
      </c>
      <c r="BB631" s="6" t="s">
        <v>96</v>
      </c>
      <c r="BC631" s="6" t="s">
        <v>96</v>
      </c>
      <c r="BD631" s="6" t="s">
        <v>96</v>
      </c>
      <c r="BE631" s="6" t="s">
        <v>96</v>
      </c>
      <c r="BF631" s="6" t="s">
        <v>96</v>
      </c>
      <c r="BG631" s="6" t="s">
        <v>96</v>
      </c>
      <c r="BH631" s="6" t="s">
        <v>96</v>
      </c>
      <c r="BI631" s="6" t="s">
        <v>96</v>
      </c>
      <c r="BJ631" s="6" t="s">
        <v>96</v>
      </c>
      <c r="BK631" s="6" t="s">
        <v>1007</v>
      </c>
      <c r="BL631" s="6" t="s">
        <v>96</v>
      </c>
      <c r="BM631" s="6" t="s">
        <v>96</v>
      </c>
      <c r="BN631" s="6" t="s">
        <v>101</v>
      </c>
      <c r="BO631" s="6" t="s">
        <v>96</v>
      </c>
      <c r="BP631" s="6" t="s">
        <v>96</v>
      </c>
      <c r="BQ631" s="6" t="s">
        <v>96</v>
      </c>
      <c r="BR631" s="6" t="s">
        <v>96</v>
      </c>
      <c r="BS631" s="6" t="s">
        <v>96</v>
      </c>
      <c r="BT631" s="6" t="s">
        <v>96</v>
      </c>
      <c r="BU631" s="6" t="s">
        <v>96</v>
      </c>
      <c r="BV631" s="6" t="s">
        <v>96</v>
      </c>
      <c r="BW631" s="6" t="s">
        <v>96</v>
      </c>
      <c r="BX631" s="6" t="s">
        <v>96</v>
      </c>
    </row>
    <row r="632" spans="1:76" ht="15.75" customHeight="1" x14ac:dyDescent="0.25">
      <c r="A632" s="6" t="s">
        <v>1015</v>
      </c>
      <c r="B632" s="6" t="s">
        <v>1014</v>
      </c>
      <c r="C632" s="6" t="s">
        <v>1013</v>
      </c>
      <c r="D632" s="6" t="s">
        <v>1012</v>
      </c>
      <c r="E632" s="6">
        <v>2017</v>
      </c>
      <c r="F632" s="39">
        <v>2.1999999999999999E-2</v>
      </c>
      <c r="G632" t="s">
        <v>1017</v>
      </c>
      <c r="H632" s="6" t="s">
        <v>96</v>
      </c>
      <c r="I632" t="s">
        <v>96</v>
      </c>
      <c r="J632" s="6" t="s">
        <v>96</v>
      </c>
      <c r="K632" s="6" t="s">
        <v>321</v>
      </c>
      <c r="L632" s="6" t="s">
        <v>96</v>
      </c>
      <c r="M632" s="6" t="s">
        <v>96</v>
      </c>
      <c r="N632" s="6" t="s">
        <v>96</v>
      </c>
      <c r="O632" s="6" t="s">
        <v>96</v>
      </c>
      <c r="P632" s="39" t="s">
        <v>96</v>
      </c>
      <c r="Q632" s="6">
        <v>2E-3</v>
      </c>
      <c r="R632" s="6" t="s">
        <v>96</v>
      </c>
      <c r="S632" s="6" t="s">
        <v>96</v>
      </c>
      <c r="T632" s="6" t="s">
        <v>96</v>
      </c>
      <c r="U632" s="7">
        <v>15.61</v>
      </c>
      <c r="V632" s="16">
        <v>30.5</v>
      </c>
      <c r="W632" s="16">
        <v>-4.7</v>
      </c>
      <c r="X632" s="16" t="s">
        <v>96</v>
      </c>
      <c r="Y632" s="16" t="s">
        <v>96</v>
      </c>
      <c r="Z632" s="61" t="s">
        <v>896</v>
      </c>
      <c r="AA632" s="6" t="s">
        <v>171</v>
      </c>
      <c r="AB632" s="6">
        <v>2009</v>
      </c>
      <c r="AC632" s="6">
        <v>2015</v>
      </c>
      <c r="AD632" s="6" t="s">
        <v>96</v>
      </c>
      <c r="AE632" s="6" t="s">
        <v>96</v>
      </c>
      <c r="AF632" s="6" t="s">
        <v>96</v>
      </c>
      <c r="AG632" s="6" t="s">
        <v>96</v>
      </c>
      <c r="AH632" s="6" t="s">
        <v>96</v>
      </c>
      <c r="AI632" s="6" t="s">
        <v>96</v>
      </c>
      <c r="AJ632" s="6" t="s">
        <v>96</v>
      </c>
      <c r="AK632" s="6" t="s">
        <v>96</v>
      </c>
      <c r="AL632" s="6" t="s">
        <v>96</v>
      </c>
      <c r="AM632" s="6">
        <v>1.9</v>
      </c>
      <c r="AN632" s="6">
        <v>0.54</v>
      </c>
      <c r="AO632" s="6" t="s">
        <v>96</v>
      </c>
      <c r="AP632" s="6" t="s">
        <v>96</v>
      </c>
      <c r="AQ632" s="6" t="s">
        <v>680</v>
      </c>
      <c r="AR632" s="6">
        <v>1</v>
      </c>
      <c r="AS632" s="6">
        <v>1</v>
      </c>
      <c r="AT632" s="6">
        <v>1</v>
      </c>
      <c r="AU632" s="6" t="s">
        <v>96</v>
      </c>
      <c r="AV632" s="6" t="s">
        <v>96</v>
      </c>
      <c r="AW632" s="6" t="s">
        <v>96</v>
      </c>
      <c r="AX632" s="6">
        <v>1</v>
      </c>
      <c r="AY632" s="6" t="s">
        <v>96</v>
      </c>
      <c r="AZ632" s="6" t="s">
        <v>96</v>
      </c>
      <c r="BA632" s="6" t="s">
        <v>96</v>
      </c>
      <c r="BB632" s="6" t="s">
        <v>96</v>
      </c>
      <c r="BC632" s="6" t="s">
        <v>96</v>
      </c>
      <c r="BD632" s="6" t="s">
        <v>96</v>
      </c>
      <c r="BE632" s="6" t="s">
        <v>96</v>
      </c>
      <c r="BF632" s="6" t="s">
        <v>96</v>
      </c>
      <c r="BG632" s="6" t="s">
        <v>96</v>
      </c>
      <c r="BH632" s="6" t="s">
        <v>96</v>
      </c>
      <c r="BI632" s="6" t="s">
        <v>96</v>
      </c>
      <c r="BJ632" s="6" t="s">
        <v>96</v>
      </c>
      <c r="BK632" s="6" t="s">
        <v>360</v>
      </c>
      <c r="BL632" t="s">
        <v>1018</v>
      </c>
      <c r="BM632" t="s">
        <v>1019</v>
      </c>
      <c r="BN632" s="6" t="s">
        <v>96</v>
      </c>
      <c r="BO632" t="s">
        <v>1016</v>
      </c>
      <c r="BP632" s="6" t="s">
        <v>96</v>
      </c>
      <c r="BQ632" t="s">
        <v>424</v>
      </c>
      <c r="BR632" s="6" t="s">
        <v>96</v>
      </c>
      <c r="BS632" s="6" t="s">
        <v>96</v>
      </c>
      <c r="BT632" t="s">
        <v>1020</v>
      </c>
      <c r="BU632" s="6" t="s">
        <v>96</v>
      </c>
      <c r="BV632" s="6" t="s">
        <v>96</v>
      </c>
      <c r="BW632" s="6" t="s">
        <v>96</v>
      </c>
      <c r="BX632" s="6" t="s">
        <v>96</v>
      </c>
    </row>
    <row r="633" spans="1:76" ht="15.75" customHeight="1" x14ac:dyDescent="0.25">
      <c r="A633" s="6" t="s">
        <v>1015</v>
      </c>
      <c r="B633" s="6" t="s">
        <v>1014</v>
      </c>
      <c r="C633" s="6" t="s">
        <v>1013</v>
      </c>
      <c r="D633" s="6" t="s">
        <v>1012</v>
      </c>
      <c r="E633" s="6">
        <v>2017</v>
      </c>
      <c r="F633" s="39">
        <v>0.03</v>
      </c>
      <c r="G633" t="s">
        <v>1017</v>
      </c>
      <c r="H633" s="6" t="s">
        <v>96</v>
      </c>
      <c r="I633" t="s">
        <v>96</v>
      </c>
      <c r="J633" s="6" t="s">
        <v>96</v>
      </c>
      <c r="K633" s="6" t="s">
        <v>321</v>
      </c>
      <c r="L633" s="6" t="s">
        <v>96</v>
      </c>
      <c r="M633" s="6" t="s">
        <v>96</v>
      </c>
      <c r="N633" s="6" t="s">
        <v>96</v>
      </c>
      <c r="O633" s="6" t="s">
        <v>96</v>
      </c>
      <c r="P633" s="39" t="s">
        <v>96</v>
      </c>
      <c r="Q633" s="6">
        <v>3.0000000000000001E-3</v>
      </c>
      <c r="R633" s="6" t="s">
        <v>96</v>
      </c>
      <c r="S633" s="6" t="s">
        <v>96</v>
      </c>
      <c r="T633" s="6" t="s">
        <v>96</v>
      </c>
      <c r="U633" s="7">
        <v>15.61</v>
      </c>
      <c r="V633" s="16">
        <v>30.5</v>
      </c>
      <c r="W633" s="16">
        <v>-4.7</v>
      </c>
      <c r="X633" s="16" t="s">
        <v>96</v>
      </c>
      <c r="Y633" s="16" t="s">
        <v>96</v>
      </c>
      <c r="Z633" s="61" t="s">
        <v>896</v>
      </c>
      <c r="AA633" s="6" t="s">
        <v>171</v>
      </c>
      <c r="AB633" s="6">
        <v>2009</v>
      </c>
      <c r="AC633" s="6">
        <v>2015</v>
      </c>
      <c r="AD633" s="6" t="s">
        <v>96</v>
      </c>
      <c r="AE633" s="6">
        <v>1</v>
      </c>
      <c r="AF633" s="6" t="s">
        <v>96</v>
      </c>
      <c r="AG633" s="6" t="s">
        <v>96</v>
      </c>
      <c r="AH633" s="6" t="s">
        <v>96</v>
      </c>
      <c r="AI633" s="6" t="s">
        <v>96</v>
      </c>
      <c r="AJ633" s="6" t="s">
        <v>96</v>
      </c>
      <c r="AK633" s="6" t="s">
        <v>96</v>
      </c>
      <c r="AL633" s="6" t="s">
        <v>96</v>
      </c>
      <c r="AM633" s="6">
        <v>2.77</v>
      </c>
      <c r="AN633" s="6">
        <v>0.89</v>
      </c>
      <c r="AO633" s="6" t="s">
        <v>96</v>
      </c>
      <c r="AP633" s="6" t="s">
        <v>96</v>
      </c>
      <c r="AQ633" s="6" t="s">
        <v>680</v>
      </c>
      <c r="AR633" s="6">
        <v>1</v>
      </c>
      <c r="AS633" s="6">
        <v>1</v>
      </c>
      <c r="AT633" s="6">
        <v>1</v>
      </c>
      <c r="AU633" s="6" t="s">
        <v>96</v>
      </c>
      <c r="AV633" s="6" t="s">
        <v>96</v>
      </c>
      <c r="AW633" s="6" t="s">
        <v>96</v>
      </c>
      <c r="AX633" s="6">
        <v>1</v>
      </c>
      <c r="AY633" s="6" t="s">
        <v>96</v>
      </c>
      <c r="AZ633" s="6" t="s">
        <v>96</v>
      </c>
      <c r="BA633" s="6" t="s">
        <v>96</v>
      </c>
      <c r="BB633" s="6" t="s">
        <v>96</v>
      </c>
      <c r="BC633" s="6" t="s">
        <v>96</v>
      </c>
      <c r="BD633" s="6" t="s">
        <v>96</v>
      </c>
      <c r="BE633" s="6" t="s">
        <v>96</v>
      </c>
      <c r="BF633" s="6" t="s">
        <v>96</v>
      </c>
      <c r="BG633" s="6" t="s">
        <v>96</v>
      </c>
      <c r="BH633" s="6" t="s">
        <v>96</v>
      </c>
      <c r="BI633" s="6" t="s">
        <v>96</v>
      </c>
      <c r="BJ633" s="6" t="s">
        <v>96</v>
      </c>
      <c r="BK633" s="6" t="s">
        <v>360</v>
      </c>
      <c r="BL633" s="6" t="s">
        <v>96</v>
      </c>
      <c r="BM633" s="6" t="s">
        <v>96</v>
      </c>
      <c r="BN633" s="6" t="s">
        <v>96</v>
      </c>
      <c r="BO633" t="s">
        <v>1016</v>
      </c>
      <c r="BP633" s="6" t="s">
        <v>96</v>
      </c>
      <c r="BQ633" t="s">
        <v>424</v>
      </c>
      <c r="BR633" s="6" t="s">
        <v>96</v>
      </c>
      <c r="BS633" s="6" t="s">
        <v>96</v>
      </c>
      <c r="BT633" s="6" t="s">
        <v>96</v>
      </c>
      <c r="BU633" s="6" t="s">
        <v>96</v>
      </c>
      <c r="BV633" s="6" t="s">
        <v>96</v>
      </c>
      <c r="BW633" s="6" t="s">
        <v>96</v>
      </c>
      <c r="BX633" s="6" t="s">
        <v>96</v>
      </c>
    </row>
    <row r="634" spans="1:76" ht="15.75" customHeight="1" x14ac:dyDescent="0.25">
      <c r="A634" s="6" t="s">
        <v>1015</v>
      </c>
      <c r="B634" s="6" t="s">
        <v>1014</v>
      </c>
      <c r="C634" s="6" t="s">
        <v>1013</v>
      </c>
      <c r="D634" s="6" t="s">
        <v>1012</v>
      </c>
      <c r="E634" s="6">
        <v>2017</v>
      </c>
      <c r="F634" s="39">
        <v>1.6E-2</v>
      </c>
      <c r="G634" t="s">
        <v>1017</v>
      </c>
      <c r="H634" s="6" t="s">
        <v>96</v>
      </c>
      <c r="I634" t="s">
        <v>96</v>
      </c>
      <c r="J634" s="6" t="s">
        <v>96</v>
      </c>
      <c r="K634" s="6" t="s">
        <v>321</v>
      </c>
      <c r="L634" s="6" t="s">
        <v>96</v>
      </c>
      <c r="M634" s="6" t="s">
        <v>96</v>
      </c>
      <c r="N634" s="6" t="s">
        <v>96</v>
      </c>
      <c r="O634" s="6" t="s">
        <v>96</v>
      </c>
      <c r="P634" s="39" t="s">
        <v>96</v>
      </c>
      <c r="Q634" s="6">
        <v>2E-3</v>
      </c>
      <c r="R634" s="6" t="s">
        <v>96</v>
      </c>
      <c r="S634" s="6" t="s">
        <v>96</v>
      </c>
      <c r="T634" s="6" t="s">
        <v>96</v>
      </c>
      <c r="U634" s="7">
        <v>15.61</v>
      </c>
      <c r="V634" s="16">
        <v>30.5</v>
      </c>
      <c r="W634" s="16">
        <v>-4.7</v>
      </c>
      <c r="X634" s="16" t="s">
        <v>96</v>
      </c>
      <c r="Y634" s="16" t="s">
        <v>96</v>
      </c>
      <c r="Z634" s="61" t="s">
        <v>896</v>
      </c>
      <c r="AA634" s="6" t="s">
        <v>171</v>
      </c>
      <c r="AB634" s="6">
        <v>2009</v>
      </c>
      <c r="AC634" s="6">
        <v>2015</v>
      </c>
      <c r="AD634" s="6" t="s">
        <v>96</v>
      </c>
      <c r="AE634" s="6" t="s">
        <v>96</v>
      </c>
      <c r="AF634" s="6">
        <v>1</v>
      </c>
      <c r="AG634" s="6" t="s">
        <v>96</v>
      </c>
      <c r="AH634" s="6" t="s">
        <v>96</v>
      </c>
      <c r="AI634" s="6" t="s">
        <v>96</v>
      </c>
      <c r="AJ634" s="6" t="s">
        <v>96</v>
      </c>
      <c r="AK634" s="6" t="s">
        <v>96</v>
      </c>
      <c r="AL634" s="6" t="s">
        <v>96</v>
      </c>
      <c r="AM634" s="6">
        <v>1.1000000000000001</v>
      </c>
      <c r="AN634" s="6">
        <v>0.42</v>
      </c>
      <c r="AO634" s="6" t="s">
        <v>96</v>
      </c>
      <c r="AP634" s="6" t="s">
        <v>96</v>
      </c>
      <c r="AQ634" s="6" t="s">
        <v>680</v>
      </c>
      <c r="AR634" s="6">
        <v>1</v>
      </c>
      <c r="AS634" s="6">
        <v>1</v>
      </c>
      <c r="AT634" s="6">
        <v>1</v>
      </c>
      <c r="AU634" s="6" t="s">
        <v>96</v>
      </c>
      <c r="AV634" s="6" t="s">
        <v>96</v>
      </c>
      <c r="AW634" s="6" t="s">
        <v>96</v>
      </c>
      <c r="AX634" s="6">
        <v>1</v>
      </c>
      <c r="AY634" s="6" t="s">
        <v>96</v>
      </c>
      <c r="AZ634" s="6" t="s">
        <v>96</v>
      </c>
      <c r="BA634" s="6" t="s">
        <v>96</v>
      </c>
      <c r="BB634" s="6" t="s">
        <v>96</v>
      </c>
      <c r="BC634" s="6" t="s">
        <v>96</v>
      </c>
      <c r="BD634" s="6" t="s">
        <v>96</v>
      </c>
      <c r="BE634" s="6" t="s">
        <v>96</v>
      </c>
      <c r="BF634" s="6" t="s">
        <v>96</v>
      </c>
      <c r="BG634" s="6" t="s">
        <v>96</v>
      </c>
      <c r="BH634" s="6" t="s">
        <v>96</v>
      </c>
      <c r="BI634" s="6" t="s">
        <v>96</v>
      </c>
      <c r="BJ634" s="6" t="s">
        <v>96</v>
      </c>
      <c r="BK634" s="6" t="s">
        <v>360</v>
      </c>
      <c r="BL634" s="6" t="s">
        <v>96</v>
      </c>
      <c r="BM634" s="6" t="s">
        <v>96</v>
      </c>
      <c r="BN634" s="6" t="s">
        <v>96</v>
      </c>
      <c r="BO634" t="s">
        <v>1016</v>
      </c>
      <c r="BP634" s="6" t="s">
        <v>96</v>
      </c>
      <c r="BQ634" t="s">
        <v>424</v>
      </c>
      <c r="BR634" s="6" t="s">
        <v>96</v>
      </c>
      <c r="BS634" s="6" t="s">
        <v>96</v>
      </c>
      <c r="BT634" s="6" t="s">
        <v>96</v>
      </c>
      <c r="BU634" s="6" t="s">
        <v>96</v>
      </c>
      <c r="BV634" s="6" t="s">
        <v>96</v>
      </c>
      <c r="BW634" s="6" t="s">
        <v>96</v>
      </c>
      <c r="BX634" s="6" t="s">
        <v>96</v>
      </c>
    </row>
    <row r="635" spans="1:76" x14ac:dyDescent="0.25">
      <c r="A635" s="6" t="s">
        <v>1025</v>
      </c>
      <c r="B635" s="6" t="s">
        <v>1024</v>
      </c>
      <c r="C635" s="6" t="s">
        <v>1023</v>
      </c>
      <c r="D635" s="6" t="s">
        <v>1021</v>
      </c>
      <c r="E635" s="6">
        <v>2004</v>
      </c>
      <c r="F635" s="39" t="s">
        <v>96</v>
      </c>
      <c r="G635" s="6" t="s">
        <v>1022</v>
      </c>
      <c r="H635" s="6" t="s">
        <v>96</v>
      </c>
      <c r="I635" t="s">
        <v>96</v>
      </c>
      <c r="J635" s="6" t="s">
        <v>96</v>
      </c>
      <c r="K635" s="6" t="s">
        <v>96</v>
      </c>
      <c r="L635" s="6" t="s">
        <v>96</v>
      </c>
      <c r="M635" s="6" t="s">
        <v>96</v>
      </c>
      <c r="N635" s="6" t="s">
        <v>96</v>
      </c>
      <c r="O635" s="6" t="s">
        <v>96</v>
      </c>
      <c r="P635" s="39" t="s">
        <v>96</v>
      </c>
      <c r="Q635" s="6" t="s">
        <v>96</v>
      </c>
      <c r="R635" s="6" t="s">
        <v>96</v>
      </c>
      <c r="S635" s="6" t="s">
        <v>96</v>
      </c>
      <c r="T635" s="6" t="s">
        <v>96</v>
      </c>
      <c r="U635" s="7" t="s">
        <v>96</v>
      </c>
      <c r="V635" s="16" t="s">
        <v>96</v>
      </c>
      <c r="W635" s="16" t="s">
        <v>96</v>
      </c>
      <c r="X635" s="16" t="s">
        <v>96</v>
      </c>
      <c r="Y635" s="16" t="s">
        <v>96</v>
      </c>
      <c r="Z635" s="61" t="s">
        <v>96</v>
      </c>
      <c r="AA635" s="6" t="s">
        <v>96</v>
      </c>
      <c r="AB635" s="6" t="s">
        <v>96</v>
      </c>
      <c r="AC635" s="6" t="s">
        <v>96</v>
      </c>
      <c r="AD635" s="6" t="s">
        <v>96</v>
      </c>
      <c r="AE635" s="6" t="s">
        <v>96</v>
      </c>
      <c r="AF635" s="6" t="s">
        <v>96</v>
      </c>
      <c r="AG635" s="6" t="s">
        <v>96</v>
      </c>
      <c r="AH635" s="6" t="s">
        <v>96</v>
      </c>
      <c r="AI635" s="6" t="s">
        <v>96</v>
      </c>
      <c r="AJ635" s="6" t="s">
        <v>96</v>
      </c>
      <c r="AK635" s="6" t="s">
        <v>96</v>
      </c>
      <c r="AL635" s="6" t="s">
        <v>96</v>
      </c>
      <c r="AM635" s="6" t="s">
        <v>96</v>
      </c>
      <c r="AN635" s="6" t="s">
        <v>96</v>
      </c>
      <c r="AO635" s="6" t="s">
        <v>96</v>
      </c>
      <c r="AP635" s="6" t="s">
        <v>96</v>
      </c>
      <c r="AQ635" s="6" t="s">
        <v>96</v>
      </c>
      <c r="AR635" s="6" t="s">
        <v>96</v>
      </c>
      <c r="AS635" s="6" t="s">
        <v>96</v>
      </c>
      <c r="AT635" s="6" t="s">
        <v>96</v>
      </c>
      <c r="AU635" s="6" t="s">
        <v>96</v>
      </c>
      <c r="AV635" s="6" t="s">
        <v>96</v>
      </c>
      <c r="AW635" s="6" t="s">
        <v>96</v>
      </c>
      <c r="AX635" s="6" t="s">
        <v>96</v>
      </c>
      <c r="AY635" s="6" t="s">
        <v>96</v>
      </c>
      <c r="AZ635" s="6" t="s">
        <v>96</v>
      </c>
      <c r="BA635" s="6" t="s">
        <v>96</v>
      </c>
      <c r="BB635" s="6" t="s">
        <v>96</v>
      </c>
      <c r="BC635" s="6" t="s">
        <v>96</v>
      </c>
      <c r="BD635" s="6" t="s">
        <v>96</v>
      </c>
      <c r="BE635" s="6" t="s">
        <v>96</v>
      </c>
      <c r="BF635" s="6" t="s">
        <v>96</v>
      </c>
      <c r="BG635" s="6" t="s">
        <v>96</v>
      </c>
      <c r="BH635" s="6" t="s">
        <v>96</v>
      </c>
      <c r="BI635" s="6" t="s">
        <v>96</v>
      </c>
      <c r="BJ635" s="6" t="s">
        <v>96</v>
      </c>
      <c r="BK635" s="6" t="s">
        <v>96</v>
      </c>
      <c r="BL635" s="6" t="s">
        <v>96</v>
      </c>
      <c r="BM635" s="6" t="s">
        <v>96</v>
      </c>
      <c r="BN635" s="6" t="s">
        <v>96</v>
      </c>
      <c r="BO635" s="6" t="s">
        <v>96</v>
      </c>
      <c r="BP635" s="6" t="s">
        <v>96</v>
      </c>
      <c r="BQ635" s="6" t="s">
        <v>96</v>
      </c>
      <c r="BR635" s="6" t="s">
        <v>96</v>
      </c>
      <c r="BS635" s="6" t="s">
        <v>96</v>
      </c>
      <c r="BT635" s="6" t="s">
        <v>96</v>
      </c>
      <c r="BU635" s="6" t="s">
        <v>96</v>
      </c>
      <c r="BV635" s="6" t="s">
        <v>96</v>
      </c>
      <c r="BW635" s="6" t="s">
        <v>96</v>
      </c>
      <c r="BX635" s="6" t="s">
        <v>96</v>
      </c>
    </row>
    <row r="636" spans="1:76" x14ac:dyDescent="0.25">
      <c r="A636" s="6" t="s">
        <v>1026</v>
      </c>
      <c r="B636" s="6" t="s">
        <v>1029</v>
      </c>
      <c r="C636" s="6" t="s">
        <v>1028</v>
      </c>
      <c r="D636" s="36" t="s">
        <v>1027</v>
      </c>
      <c r="E636" s="6" t="s">
        <v>96</v>
      </c>
      <c r="F636" s="39" t="s">
        <v>96</v>
      </c>
      <c r="G636" s="6" t="s">
        <v>1030</v>
      </c>
      <c r="H636" s="6" t="s">
        <v>96</v>
      </c>
      <c r="I636" t="s">
        <v>96</v>
      </c>
      <c r="J636" s="6" t="s">
        <v>96</v>
      </c>
      <c r="K636" s="6" t="s">
        <v>96</v>
      </c>
      <c r="L636" s="6" t="s">
        <v>96</v>
      </c>
      <c r="M636" s="6" t="s">
        <v>96</v>
      </c>
      <c r="N636" s="6" t="s">
        <v>96</v>
      </c>
      <c r="O636" s="6" t="s">
        <v>96</v>
      </c>
      <c r="P636" s="39" t="s">
        <v>96</v>
      </c>
      <c r="Q636" s="6" t="s">
        <v>96</v>
      </c>
      <c r="R636" s="6" t="s">
        <v>96</v>
      </c>
      <c r="S636" s="6" t="s">
        <v>96</v>
      </c>
      <c r="T636" s="6" t="s">
        <v>96</v>
      </c>
      <c r="U636" s="7" t="s">
        <v>96</v>
      </c>
      <c r="V636" s="16" t="s">
        <v>96</v>
      </c>
      <c r="W636" s="16" t="s">
        <v>96</v>
      </c>
      <c r="X636" s="16" t="s">
        <v>96</v>
      </c>
      <c r="Y636" s="16" t="s">
        <v>96</v>
      </c>
      <c r="Z636" s="61" t="s">
        <v>96</v>
      </c>
      <c r="AA636" s="6" t="s">
        <v>96</v>
      </c>
      <c r="AB636" s="6" t="s">
        <v>96</v>
      </c>
      <c r="AC636" s="6" t="s">
        <v>96</v>
      </c>
      <c r="AD636" s="6" t="s">
        <v>96</v>
      </c>
      <c r="AE636" s="6" t="s">
        <v>96</v>
      </c>
      <c r="AF636" s="6" t="s">
        <v>96</v>
      </c>
      <c r="AG636" s="6" t="s">
        <v>96</v>
      </c>
      <c r="AH636" s="6" t="s">
        <v>96</v>
      </c>
      <c r="AI636" s="6" t="s">
        <v>96</v>
      </c>
      <c r="AJ636" s="6" t="s">
        <v>96</v>
      </c>
      <c r="AK636" s="6" t="s">
        <v>96</v>
      </c>
      <c r="AL636" s="6" t="s">
        <v>96</v>
      </c>
      <c r="AM636" s="6" t="s">
        <v>96</v>
      </c>
      <c r="AN636" s="6" t="s">
        <v>96</v>
      </c>
      <c r="AO636" s="6" t="s">
        <v>96</v>
      </c>
      <c r="AP636" s="6" t="s">
        <v>96</v>
      </c>
      <c r="AQ636" s="6" t="s">
        <v>96</v>
      </c>
      <c r="AR636" s="6" t="s">
        <v>96</v>
      </c>
      <c r="AS636" s="6" t="s">
        <v>96</v>
      </c>
      <c r="AT636" s="6" t="s">
        <v>96</v>
      </c>
      <c r="AU636" s="6" t="s">
        <v>96</v>
      </c>
      <c r="AV636" s="6" t="s">
        <v>96</v>
      </c>
      <c r="AW636" s="6" t="s">
        <v>96</v>
      </c>
      <c r="AX636" s="6" t="s">
        <v>96</v>
      </c>
      <c r="AY636" s="6" t="s">
        <v>96</v>
      </c>
      <c r="AZ636" s="6" t="s">
        <v>96</v>
      </c>
      <c r="BA636" s="6" t="s">
        <v>96</v>
      </c>
      <c r="BB636" s="6" t="s">
        <v>96</v>
      </c>
      <c r="BC636" s="6" t="s">
        <v>96</v>
      </c>
      <c r="BD636" s="6" t="s">
        <v>96</v>
      </c>
      <c r="BE636" s="6" t="s">
        <v>96</v>
      </c>
      <c r="BF636" s="6" t="s">
        <v>96</v>
      </c>
      <c r="BG636" s="6" t="s">
        <v>96</v>
      </c>
      <c r="BH636" s="6" t="s">
        <v>96</v>
      </c>
      <c r="BI636" s="6" t="s">
        <v>96</v>
      </c>
      <c r="BJ636" s="6" t="s">
        <v>96</v>
      </c>
      <c r="BK636" s="6" t="s">
        <v>96</v>
      </c>
      <c r="BL636" s="6" t="s">
        <v>96</v>
      </c>
      <c r="BM636" s="6" t="s">
        <v>96</v>
      </c>
      <c r="BN636" s="6" t="s">
        <v>96</v>
      </c>
      <c r="BO636" s="6" t="s">
        <v>96</v>
      </c>
      <c r="BP636" s="6" t="s">
        <v>96</v>
      </c>
      <c r="BQ636" s="6" t="s">
        <v>96</v>
      </c>
      <c r="BR636" s="6" t="s">
        <v>96</v>
      </c>
      <c r="BS636" s="6" t="s">
        <v>96</v>
      </c>
      <c r="BT636" s="6" t="s">
        <v>96</v>
      </c>
      <c r="BU636" s="6" t="s">
        <v>96</v>
      </c>
      <c r="BV636" s="6" t="s">
        <v>96</v>
      </c>
      <c r="BW636" s="6" t="s">
        <v>96</v>
      </c>
      <c r="BX636" s="6" t="s">
        <v>96</v>
      </c>
    </row>
    <row r="637" spans="1:76" x14ac:dyDescent="0.25">
      <c r="A637" s="6" t="s">
        <v>1031</v>
      </c>
      <c r="B637" s="6" t="s">
        <v>96</v>
      </c>
      <c r="C637" s="6" t="s">
        <v>96</v>
      </c>
      <c r="D637" s="6" t="s">
        <v>96</v>
      </c>
      <c r="E637" s="6" t="s">
        <v>96</v>
      </c>
      <c r="F637" s="39" t="s">
        <v>96</v>
      </c>
      <c r="G637" s="6" t="s">
        <v>675</v>
      </c>
      <c r="H637" s="6" t="s">
        <v>96</v>
      </c>
      <c r="I637" t="s">
        <v>96</v>
      </c>
      <c r="J637" s="6" t="s">
        <v>96</v>
      </c>
      <c r="K637" s="6" t="s">
        <v>96</v>
      </c>
      <c r="L637" s="6" t="s">
        <v>96</v>
      </c>
      <c r="M637" s="6" t="s">
        <v>96</v>
      </c>
      <c r="N637" s="6" t="s">
        <v>96</v>
      </c>
      <c r="O637" s="6" t="s">
        <v>96</v>
      </c>
      <c r="P637" s="39" t="s">
        <v>96</v>
      </c>
      <c r="Q637" s="6" t="s">
        <v>96</v>
      </c>
      <c r="R637" s="6" t="s">
        <v>96</v>
      </c>
      <c r="S637" s="6" t="s">
        <v>96</v>
      </c>
      <c r="T637" s="6" t="s">
        <v>96</v>
      </c>
      <c r="U637" s="7" t="s">
        <v>96</v>
      </c>
      <c r="V637" s="16" t="s">
        <v>96</v>
      </c>
      <c r="W637" s="16" t="s">
        <v>96</v>
      </c>
      <c r="X637" s="16" t="s">
        <v>96</v>
      </c>
      <c r="Y637" s="16" t="s">
        <v>96</v>
      </c>
      <c r="Z637" s="61" t="s">
        <v>96</v>
      </c>
      <c r="AA637" s="6" t="s">
        <v>96</v>
      </c>
      <c r="AB637" s="6" t="s">
        <v>96</v>
      </c>
      <c r="AC637" s="6" t="s">
        <v>96</v>
      </c>
      <c r="AD637" s="6" t="s">
        <v>96</v>
      </c>
      <c r="AE637" s="6" t="s">
        <v>96</v>
      </c>
      <c r="AF637" s="6" t="s">
        <v>96</v>
      </c>
      <c r="AG637" s="6" t="s">
        <v>96</v>
      </c>
      <c r="AH637" s="6" t="s">
        <v>96</v>
      </c>
      <c r="AI637" s="6" t="s">
        <v>96</v>
      </c>
      <c r="AJ637" s="6" t="s">
        <v>96</v>
      </c>
      <c r="AK637" s="6" t="s">
        <v>96</v>
      </c>
      <c r="AL637" s="6" t="s">
        <v>96</v>
      </c>
      <c r="AM637" s="6" t="s">
        <v>96</v>
      </c>
      <c r="AN637" s="6" t="s">
        <v>96</v>
      </c>
      <c r="AO637" s="6" t="s">
        <v>96</v>
      </c>
      <c r="AP637" s="6" t="s">
        <v>96</v>
      </c>
      <c r="AQ637" s="6" t="s">
        <v>96</v>
      </c>
      <c r="AR637" s="6" t="s">
        <v>96</v>
      </c>
      <c r="AS637" s="6" t="s">
        <v>96</v>
      </c>
      <c r="AT637" s="6" t="s">
        <v>96</v>
      </c>
      <c r="AU637" s="6" t="s">
        <v>96</v>
      </c>
      <c r="AV637" s="6" t="s">
        <v>96</v>
      </c>
      <c r="AW637" s="6" t="s">
        <v>96</v>
      </c>
      <c r="AX637" s="6" t="s">
        <v>96</v>
      </c>
      <c r="AY637" s="6" t="s">
        <v>96</v>
      </c>
      <c r="AZ637" s="6" t="s">
        <v>96</v>
      </c>
      <c r="BA637" s="6" t="s">
        <v>96</v>
      </c>
      <c r="BB637" s="6" t="s">
        <v>96</v>
      </c>
      <c r="BC637" s="6" t="s">
        <v>96</v>
      </c>
      <c r="BD637" s="6" t="s">
        <v>96</v>
      </c>
      <c r="BE637" s="6" t="s">
        <v>96</v>
      </c>
      <c r="BF637" s="6" t="s">
        <v>96</v>
      </c>
      <c r="BG637" s="6" t="s">
        <v>96</v>
      </c>
      <c r="BH637" s="6" t="s">
        <v>96</v>
      </c>
      <c r="BI637" s="6" t="s">
        <v>96</v>
      </c>
      <c r="BJ637" s="6" t="s">
        <v>96</v>
      </c>
      <c r="BK637" s="6" t="s">
        <v>96</v>
      </c>
      <c r="BL637" s="6" t="s">
        <v>96</v>
      </c>
      <c r="BM637" s="6" t="s">
        <v>96</v>
      </c>
      <c r="BN637" s="6" t="s">
        <v>96</v>
      </c>
      <c r="BO637" s="6" t="s">
        <v>96</v>
      </c>
      <c r="BP637" s="6" t="s">
        <v>96</v>
      </c>
      <c r="BQ637" s="6" t="s">
        <v>96</v>
      </c>
      <c r="BR637" s="6" t="s">
        <v>96</v>
      </c>
      <c r="BS637" s="6" t="s">
        <v>96</v>
      </c>
      <c r="BT637" s="6" t="s">
        <v>96</v>
      </c>
      <c r="BU637" s="6" t="s">
        <v>96</v>
      </c>
      <c r="BV637" s="6" t="s">
        <v>96</v>
      </c>
      <c r="BW637" s="6" t="s">
        <v>96</v>
      </c>
      <c r="BX637" s="6" t="s">
        <v>96</v>
      </c>
    </row>
    <row r="638" spans="1:76" ht="14.25" customHeight="1" x14ac:dyDescent="0.25">
      <c r="A638" s="6" t="s">
        <v>1035</v>
      </c>
      <c r="B638" s="6" t="s">
        <v>1034</v>
      </c>
      <c r="C638" s="6" t="s">
        <v>1033</v>
      </c>
      <c r="D638" s="6" t="s">
        <v>1032</v>
      </c>
      <c r="E638" s="6">
        <v>2003</v>
      </c>
      <c r="F638" s="39">
        <v>0.14000000000000001</v>
      </c>
      <c r="G638" t="s">
        <v>1042</v>
      </c>
      <c r="H638" s="6" t="s">
        <v>997</v>
      </c>
      <c r="I638" t="s">
        <v>337</v>
      </c>
      <c r="J638" s="6" t="s">
        <v>96</v>
      </c>
      <c r="K638" s="6" t="s">
        <v>175</v>
      </c>
      <c r="L638" s="6" t="s">
        <v>96</v>
      </c>
      <c r="M638" s="6" t="s">
        <v>96</v>
      </c>
      <c r="N638" s="6" t="s">
        <v>96</v>
      </c>
      <c r="O638" s="6" t="s">
        <v>96</v>
      </c>
      <c r="P638" s="39" t="s">
        <v>96</v>
      </c>
      <c r="Q638" s="6">
        <v>0.47</v>
      </c>
      <c r="R638" s="6" t="s">
        <v>96</v>
      </c>
      <c r="S638" s="6">
        <v>916</v>
      </c>
      <c r="T638" s="6" t="s">
        <v>96</v>
      </c>
      <c r="U638" s="7">
        <v>11.6</v>
      </c>
      <c r="V638" s="16">
        <v>27.1</v>
      </c>
      <c r="W638" s="16">
        <v>-5.4</v>
      </c>
      <c r="X638" s="16" t="s">
        <v>96</v>
      </c>
      <c r="Y638" s="16" t="s">
        <v>96</v>
      </c>
      <c r="Z638" s="61" t="s">
        <v>896</v>
      </c>
      <c r="AA638" s="6" t="s">
        <v>163</v>
      </c>
      <c r="AB638" s="6">
        <v>1980</v>
      </c>
      <c r="AC638" s="6">
        <v>1999</v>
      </c>
      <c r="AD638" s="6" t="s">
        <v>96</v>
      </c>
      <c r="AE638" s="6">
        <v>1</v>
      </c>
      <c r="AF638" s="6" t="s">
        <v>96</v>
      </c>
      <c r="AG638" s="6" t="s">
        <v>96</v>
      </c>
      <c r="AH638" s="6" t="s">
        <v>96</v>
      </c>
      <c r="AI638" s="6" t="s">
        <v>96</v>
      </c>
      <c r="AJ638" s="6" t="s">
        <v>96</v>
      </c>
      <c r="AK638" s="6" t="s">
        <v>96</v>
      </c>
      <c r="AL638" s="16" t="s">
        <v>73</v>
      </c>
      <c r="AM638" s="6" t="s">
        <v>96</v>
      </c>
      <c r="AN638" s="6" t="s">
        <v>96</v>
      </c>
      <c r="AO638" s="6" t="s">
        <v>96</v>
      </c>
      <c r="AP638" s="6" t="s">
        <v>96</v>
      </c>
      <c r="AQ638" s="6" t="s">
        <v>96</v>
      </c>
      <c r="AR638" s="6" t="s">
        <v>96</v>
      </c>
      <c r="AS638" s="6" t="s">
        <v>96</v>
      </c>
      <c r="AT638" s="6" t="s">
        <v>96</v>
      </c>
      <c r="AU638" s="6" t="s">
        <v>96</v>
      </c>
      <c r="AV638" s="6" t="s">
        <v>96</v>
      </c>
      <c r="AW638" s="6" t="s">
        <v>96</v>
      </c>
      <c r="AX638" s="6" t="s">
        <v>96</v>
      </c>
      <c r="AY638" s="6">
        <v>1</v>
      </c>
      <c r="AZ638" s="6" t="s">
        <v>96</v>
      </c>
      <c r="BA638" s="6" t="s">
        <v>96</v>
      </c>
      <c r="BB638" s="6" t="s">
        <v>96</v>
      </c>
      <c r="BC638" s="6" t="s">
        <v>96</v>
      </c>
      <c r="BD638" s="6">
        <v>1</v>
      </c>
      <c r="BE638" s="6" t="s">
        <v>96</v>
      </c>
      <c r="BF638" s="6" t="s">
        <v>96</v>
      </c>
      <c r="BG638" s="6">
        <v>1</v>
      </c>
      <c r="BH638" s="6" t="s">
        <v>96</v>
      </c>
      <c r="BI638" s="6" t="s">
        <v>96</v>
      </c>
      <c r="BJ638" s="6" t="s">
        <v>96</v>
      </c>
      <c r="BK638" s="6" t="s">
        <v>1043</v>
      </c>
      <c r="BL638" t="s">
        <v>1044</v>
      </c>
      <c r="BM638" s="6" t="s">
        <v>1038</v>
      </c>
      <c r="BN638" s="6" t="s">
        <v>77</v>
      </c>
      <c r="BO638" t="s">
        <v>1040</v>
      </c>
      <c r="BP638" s="6" t="s">
        <v>96</v>
      </c>
      <c r="BQ638" t="s">
        <v>1039</v>
      </c>
      <c r="BR638" t="s">
        <v>1036</v>
      </c>
      <c r="BS638" t="s">
        <v>1037</v>
      </c>
      <c r="BT638" s="6" t="s">
        <v>96</v>
      </c>
      <c r="BU638" s="6" t="s">
        <v>96</v>
      </c>
      <c r="BV638" t="s">
        <v>1041</v>
      </c>
      <c r="BW638" s="6" t="s">
        <v>96</v>
      </c>
      <c r="BX638" s="6" t="s">
        <v>96</v>
      </c>
    </row>
    <row r="639" spans="1:76" x14ac:dyDescent="0.25">
      <c r="A639" s="6" t="s">
        <v>1035</v>
      </c>
      <c r="B639" s="6" t="s">
        <v>1034</v>
      </c>
      <c r="C639" s="6" t="s">
        <v>1033</v>
      </c>
      <c r="D639" s="6" t="s">
        <v>1032</v>
      </c>
      <c r="E639" s="6">
        <v>2003</v>
      </c>
      <c r="F639" s="39">
        <v>0.3</v>
      </c>
      <c r="G639" t="s">
        <v>1042</v>
      </c>
      <c r="H639" s="6" t="s">
        <v>997</v>
      </c>
      <c r="I639" t="s">
        <v>337</v>
      </c>
      <c r="J639" s="6" t="s">
        <v>96</v>
      </c>
      <c r="K639" s="6" t="s">
        <v>175</v>
      </c>
      <c r="L639" s="6" t="s">
        <v>96</v>
      </c>
      <c r="M639" s="6" t="s">
        <v>96</v>
      </c>
      <c r="N639" s="6" t="s">
        <v>96</v>
      </c>
      <c r="O639" s="6" t="s">
        <v>96</v>
      </c>
      <c r="P639" s="39" t="s">
        <v>96</v>
      </c>
      <c r="Q639" s="6">
        <v>0.75</v>
      </c>
      <c r="R639" s="6" t="s">
        <v>96</v>
      </c>
      <c r="S639" s="6">
        <v>788</v>
      </c>
      <c r="T639" s="6" t="s">
        <v>96</v>
      </c>
      <c r="U639" s="7">
        <v>11.6</v>
      </c>
      <c r="V639" s="16">
        <v>27.1</v>
      </c>
      <c r="W639" s="16">
        <v>-5.4</v>
      </c>
      <c r="X639" s="16" t="s">
        <v>96</v>
      </c>
      <c r="Y639" s="16" t="s">
        <v>96</v>
      </c>
      <c r="Z639" s="61" t="s">
        <v>896</v>
      </c>
      <c r="AA639" s="6" t="s">
        <v>163</v>
      </c>
      <c r="AB639" s="6">
        <v>1980</v>
      </c>
      <c r="AC639" s="6">
        <v>1999</v>
      </c>
      <c r="AD639" s="6" t="s">
        <v>96</v>
      </c>
      <c r="AE639" s="6">
        <v>1</v>
      </c>
      <c r="AF639" s="6" t="s">
        <v>96</v>
      </c>
      <c r="AG639" s="6" t="s">
        <v>96</v>
      </c>
      <c r="AH639" s="6" t="s">
        <v>96</v>
      </c>
      <c r="AI639" s="6" t="s">
        <v>96</v>
      </c>
      <c r="AJ639" s="6" t="s">
        <v>96</v>
      </c>
      <c r="AK639" s="6" t="s">
        <v>96</v>
      </c>
      <c r="AL639" s="16" t="s">
        <v>73</v>
      </c>
      <c r="AM639" s="6" t="s">
        <v>96</v>
      </c>
      <c r="AN639" s="6" t="s">
        <v>96</v>
      </c>
      <c r="AO639" s="6" t="s">
        <v>96</v>
      </c>
      <c r="AP639" s="6" t="s">
        <v>96</v>
      </c>
      <c r="AQ639" s="6" t="s">
        <v>96</v>
      </c>
      <c r="AR639" s="6" t="s">
        <v>96</v>
      </c>
      <c r="AS639" s="6" t="s">
        <v>96</v>
      </c>
      <c r="AT639" s="6" t="s">
        <v>96</v>
      </c>
      <c r="AU639" s="6" t="s">
        <v>96</v>
      </c>
      <c r="AV639" s="6" t="s">
        <v>96</v>
      </c>
      <c r="AW639" s="6" t="s">
        <v>96</v>
      </c>
      <c r="AX639" s="6" t="s">
        <v>96</v>
      </c>
      <c r="AY639" s="6">
        <v>1</v>
      </c>
      <c r="AZ639" s="6" t="s">
        <v>96</v>
      </c>
      <c r="BA639" s="6" t="s">
        <v>96</v>
      </c>
      <c r="BB639" s="6" t="s">
        <v>96</v>
      </c>
      <c r="BC639" s="6" t="s">
        <v>96</v>
      </c>
      <c r="BD639" s="6">
        <v>1</v>
      </c>
      <c r="BE639" s="6" t="s">
        <v>96</v>
      </c>
      <c r="BF639" s="6" t="s">
        <v>96</v>
      </c>
      <c r="BG639" s="6">
        <v>1</v>
      </c>
      <c r="BH639" s="6" t="s">
        <v>96</v>
      </c>
      <c r="BI639" s="6" t="s">
        <v>96</v>
      </c>
      <c r="BJ639" s="6" t="s">
        <v>96</v>
      </c>
      <c r="BK639" s="6" t="s">
        <v>1043</v>
      </c>
      <c r="BL639" s="6" t="s">
        <v>96</v>
      </c>
      <c r="BM639" s="6" t="s">
        <v>96</v>
      </c>
      <c r="BN639" s="6" t="s">
        <v>77</v>
      </c>
      <c r="BO639" s="6" t="s">
        <v>96</v>
      </c>
      <c r="BP639" s="6" t="s">
        <v>96</v>
      </c>
      <c r="BQ639" s="6" t="s">
        <v>96</v>
      </c>
      <c r="BR639" t="s">
        <v>96</v>
      </c>
      <c r="BS639" s="6" t="s">
        <v>96</v>
      </c>
      <c r="BT639" s="6" t="s">
        <v>96</v>
      </c>
      <c r="BU639" s="6" t="s">
        <v>96</v>
      </c>
      <c r="BV639" s="6" t="s">
        <v>96</v>
      </c>
      <c r="BW639" s="6" t="s">
        <v>96</v>
      </c>
      <c r="BX639" s="6" t="s">
        <v>96</v>
      </c>
    </row>
    <row r="640" spans="1:76" x14ac:dyDescent="0.25">
      <c r="A640" s="6" t="s">
        <v>1035</v>
      </c>
      <c r="B640" s="6" t="s">
        <v>1034</v>
      </c>
      <c r="C640" s="6" t="s">
        <v>1033</v>
      </c>
      <c r="D640" s="6" t="s">
        <v>1032</v>
      </c>
      <c r="E640" s="6">
        <v>2003</v>
      </c>
      <c r="F640" s="39">
        <v>0.22</v>
      </c>
      <c r="G640" t="s">
        <v>1042</v>
      </c>
      <c r="H640" s="6" t="s">
        <v>997</v>
      </c>
      <c r="I640" t="s">
        <v>337</v>
      </c>
      <c r="J640" s="6" t="s">
        <v>96</v>
      </c>
      <c r="K640" s="6" t="s">
        <v>176</v>
      </c>
      <c r="L640" s="6" t="s">
        <v>96</v>
      </c>
      <c r="M640" s="6" t="s">
        <v>96</v>
      </c>
      <c r="N640" s="6" t="s">
        <v>96</v>
      </c>
      <c r="O640" s="6" t="s">
        <v>96</v>
      </c>
      <c r="P640" s="39" t="s">
        <v>96</v>
      </c>
      <c r="Q640" s="6">
        <v>2.44</v>
      </c>
      <c r="R640" s="6" t="s">
        <v>96</v>
      </c>
      <c r="S640" s="6">
        <v>907</v>
      </c>
      <c r="T640" s="6" t="s">
        <v>96</v>
      </c>
      <c r="U640" s="7">
        <v>11.6</v>
      </c>
      <c r="V640" s="16">
        <v>27.1</v>
      </c>
      <c r="W640" s="16">
        <v>-5.4</v>
      </c>
      <c r="X640" s="16" t="s">
        <v>96</v>
      </c>
      <c r="Y640" s="16" t="s">
        <v>96</v>
      </c>
      <c r="Z640" s="61" t="s">
        <v>896</v>
      </c>
      <c r="AA640" s="6" t="s">
        <v>163</v>
      </c>
      <c r="AB640" s="6">
        <v>1980</v>
      </c>
      <c r="AC640" s="6">
        <v>1999</v>
      </c>
      <c r="AD640" s="6" t="s">
        <v>96</v>
      </c>
      <c r="AE640" s="6" t="s">
        <v>96</v>
      </c>
      <c r="AF640" s="6">
        <v>1</v>
      </c>
      <c r="AG640" s="6" t="s">
        <v>96</v>
      </c>
      <c r="AH640" s="6" t="s">
        <v>96</v>
      </c>
      <c r="AI640" s="6" t="s">
        <v>96</v>
      </c>
      <c r="AJ640" s="6" t="s">
        <v>96</v>
      </c>
      <c r="AK640" s="6" t="s">
        <v>96</v>
      </c>
      <c r="AL640" s="16" t="s">
        <v>73</v>
      </c>
      <c r="AM640" s="6" t="s">
        <v>96</v>
      </c>
      <c r="AN640" s="6" t="s">
        <v>96</v>
      </c>
      <c r="AO640" s="6" t="s">
        <v>96</v>
      </c>
      <c r="AP640" s="6" t="s">
        <v>96</v>
      </c>
      <c r="AQ640" s="6" t="s">
        <v>96</v>
      </c>
      <c r="AR640" s="6" t="s">
        <v>96</v>
      </c>
      <c r="AS640" s="6" t="s">
        <v>96</v>
      </c>
      <c r="AT640" s="6" t="s">
        <v>96</v>
      </c>
      <c r="AU640" s="6" t="s">
        <v>96</v>
      </c>
      <c r="AV640" s="6" t="s">
        <v>96</v>
      </c>
      <c r="AW640" s="6" t="s">
        <v>96</v>
      </c>
      <c r="AX640" s="6" t="s">
        <v>96</v>
      </c>
      <c r="AY640" s="6">
        <v>1</v>
      </c>
      <c r="AZ640" s="6" t="s">
        <v>96</v>
      </c>
      <c r="BA640" s="6" t="s">
        <v>96</v>
      </c>
      <c r="BB640" s="6" t="s">
        <v>96</v>
      </c>
      <c r="BC640" s="6" t="s">
        <v>96</v>
      </c>
      <c r="BD640" s="6">
        <v>1</v>
      </c>
      <c r="BE640" s="6" t="s">
        <v>96</v>
      </c>
      <c r="BF640" s="6" t="s">
        <v>96</v>
      </c>
      <c r="BG640" s="6">
        <v>1</v>
      </c>
      <c r="BH640" s="6" t="s">
        <v>96</v>
      </c>
      <c r="BI640" s="6" t="s">
        <v>96</v>
      </c>
      <c r="BJ640" s="6" t="s">
        <v>96</v>
      </c>
      <c r="BK640" s="6" t="s">
        <v>1043</v>
      </c>
      <c r="BL640" s="6" t="s">
        <v>96</v>
      </c>
      <c r="BM640" s="6" t="s">
        <v>96</v>
      </c>
      <c r="BN640" s="6" t="s">
        <v>77</v>
      </c>
      <c r="BO640" s="6" t="s">
        <v>96</v>
      </c>
      <c r="BP640" s="6" t="s">
        <v>96</v>
      </c>
      <c r="BQ640" s="6" t="s">
        <v>96</v>
      </c>
      <c r="BR640" s="6" t="s">
        <v>96</v>
      </c>
      <c r="BS640" s="6" t="s">
        <v>96</v>
      </c>
      <c r="BT640" s="6" t="s">
        <v>96</v>
      </c>
      <c r="BU640" s="6" t="s">
        <v>96</v>
      </c>
      <c r="BV640" s="6" t="s">
        <v>96</v>
      </c>
      <c r="BW640" s="6" t="s">
        <v>96</v>
      </c>
      <c r="BX640" s="6" t="s">
        <v>96</v>
      </c>
    </row>
    <row r="641" spans="1:77" x14ac:dyDescent="0.25">
      <c r="A641" s="6" t="s">
        <v>1035</v>
      </c>
      <c r="B641" s="6" t="s">
        <v>1034</v>
      </c>
      <c r="C641" s="6" t="s">
        <v>1033</v>
      </c>
      <c r="D641" s="6" t="s">
        <v>1032</v>
      </c>
      <c r="E641" s="6">
        <v>2003</v>
      </c>
      <c r="F641" s="39">
        <v>0.28999999999999998</v>
      </c>
      <c r="G641" t="s">
        <v>1042</v>
      </c>
      <c r="H641" s="6" t="s">
        <v>997</v>
      </c>
      <c r="I641" t="s">
        <v>337</v>
      </c>
      <c r="J641" s="6" t="s">
        <v>96</v>
      </c>
      <c r="K641" s="6" t="s">
        <v>176</v>
      </c>
      <c r="L641" s="6" t="s">
        <v>96</v>
      </c>
      <c r="M641" s="6" t="s">
        <v>96</v>
      </c>
      <c r="N641" s="6" t="s">
        <v>96</v>
      </c>
      <c r="O641" s="6" t="s">
        <v>96</v>
      </c>
      <c r="P641" s="39" t="s">
        <v>96</v>
      </c>
      <c r="Q641" s="6">
        <v>2.4300000000000002</v>
      </c>
      <c r="R641" s="6" t="s">
        <v>96</v>
      </c>
      <c r="S641" s="6">
        <v>788</v>
      </c>
      <c r="T641" s="6" t="s">
        <v>96</v>
      </c>
      <c r="U641" s="7">
        <v>11.6</v>
      </c>
      <c r="V641" s="16">
        <v>27.1</v>
      </c>
      <c r="W641" s="16">
        <v>-5.4</v>
      </c>
      <c r="X641" s="16" t="s">
        <v>96</v>
      </c>
      <c r="Y641" s="16" t="s">
        <v>96</v>
      </c>
      <c r="Z641" s="61" t="s">
        <v>896</v>
      </c>
      <c r="AA641" s="6" t="s">
        <v>163</v>
      </c>
      <c r="AB641" s="6">
        <v>1980</v>
      </c>
      <c r="AC641" s="6">
        <v>1999</v>
      </c>
      <c r="AD641" s="6" t="s">
        <v>96</v>
      </c>
      <c r="AE641" s="6" t="s">
        <v>96</v>
      </c>
      <c r="AF641" s="6">
        <v>1</v>
      </c>
      <c r="AG641" s="6" t="s">
        <v>96</v>
      </c>
      <c r="AH641" s="6" t="s">
        <v>96</v>
      </c>
      <c r="AI641" s="6" t="s">
        <v>96</v>
      </c>
      <c r="AJ641" s="6" t="s">
        <v>96</v>
      </c>
      <c r="AK641" s="6" t="s">
        <v>96</v>
      </c>
      <c r="AL641" s="16" t="s">
        <v>73</v>
      </c>
      <c r="AM641" s="6" t="s">
        <v>96</v>
      </c>
      <c r="AN641" s="6" t="s">
        <v>96</v>
      </c>
      <c r="AO641" s="6" t="s">
        <v>96</v>
      </c>
      <c r="AP641" s="6" t="s">
        <v>96</v>
      </c>
      <c r="AQ641" s="6" t="s">
        <v>96</v>
      </c>
      <c r="AR641" s="6" t="s">
        <v>96</v>
      </c>
      <c r="AS641" s="6" t="s">
        <v>96</v>
      </c>
      <c r="AT641" s="6" t="s">
        <v>96</v>
      </c>
      <c r="AU641" s="6" t="s">
        <v>96</v>
      </c>
      <c r="AV641" s="6" t="s">
        <v>96</v>
      </c>
      <c r="AW641" s="6" t="s">
        <v>96</v>
      </c>
      <c r="AX641" s="6" t="s">
        <v>96</v>
      </c>
      <c r="AY641" s="6">
        <v>1</v>
      </c>
      <c r="AZ641" s="6" t="s">
        <v>96</v>
      </c>
      <c r="BA641" s="6" t="s">
        <v>96</v>
      </c>
      <c r="BB641" s="6" t="s">
        <v>96</v>
      </c>
      <c r="BC641" s="6" t="s">
        <v>96</v>
      </c>
      <c r="BD641" s="6">
        <v>1</v>
      </c>
      <c r="BE641" s="6" t="s">
        <v>96</v>
      </c>
      <c r="BF641" s="6" t="s">
        <v>96</v>
      </c>
      <c r="BG641" s="6">
        <v>1</v>
      </c>
      <c r="BH641" s="6" t="s">
        <v>96</v>
      </c>
      <c r="BI641" s="6" t="s">
        <v>96</v>
      </c>
      <c r="BJ641" s="6" t="s">
        <v>96</v>
      </c>
      <c r="BK641" s="6" t="s">
        <v>1043</v>
      </c>
      <c r="BL641" s="6" t="s">
        <v>96</v>
      </c>
      <c r="BM641" s="6" t="s">
        <v>96</v>
      </c>
      <c r="BN641" s="6" t="s">
        <v>77</v>
      </c>
      <c r="BO641" s="6" t="s">
        <v>96</v>
      </c>
      <c r="BP641" s="6" t="s">
        <v>96</v>
      </c>
      <c r="BQ641" s="6" t="s">
        <v>96</v>
      </c>
      <c r="BR641" s="6" t="s">
        <v>96</v>
      </c>
      <c r="BS641" s="6" t="s">
        <v>96</v>
      </c>
      <c r="BT641" s="6" t="s">
        <v>96</v>
      </c>
      <c r="BU641" s="6" t="s">
        <v>96</v>
      </c>
      <c r="BV641" s="6" t="s">
        <v>96</v>
      </c>
      <c r="BW641" s="6" t="s">
        <v>96</v>
      </c>
      <c r="BX641" s="6" t="s">
        <v>96</v>
      </c>
    </row>
    <row r="642" spans="1:77" x14ac:dyDescent="0.25">
      <c r="A642" s="6" t="s">
        <v>1048</v>
      </c>
      <c r="B642" s="6" t="s">
        <v>1047</v>
      </c>
      <c r="C642" s="6" t="s">
        <v>1046</v>
      </c>
      <c r="D642" s="36" t="s">
        <v>1045</v>
      </c>
      <c r="E642" s="6">
        <v>2020</v>
      </c>
      <c r="F642" s="39">
        <v>2E-3</v>
      </c>
      <c r="G642" s="6" t="s">
        <v>1059</v>
      </c>
      <c r="H642" t="s">
        <v>1058</v>
      </c>
      <c r="I642" t="s">
        <v>337</v>
      </c>
      <c r="J642" s="6" t="s">
        <v>96</v>
      </c>
      <c r="K642" s="6">
        <v>0.74299999999999999</v>
      </c>
      <c r="L642" s="6" t="s">
        <v>96</v>
      </c>
      <c r="M642" s="6" t="s">
        <v>96</v>
      </c>
      <c r="N642" s="6" t="s">
        <v>96</v>
      </c>
      <c r="O642" s="6" t="s">
        <v>96</v>
      </c>
      <c r="P642" s="39" t="s">
        <v>96</v>
      </c>
      <c r="Q642" s="6">
        <v>6.0000000000000001E-3</v>
      </c>
      <c r="R642" s="6" t="s">
        <v>96</v>
      </c>
      <c r="S642" s="6">
        <v>6777</v>
      </c>
      <c r="T642" s="6" t="s">
        <v>96</v>
      </c>
      <c r="U642" s="7">
        <v>13.07</v>
      </c>
      <c r="V642" s="16">
        <v>18.91</v>
      </c>
      <c r="W642" s="16">
        <v>7.8</v>
      </c>
      <c r="X642" s="16">
        <v>12.4</v>
      </c>
      <c r="Y642" s="16" t="s">
        <v>96</v>
      </c>
      <c r="Z642" s="61" t="s">
        <v>69</v>
      </c>
      <c r="AA642" s="6" t="s">
        <v>70</v>
      </c>
      <c r="AB642" s="6">
        <v>2017</v>
      </c>
      <c r="AC642" s="6">
        <v>2019</v>
      </c>
      <c r="AD642" s="6" t="s">
        <v>96</v>
      </c>
      <c r="AE642" s="6">
        <v>0.53900000000000003</v>
      </c>
      <c r="AF642" s="6">
        <f t="shared" ref="AF642:AF660" si="18">1-AE642</f>
        <v>0.46099999999999997</v>
      </c>
      <c r="AG642" s="6" t="s">
        <v>96</v>
      </c>
      <c r="AH642" s="6" t="s">
        <v>96</v>
      </c>
      <c r="AI642" s="6" t="s">
        <v>96</v>
      </c>
      <c r="AJ642" s="6" t="s">
        <v>96</v>
      </c>
      <c r="AK642" s="6">
        <v>1</v>
      </c>
      <c r="AL642" s="6">
        <v>32.15</v>
      </c>
      <c r="AM642" s="6" t="s">
        <v>96</v>
      </c>
      <c r="AN642" s="6" t="s">
        <v>96</v>
      </c>
      <c r="AO642" s="6">
        <v>7.44</v>
      </c>
      <c r="AP642" s="6">
        <v>3.12</v>
      </c>
      <c r="AQ642" s="6" t="s">
        <v>96</v>
      </c>
      <c r="AR642" s="6" t="s">
        <v>96</v>
      </c>
      <c r="AS642" s="6">
        <v>1</v>
      </c>
      <c r="AT642" s="6" t="s">
        <v>96</v>
      </c>
      <c r="AU642" s="6">
        <v>1</v>
      </c>
      <c r="AV642" s="6" t="s">
        <v>96</v>
      </c>
      <c r="AW642" s="6" t="s">
        <v>96</v>
      </c>
      <c r="AX642" s="6" t="s">
        <v>96</v>
      </c>
      <c r="AY642" s="6" t="s">
        <v>96</v>
      </c>
      <c r="AZ642" s="6">
        <v>1</v>
      </c>
      <c r="BA642" s="6">
        <v>1</v>
      </c>
      <c r="BB642" s="6" t="s">
        <v>96</v>
      </c>
      <c r="BC642" s="6" t="s">
        <v>96</v>
      </c>
      <c r="BD642" s="6" t="s">
        <v>96</v>
      </c>
      <c r="BE642" s="6" t="s">
        <v>96</v>
      </c>
      <c r="BF642" s="6" t="s">
        <v>96</v>
      </c>
      <c r="BG642" s="6" t="s">
        <v>96</v>
      </c>
      <c r="BH642" s="6" t="s">
        <v>96</v>
      </c>
      <c r="BI642" s="6" t="s">
        <v>96</v>
      </c>
      <c r="BJ642" s="6" t="s">
        <v>96</v>
      </c>
      <c r="BK642" s="6" t="s">
        <v>1049</v>
      </c>
      <c r="BL642" s="79" t="s">
        <v>1055</v>
      </c>
      <c r="BM642" t="s">
        <v>96</v>
      </c>
      <c r="BN642" s="6" t="s">
        <v>77</v>
      </c>
      <c r="BO642" t="s">
        <v>1050</v>
      </c>
      <c r="BP642" s="6" t="s">
        <v>96</v>
      </c>
      <c r="BQ642" t="s">
        <v>1060</v>
      </c>
      <c r="BR642" t="s">
        <v>1052</v>
      </c>
      <c r="BS642" t="s">
        <v>1053</v>
      </c>
      <c r="BT642" s="6" t="s">
        <v>96</v>
      </c>
      <c r="BU642" s="6" t="s">
        <v>96</v>
      </c>
      <c r="BV642" t="s">
        <v>1051</v>
      </c>
      <c r="BW642" t="s">
        <v>1054</v>
      </c>
      <c r="BX642" t="s">
        <v>1056</v>
      </c>
      <c r="BY642" t="s">
        <v>1057</v>
      </c>
    </row>
    <row r="643" spans="1:77" x14ac:dyDescent="0.25">
      <c r="A643" s="6" t="s">
        <v>1048</v>
      </c>
      <c r="B643" s="6" t="s">
        <v>1047</v>
      </c>
      <c r="C643" s="6" t="s">
        <v>1046</v>
      </c>
      <c r="D643" s="70" t="s">
        <v>1045</v>
      </c>
      <c r="E643" s="6">
        <v>2020</v>
      </c>
      <c r="F643" s="39">
        <v>8.0000000000000002E-3</v>
      </c>
      <c r="G643" s="6" t="s">
        <v>1059</v>
      </c>
      <c r="H643" t="s">
        <v>1058</v>
      </c>
      <c r="I643" t="s">
        <v>337</v>
      </c>
      <c r="J643" s="6" t="s">
        <v>96</v>
      </c>
      <c r="K643" s="6">
        <v>0.38100000000000001</v>
      </c>
      <c r="L643" s="6" t="s">
        <v>96</v>
      </c>
      <c r="M643" s="6" t="s">
        <v>96</v>
      </c>
      <c r="N643" s="6" t="s">
        <v>96</v>
      </c>
      <c r="O643" s="6" t="s">
        <v>96</v>
      </c>
      <c r="P643" s="39" t="s">
        <v>96</v>
      </c>
      <c r="Q643" s="6">
        <v>8.9999999999999993E-3</v>
      </c>
      <c r="R643" s="6" t="s">
        <v>96</v>
      </c>
      <c r="S643" s="6">
        <v>6777</v>
      </c>
      <c r="T643" s="6" t="s">
        <v>96</v>
      </c>
      <c r="U643" s="7">
        <v>13.07</v>
      </c>
      <c r="V643" s="16">
        <v>18.91</v>
      </c>
      <c r="W643" s="16">
        <v>7.8</v>
      </c>
      <c r="X643" s="16">
        <v>12.4</v>
      </c>
      <c r="Y643" s="16" t="s">
        <v>96</v>
      </c>
      <c r="Z643" s="61" t="s">
        <v>69</v>
      </c>
      <c r="AA643" s="6" t="s">
        <v>70</v>
      </c>
      <c r="AB643" s="6">
        <v>2017</v>
      </c>
      <c r="AC643" s="6">
        <v>2019</v>
      </c>
      <c r="AD643" s="6" t="s">
        <v>96</v>
      </c>
      <c r="AE643" s="6">
        <v>0.53900000000000003</v>
      </c>
      <c r="AF643" s="6">
        <f t="shared" si="18"/>
        <v>0.46099999999999997</v>
      </c>
      <c r="AG643" s="6" t="s">
        <v>96</v>
      </c>
      <c r="AH643" s="6" t="s">
        <v>96</v>
      </c>
      <c r="AI643" s="6" t="s">
        <v>96</v>
      </c>
      <c r="AJ643" s="6" t="s">
        <v>96</v>
      </c>
      <c r="AK643" s="6">
        <v>1</v>
      </c>
      <c r="AL643" s="6">
        <v>32.15</v>
      </c>
      <c r="AM643" s="6" t="s">
        <v>96</v>
      </c>
      <c r="AN643" s="6" t="s">
        <v>96</v>
      </c>
      <c r="AO643" s="6">
        <v>7.44</v>
      </c>
      <c r="AP643" s="6">
        <v>3.12</v>
      </c>
      <c r="AQ643" s="6" t="s">
        <v>96</v>
      </c>
      <c r="AR643" s="6" t="s">
        <v>96</v>
      </c>
      <c r="AS643" s="6">
        <v>1</v>
      </c>
      <c r="AT643" s="6" t="s">
        <v>96</v>
      </c>
      <c r="AU643" s="6">
        <v>1</v>
      </c>
      <c r="AV643" s="6" t="s">
        <v>96</v>
      </c>
      <c r="AW643" s="6" t="s">
        <v>96</v>
      </c>
      <c r="AX643" s="6" t="s">
        <v>96</v>
      </c>
      <c r="AY643" s="6" t="s">
        <v>96</v>
      </c>
      <c r="AZ643" s="6">
        <v>1</v>
      </c>
      <c r="BA643" s="6">
        <v>1</v>
      </c>
      <c r="BB643" s="6" t="s">
        <v>96</v>
      </c>
      <c r="BC643" s="6" t="s">
        <v>96</v>
      </c>
      <c r="BD643" s="6" t="s">
        <v>96</v>
      </c>
      <c r="BE643" s="6" t="s">
        <v>96</v>
      </c>
      <c r="BF643" s="6" t="s">
        <v>96</v>
      </c>
      <c r="BG643" s="6" t="s">
        <v>96</v>
      </c>
      <c r="BH643" s="6" t="s">
        <v>96</v>
      </c>
      <c r="BI643" s="6" t="s">
        <v>96</v>
      </c>
      <c r="BJ643" s="6" t="s">
        <v>96</v>
      </c>
      <c r="BK643" s="6" t="s">
        <v>1049</v>
      </c>
      <c r="BL643" s="79" t="s">
        <v>1055</v>
      </c>
      <c r="BM643" t="s">
        <v>96</v>
      </c>
      <c r="BN643" s="6" t="s">
        <v>77</v>
      </c>
      <c r="BO643" t="s">
        <v>1050</v>
      </c>
      <c r="BP643" s="6" t="s">
        <v>96</v>
      </c>
      <c r="BQ643" t="s">
        <v>1060</v>
      </c>
      <c r="BR643" t="s">
        <v>1052</v>
      </c>
      <c r="BS643" t="s">
        <v>1053</v>
      </c>
      <c r="BT643" s="6" t="s">
        <v>96</v>
      </c>
      <c r="BU643" s="6" t="s">
        <v>96</v>
      </c>
      <c r="BV643" t="s">
        <v>1051</v>
      </c>
      <c r="BW643" t="s">
        <v>1054</v>
      </c>
      <c r="BX643" t="s">
        <v>1056</v>
      </c>
      <c r="BY643" t="s">
        <v>1057</v>
      </c>
    </row>
    <row r="644" spans="1:77" x14ac:dyDescent="0.25">
      <c r="A644" s="6" t="s">
        <v>1048</v>
      </c>
      <c r="B644" s="6" t="s">
        <v>1047</v>
      </c>
      <c r="C644" s="6" t="s">
        <v>1046</v>
      </c>
      <c r="D644" s="70" t="s">
        <v>1045</v>
      </c>
      <c r="E644" s="6">
        <v>2020</v>
      </c>
      <c r="F644" s="39">
        <v>-6.0000000000000001E-3</v>
      </c>
      <c r="G644" s="6" t="s">
        <v>1059</v>
      </c>
      <c r="H644" t="s">
        <v>1058</v>
      </c>
      <c r="I644" t="s">
        <v>337</v>
      </c>
      <c r="J644" s="6" t="s">
        <v>96</v>
      </c>
      <c r="K644" s="6">
        <v>0.53900000000000003</v>
      </c>
      <c r="L644" s="6" t="s">
        <v>96</v>
      </c>
      <c r="M644" s="6" t="s">
        <v>96</v>
      </c>
      <c r="N644" s="6" t="s">
        <v>96</v>
      </c>
      <c r="O644" s="6" t="s">
        <v>96</v>
      </c>
      <c r="P644" s="39" t="s">
        <v>96</v>
      </c>
      <c r="Q644" s="6">
        <v>0.01</v>
      </c>
      <c r="R644" s="6" t="s">
        <v>96</v>
      </c>
      <c r="S644" s="6">
        <v>6777</v>
      </c>
      <c r="T644" s="6" t="s">
        <v>96</v>
      </c>
      <c r="U644" s="7">
        <v>13.07</v>
      </c>
      <c r="V644" s="16">
        <v>18.91</v>
      </c>
      <c r="W644" s="16">
        <v>7.8</v>
      </c>
      <c r="X644" s="16">
        <v>12.4</v>
      </c>
      <c r="Y644" s="16" t="s">
        <v>96</v>
      </c>
      <c r="Z644" s="61" t="s">
        <v>69</v>
      </c>
      <c r="AA644" s="6" t="s">
        <v>70</v>
      </c>
      <c r="AB644" s="6">
        <v>2017</v>
      </c>
      <c r="AC644" s="6">
        <v>2019</v>
      </c>
      <c r="AD644" s="6" t="s">
        <v>96</v>
      </c>
      <c r="AE644" s="6">
        <v>0.53900000000000003</v>
      </c>
      <c r="AF644" s="6">
        <f t="shared" si="18"/>
        <v>0.46099999999999997</v>
      </c>
      <c r="AG644" s="6" t="s">
        <v>96</v>
      </c>
      <c r="AH644" s="6" t="s">
        <v>96</v>
      </c>
      <c r="AI644" s="6" t="s">
        <v>96</v>
      </c>
      <c r="AJ644" s="6" t="s">
        <v>96</v>
      </c>
      <c r="AK644" s="6">
        <v>1</v>
      </c>
      <c r="AL644" s="6">
        <v>32.15</v>
      </c>
      <c r="AM644" s="6" t="s">
        <v>96</v>
      </c>
      <c r="AN644" s="6" t="s">
        <v>96</v>
      </c>
      <c r="AO644" s="6">
        <v>7.44</v>
      </c>
      <c r="AP644" s="6">
        <v>3.12</v>
      </c>
      <c r="AQ644" s="6" t="s">
        <v>96</v>
      </c>
      <c r="AR644" s="6" t="s">
        <v>96</v>
      </c>
      <c r="AS644" s="6">
        <v>1</v>
      </c>
      <c r="AT644" s="6" t="s">
        <v>96</v>
      </c>
      <c r="AU644" s="6">
        <v>1</v>
      </c>
      <c r="AV644" s="6" t="s">
        <v>96</v>
      </c>
      <c r="AW644" s="6" t="s">
        <v>96</v>
      </c>
      <c r="AX644" s="6" t="s">
        <v>96</v>
      </c>
      <c r="AY644" s="6" t="s">
        <v>96</v>
      </c>
      <c r="AZ644" s="6">
        <v>1</v>
      </c>
      <c r="BA644" s="6">
        <v>1</v>
      </c>
      <c r="BB644" s="6" t="s">
        <v>96</v>
      </c>
      <c r="BC644" s="6" t="s">
        <v>96</v>
      </c>
      <c r="BD644" s="6" t="s">
        <v>96</v>
      </c>
      <c r="BE644" s="6" t="s">
        <v>96</v>
      </c>
      <c r="BF644" s="6" t="s">
        <v>96</v>
      </c>
      <c r="BG644" s="6" t="s">
        <v>96</v>
      </c>
      <c r="BH644" s="6" t="s">
        <v>96</v>
      </c>
      <c r="BI644" s="6" t="s">
        <v>96</v>
      </c>
      <c r="BJ644" s="6" t="s">
        <v>96</v>
      </c>
      <c r="BK644" s="6" t="s">
        <v>1049</v>
      </c>
      <c r="BL644" s="79" t="s">
        <v>1055</v>
      </c>
      <c r="BM644" t="s">
        <v>96</v>
      </c>
      <c r="BN644" s="6" t="s">
        <v>77</v>
      </c>
      <c r="BO644" t="s">
        <v>1050</v>
      </c>
      <c r="BP644" s="6" t="s">
        <v>96</v>
      </c>
      <c r="BQ644" t="s">
        <v>1060</v>
      </c>
      <c r="BR644" t="s">
        <v>1052</v>
      </c>
      <c r="BS644" t="s">
        <v>1053</v>
      </c>
      <c r="BT644" s="6" t="s">
        <v>96</v>
      </c>
      <c r="BU644" s="6" t="s">
        <v>96</v>
      </c>
      <c r="BV644" t="s">
        <v>1051</v>
      </c>
      <c r="BW644" t="s">
        <v>1054</v>
      </c>
      <c r="BX644" t="s">
        <v>1056</v>
      </c>
      <c r="BY644" t="s">
        <v>1057</v>
      </c>
    </row>
    <row r="645" spans="1:77" x14ac:dyDescent="0.25">
      <c r="A645" s="6" t="s">
        <v>1048</v>
      </c>
      <c r="B645" s="6" t="s">
        <v>1047</v>
      </c>
      <c r="C645" s="6" t="s">
        <v>1046</v>
      </c>
      <c r="D645" s="70" t="s">
        <v>1045</v>
      </c>
      <c r="E645" s="6">
        <v>2020</v>
      </c>
      <c r="F645" s="39">
        <v>1.4E-2</v>
      </c>
      <c r="G645" s="6" t="s">
        <v>1059</v>
      </c>
      <c r="H645" t="s">
        <v>1058</v>
      </c>
      <c r="I645" t="s">
        <v>337</v>
      </c>
      <c r="J645" s="6" t="s">
        <v>96</v>
      </c>
      <c r="K645" s="6">
        <v>0.14499999999999999</v>
      </c>
      <c r="L645" s="6" t="s">
        <v>96</v>
      </c>
      <c r="M645" s="6" t="s">
        <v>96</v>
      </c>
      <c r="N645" s="6" t="s">
        <v>96</v>
      </c>
      <c r="O645" s="6" t="s">
        <v>96</v>
      </c>
      <c r="P645" s="39" t="s">
        <v>96</v>
      </c>
      <c r="Q645" s="6">
        <v>8.9999999999999993E-3</v>
      </c>
      <c r="R645" s="6" t="s">
        <v>96</v>
      </c>
      <c r="S645" s="6">
        <v>6777</v>
      </c>
      <c r="T645" s="6" t="s">
        <v>96</v>
      </c>
      <c r="U645" s="7">
        <v>13.07</v>
      </c>
      <c r="V645" s="16">
        <v>18.91</v>
      </c>
      <c r="W645" s="16">
        <v>7.8</v>
      </c>
      <c r="X645" s="16">
        <v>12.4</v>
      </c>
      <c r="Y645" s="16" t="s">
        <v>96</v>
      </c>
      <c r="Z645" s="61" t="s">
        <v>69</v>
      </c>
      <c r="AA645" s="6" t="s">
        <v>70</v>
      </c>
      <c r="AB645" s="6">
        <v>2017</v>
      </c>
      <c r="AC645" s="6">
        <v>2019</v>
      </c>
      <c r="AD645" s="6" t="s">
        <v>96</v>
      </c>
      <c r="AE645" s="6">
        <v>0.53900000000000003</v>
      </c>
      <c r="AF645" s="6">
        <f t="shared" si="18"/>
        <v>0.46099999999999997</v>
      </c>
      <c r="AG645" s="6" t="s">
        <v>96</v>
      </c>
      <c r="AH645" s="6" t="s">
        <v>96</v>
      </c>
      <c r="AI645" s="6" t="s">
        <v>96</v>
      </c>
      <c r="AJ645" s="6" t="s">
        <v>96</v>
      </c>
      <c r="AK645" s="6">
        <v>1</v>
      </c>
      <c r="AL645" s="6">
        <v>32.15</v>
      </c>
      <c r="AM645" s="6" t="s">
        <v>96</v>
      </c>
      <c r="AN645" s="6" t="s">
        <v>96</v>
      </c>
      <c r="AO645" s="6">
        <v>7.44</v>
      </c>
      <c r="AP645" s="6">
        <v>3.12</v>
      </c>
      <c r="AQ645" s="6" t="s">
        <v>96</v>
      </c>
      <c r="AR645" s="6" t="s">
        <v>96</v>
      </c>
      <c r="AS645" s="6">
        <v>1</v>
      </c>
      <c r="AT645" s="6" t="s">
        <v>96</v>
      </c>
      <c r="AU645" s="6">
        <v>1</v>
      </c>
      <c r="AV645" s="6" t="s">
        <v>96</v>
      </c>
      <c r="AW645" s="6" t="s">
        <v>96</v>
      </c>
      <c r="AX645" s="6" t="s">
        <v>96</v>
      </c>
      <c r="AY645" s="6" t="s">
        <v>96</v>
      </c>
      <c r="AZ645" s="6">
        <v>1</v>
      </c>
      <c r="BA645" s="6">
        <v>1</v>
      </c>
      <c r="BB645" s="6" t="s">
        <v>96</v>
      </c>
      <c r="BC645" s="6" t="s">
        <v>96</v>
      </c>
      <c r="BD645" s="6" t="s">
        <v>96</v>
      </c>
      <c r="BE645" s="6" t="s">
        <v>96</v>
      </c>
      <c r="BF645" s="6" t="s">
        <v>96</v>
      </c>
      <c r="BG645" s="6" t="s">
        <v>96</v>
      </c>
      <c r="BH645" s="6" t="s">
        <v>96</v>
      </c>
      <c r="BI645" s="6" t="s">
        <v>96</v>
      </c>
      <c r="BJ645" s="6" t="s">
        <v>96</v>
      </c>
      <c r="BK645" s="6" t="s">
        <v>1049</v>
      </c>
      <c r="BL645" s="79" t="s">
        <v>1055</v>
      </c>
      <c r="BM645" t="s">
        <v>96</v>
      </c>
      <c r="BN645" s="6" t="s">
        <v>77</v>
      </c>
      <c r="BO645" t="s">
        <v>1050</v>
      </c>
      <c r="BP645" s="6" t="s">
        <v>96</v>
      </c>
      <c r="BQ645" t="s">
        <v>1060</v>
      </c>
      <c r="BR645" t="s">
        <v>1052</v>
      </c>
      <c r="BS645" t="s">
        <v>1053</v>
      </c>
      <c r="BT645" s="6" t="s">
        <v>96</v>
      </c>
      <c r="BU645" s="6" t="s">
        <v>96</v>
      </c>
      <c r="BV645" t="s">
        <v>1051</v>
      </c>
      <c r="BW645" t="s">
        <v>1054</v>
      </c>
      <c r="BX645" t="s">
        <v>1056</v>
      </c>
      <c r="BY645" t="s">
        <v>1057</v>
      </c>
    </row>
    <row r="646" spans="1:77" x14ac:dyDescent="0.25">
      <c r="A646" s="6" t="s">
        <v>1048</v>
      </c>
      <c r="B646" s="6" t="s">
        <v>1047</v>
      </c>
      <c r="C646" s="6" t="s">
        <v>1046</v>
      </c>
      <c r="D646" s="70" t="s">
        <v>1045</v>
      </c>
      <c r="E646" s="6">
        <v>2020</v>
      </c>
      <c r="F646" s="39">
        <v>-8.9999999999999993E-3</v>
      </c>
      <c r="G646" s="6" t="s">
        <v>1059</v>
      </c>
      <c r="H646" t="s">
        <v>1058</v>
      </c>
      <c r="I646" t="s">
        <v>337</v>
      </c>
      <c r="J646" s="6" t="s">
        <v>96</v>
      </c>
      <c r="K646" s="6">
        <v>0.13900000000000001</v>
      </c>
      <c r="L646" s="6" t="s">
        <v>96</v>
      </c>
      <c r="M646" s="6" t="s">
        <v>96</v>
      </c>
      <c r="N646" s="6" t="s">
        <v>96</v>
      </c>
      <c r="O646" s="6" t="s">
        <v>96</v>
      </c>
      <c r="P646" s="39" t="s">
        <v>96</v>
      </c>
      <c r="Q646" s="6">
        <v>6.0000000000000001E-3</v>
      </c>
      <c r="R646" s="6" t="s">
        <v>96</v>
      </c>
      <c r="S646" s="6">
        <v>6777</v>
      </c>
      <c r="T646" s="6" t="s">
        <v>96</v>
      </c>
      <c r="U646" s="7">
        <v>13.07</v>
      </c>
      <c r="V646" s="16">
        <v>18.91</v>
      </c>
      <c r="W646" s="16">
        <v>7.8</v>
      </c>
      <c r="X646" s="16">
        <v>12.4</v>
      </c>
      <c r="Y646" s="16" t="s">
        <v>96</v>
      </c>
      <c r="Z646" s="61" t="s">
        <v>69</v>
      </c>
      <c r="AA646" s="6" t="s">
        <v>70</v>
      </c>
      <c r="AB646" s="6">
        <v>2017</v>
      </c>
      <c r="AC646" s="6">
        <v>2019</v>
      </c>
      <c r="AD646" s="6" t="s">
        <v>96</v>
      </c>
      <c r="AE646" s="6">
        <v>0.53900000000000003</v>
      </c>
      <c r="AF646" s="6">
        <f t="shared" si="18"/>
        <v>0.46099999999999997</v>
      </c>
      <c r="AG646" s="6" t="s">
        <v>96</v>
      </c>
      <c r="AH646" s="6" t="s">
        <v>96</v>
      </c>
      <c r="AI646" s="6" t="s">
        <v>96</v>
      </c>
      <c r="AJ646" s="6" t="s">
        <v>96</v>
      </c>
      <c r="AK646" s="6">
        <v>1</v>
      </c>
      <c r="AL646" s="6">
        <v>32.15</v>
      </c>
      <c r="AM646" s="6" t="s">
        <v>96</v>
      </c>
      <c r="AN646" s="6" t="s">
        <v>96</v>
      </c>
      <c r="AO646" s="6">
        <v>7.44</v>
      </c>
      <c r="AP646" s="6">
        <v>3.12</v>
      </c>
      <c r="AQ646" s="6" t="s">
        <v>96</v>
      </c>
      <c r="AR646" s="6" t="s">
        <v>96</v>
      </c>
      <c r="AS646" s="6">
        <v>1</v>
      </c>
      <c r="AT646" s="6" t="s">
        <v>96</v>
      </c>
      <c r="AU646" s="6">
        <v>1</v>
      </c>
      <c r="AV646" s="6" t="s">
        <v>96</v>
      </c>
      <c r="AW646" s="6" t="s">
        <v>96</v>
      </c>
      <c r="AX646" s="6" t="s">
        <v>96</v>
      </c>
      <c r="AY646" s="6" t="s">
        <v>96</v>
      </c>
      <c r="AZ646" s="6">
        <v>1</v>
      </c>
      <c r="BA646" s="6">
        <v>1</v>
      </c>
      <c r="BB646" s="6" t="s">
        <v>96</v>
      </c>
      <c r="BC646" s="6" t="s">
        <v>96</v>
      </c>
      <c r="BD646" s="6" t="s">
        <v>96</v>
      </c>
      <c r="BE646" s="6" t="s">
        <v>96</v>
      </c>
      <c r="BF646" s="6" t="s">
        <v>96</v>
      </c>
      <c r="BG646" s="6" t="s">
        <v>96</v>
      </c>
      <c r="BH646" s="6" t="s">
        <v>96</v>
      </c>
      <c r="BI646" s="6" t="s">
        <v>96</v>
      </c>
      <c r="BJ646" s="6" t="s">
        <v>96</v>
      </c>
      <c r="BK646" s="6" t="s">
        <v>1049</v>
      </c>
      <c r="BL646" s="79" t="s">
        <v>1055</v>
      </c>
      <c r="BM646" t="s">
        <v>96</v>
      </c>
      <c r="BN646" s="6" t="s">
        <v>77</v>
      </c>
      <c r="BO646" t="s">
        <v>1050</v>
      </c>
      <c r="BP646" s="6" t="s">
        <v>96</v>
      </c>
      <c r="BQ646" t="s">
        <v>1060</v>
      </c>
      <c r="BR646" t="s">
        <v>1052</v>
      </c>
      <c r="BS646" t="s">
        <v>1053</v>
      </c>
      <c r="BT646" s="6" t="s">
        <v>96</v>
      </c>
      <c r="BU646" s="6" t="s">
        <v>96</v>
      </c>
      <c r="BV646" t="s">
        <v>1051</v>
      </c>
      <c r="BW646" t="s">
        <v>1054</v>
      </c>
      <c r="BX646" t="s">
        <v>1056</v>
      </c>
      <c r="BY646" t="s">
        <v>1057</v>
      </c>
    </row>
    <row r="647" spans="1:77" x14ac:dyDescent="0.25">
      <c r="A647" s="6" t="s">
        <v>1048</v>
      </c>
      <c r="B647" s="6" t="s">
        <v>1047</v>
      </c>
      <c r="C647" s="6" t="s">
        <v>1046</v>
      </c>
      <c r="D647" s="36" t="s">
        <v>1045</v>
      </c>
      <c r="E647" s="6">
        <v>2020</v>
      </c>
      <c r="F647" s="39">
        <v>-1E-3</v>
      </c>
      <c r="G647" s="6" t="s">
        <v>1059</v>
      </c>
      <c r="H647" t="s">
        <v>1058</v>
      </c>
      <c r="I647" t="s">
        <v>337</v>
      </c>
      <c r="J647" s="6" t="s">
        <v>96</v>
      </c>
      <c r="K647" s="6">
        <v>0.82499999999999996</v>
      </c>
      <c r="L647" s="6" t="s">
        <v>96</v>
      </c>
      <c r="M647" s="6" t="s">
        <v>96</v>
      </c>
      <c r="N647" s="6" t="s">
        <v>96</v>
      </c>
      <c r="O647" s="6" t="s">
        <v>96</v>
      </c>
      <c r="P647" s="39" t="s">
        <v>96</v>
      </c>
      <c r="Q647" s="6">
        <v>4.0000000000000001E-3</v>
      </c>
      <c r="R647" s="6" t="s">
        <v>96</v>
      </c>
      <c r="S647" s="6">
        <v>6777</v>
      </c>
      <c r="T647" s="6" t="s">
        <v>96</v>
      </c>
      <c r="U647" s="7">
        <v>13.07</v>
      </c>
      <c r="V647" s="16">
        <v>18.91</v>
      </c>
      <c r="W647" s="16">
        <v>7.8</v>
      </c>
      <c r="X647" s="16">
        <v>12.4</v>
      </c>
      <c r="Y647" s="16" t="s">
        <v>96</v>
      </c>
      <c r="Z647" s="61" t="s">
        <v>69</v>
      </c>
      <c r="AA647" s="6" t="s">
        <v>70</v>
      </c>
      <c r="AB647" s="6">
        <v>2017</v>
      </c>
      <c r="AC647" s="6">
        <v>2019</v>
      </c>
      <c r="AD647" s="6" t="s">
        <v>96</v>
      </c>
      <c r="AE647" s="6">
        <v>0.53900000000000003</v>
      </c>
      <c r="AF647" s="6">
        <f t="shared" si="18"/>
        <v>0.46099999999999997</v>
      </c>
      <c r="AG647" s="6" t="s">
        <v>96</v>
      </c>
      <c r="AH647" s="6" t="s">
        <v>96</v>
      </c>
      <c r="AI647" s="6" t="s">
        <v>96</v>
      </c>
      <c r="AJ647" s="6" t="s">
        <v>96</v>
      </c>
      <c r="AK647" s="6">
        <v>1</v>
      </c>
      <c r="AL647" s="6">
        <v>32.15</v>
      </c>
      <c r="AM647" s="6" t="s">
        <v>96</v>
      </c>
      <c r="AN647" s="6" t="s">
        <v>96</v>
      </c>
      <c r="AO647" s="6">
        <v>7.44</v>
      </c>
      <c r="AP647" s="6">
        <v>3.12</v>
      </c>
      <c r="AQ647" s="6" t="s">
        <v>96</v>
      </c>
      <c r="AR647" s="6" t="s">
        <v>96</v>
      </c>
      <c r="AS647" s="6">
        <v>1</v>
      </c>
      <c r="AT647" s="6" t="s">
        <v>96</v>
      </c>
      <c r="AU647" s="6">
        <v>1</v>
      </c>
      <c r="AV647" s="6" t="s">
        <v>96</v>
      </c>
      <c r="AW647" s="6" t="s">
        <v>96</v>
      </c>
      <c r="AX647" s="6" t="s">
        <v>96</v>
      </c>
      <c r="AY647" s="6" t="s">
        <v>96</v>
      </c>
      <c r="AZ647" s="6">
        <v>1</v>
      </c>
      <c r="BA647" s="6">
        <v>1</v>
      </c>
      <c r="BB647" s="6" t="s">
        <v>96</v>
      </c>
      <c r="BC647" s="6" t="s">
        <v>96</v>
      </c>
      <c r="BD647" s="6" t="s">
        <v>96</v>
      </c>
      <c r="BE647" s="6" t="s">
        <v>96</v>
      </c>
      <c r="BF647" s="6" t="s">
        <v>96</v>
      </c>
      <c r="BG647" s="6" t="s">
        <v>96</v>
      </c>
      <c r="BH647" s="6" t="s">
        <v>96</v>
      </c>
      <c r="BI647" s="6" t="s">
        <v>96</v>
      </c>
      <c r="BJ647" s="6" t="s">
        <v>96</v>
      </c>
      <c r="BK647" s="6" t="s">
        <v>1049</v>
      </c>
      <c r="BL647" s="79" t="s">
        <v>1055</v>
      </c>
      <c r="BM647" t="s">
        <v>96</v>
      </c>
      <c r="BN647" s="6" t="s">
        <v>152</v>
      </c>
      <c r="BO647" t="s">
        <v>1050</v>
      </c>
      <c r="BP647" s="6" t="s">
        <v>96</v>
      </c>
      <c r="BQ647" t="s">
        <v>1060</v>
      </c>
      <c r="BR647" t="s">
        <v>1052</v>
      </c>
      <c r="BS647" t="s">
        <v>1053</v>
      </c>
      <c r="BT647" s="6" t="s">
        <v>96</v>
      </c>
      <c r="BU647" s="6" t="s">
        <v>96</v>
      </c>
      <c r="BV647" t="s">
        <v>1051</v>
      </c>
      <c r="BW647" t="s">
        <v>1054</v>
      </c>
      <c r="BX647" t="s">
        <v>1056</v>
      </c>
      <c r="BY647" t="s">
        <v>1057</v>
      </c>
    </row>
    <row r="648" spans="1:77" x14ac:dyDescent="0.25">
      <c r="A648" s="6" t="s">
        <v>1048</v>
      </c>
      <c r="B648" s="6" t="s">
        <v>1047</v>
      </c>
      <c r="C648" s="6" t="s">
        <v>1046</v>
      </c>
      <c r="D648" s="70" t="s">
        <v>1045</v>
      </c>
      <c r="E648" s="6">
        <v>2020</v>
      </c>
      <c r="F648" s="39">
        <v>7.0000000000000001E-3</v>
      </c>
      <c r="G648" s="6" t="s">
        <v>1059</v>
      </c>
      <c r="H648" t="s">
        <v>1058</v>
      </c>
      <c r="I648" t="s">
        <v>337</v>
      </c>
      <c r="J648" s="6" t="s">
        <v>96</v>
      </c>
      <c r="K648" s="6">
        <v>0.30099999999999999</v>
      </c>
      <c r="L648" s="6" t="s">
        <v>96</v>
      </c>
      <c r="M648" s="6" t="s">
        <v>96</v>
      </c>
      <c r="N648" s="6" t="s">
        <v>96</v>
      </c>
      <c r="O648" s="6" t="s">
        <v>96</v>
      </c>
      <c r="P648" s="39" t="s">
        <v>96</v>
      </c>
      <c r="Q648" s="6">
        <v>7.0000000000000001E-3</v>
      </c>
      <c r="R648" s="6" t="s">
        <v>96</v>
      </c>
      <c r="S648" s="6">
        <v>6777</v>
      </c>
      <c r="T648" s="6" t="s">
        <v>96</v>
      </c>
      <c r="U648" s="7">
        <v>13.07</v>
      </c>
      <c r="V648" s="16">
        <v>18.91</v>
      </c>
      <c r="W648" s="16">
        <v>7.8</v>
      </c>
      <c r="X648" s="16">
        <v>12.4</v>
      </c>
      <c r="Y648" s="16" t="s">
        <v>96</v>
      </c>
      <c r="Z648" s="61" t="s">
        <v>69</v>
      </c>
      <c r="AA648" s="6" t="s">
        <v>70</v>
      </c>
      <c r="AB648" s="6">
        <v>2017</v>
      </c>
      <c r="AC648" s="6">
        <v>2019</v>
      </c>
      <c r="AD648" s="6" t="s">
        <v>96</v>
      </c>
      <c r="AE648" s="6">
        <v>0.53900000000000003</v>
      </c>
      <c r="AF648" s="6">
        <f t="shared" si="18"/>
        <v>0.46099999999999997</v>
      </c>
      <c r="AG648" s="6" t="s">
        <v>96</v>
      </c>
      <c r="AH648" s="6" t="s">
        <v>96</v>
      </c>
      <c r="AI648" s="6" t="s">
        <v>96</v>
      </c>
      <c r="AJ648" s="6" t="s">
        <v>96</v>
      </c>
      <c r="AK648" s="6">
        <v>1</v>
      </c>
      <c r="AL648" s="6">
        <v>32.15</v>
      </c>
      <c r="AM648" s="6" t="s">
        <v>96</v>
      </c>
      <c r="AN648" s="6" t="s">
        <v>96</v>
      </c>
      <c r="AO648" s="6">
        <v>7.44</v>
      </c>
      <c r="AP648" s="6">
        <v>3.12</v>
      </c>
      <c r="AQ648" s="6" t="s">
        <v>96</v>
      </c>
      <c r="AR648" s="6" t="s">
        <v>96</v>
      </c>
      <c r="AS648" s="6">
        <v>1</v>
      </c>
      <c r="AT648" s="6" t="s">
        <v>96</v>
      </c>
      <c r="AU648" s="6">
        <v>1</v>
      </c>
      <c r="AV648" s="6" t="s">
        <v>96</v>
      </c>
      <c r="AW648" s="6" t="s">
        <v>96</v>
      </c>
      <c r="AX648" s="6" t="s">
        <v>96</v>
      </c>
      <c r="AY648" s="6" t="s">
        <v>96</v>
      </c>
      <c r="AZ648" s="6">
        <v>1</v>
      </c>
      <c r="BA648" s="6">
        <v>1</v>
      </c>
      <c r="BB648" s="6" t="s">
        <v>96</v>
      </c>
      <c r="BC648" s="6" t="s">
        <v>96</v>
      </c>
      <c r="BD648" s="6" t="s">
        <v>96</v>
      </c>
      <c r="BE648" s="6" t="s">
        <v>96</v>
      </c>
      <c r="BF648" s="6" t="s">
        <v>96</v>
      </c>
      <c r="BG648" s="6" t="s">
        <v>96</v>
      </c>
      <c r="BH648" s="6" t="s">
        <v>96</v>
      </c>
      <c r="BI648" s="6" t="s">
        <v>96</v>
      </c>
      <c r="BJ648" s="6" t="s">
        <v>96</v>
      </c>
      <c r="BK648" s="6" t="s">
        <v>1049</v>
      </c>
      <c r="BL648" s="79" t="s">
        <v>1055</v>
      </c>
      <c r="BM648" t="s">
        <v>96</v>
      </c>
      <c r="BN648" s="6" t="s">
        <v>152</v>
      </c>
      <c r="BO648" t="s">
        <v>1050</v>
      </c>
      <c r="BP648" s="6" t="s">
        <v>96</v>
      </c>
      <c r="BQ648" t="s">
        <v>1060</v>
      </c>
      <c r="BR648" t="s">
        <v>1052</v>
      </c>
      <c r="BS648" t="s">
        <v>1053</v>
      </c>
      <c r="BT648" s="6" t="s">
        <v>96</v>
      </c>
      <c r="BU648" s="6" t="s">
        <v>96</v>
      </c>
      <c r="BV648" t="s">
        <v>1051</v>
      </c>
      <c r="BW648" t="s">
        <v>1054</v>
      </c>
      <c r="BX648" t="s">
        <v>1056</v>
      </c>
      <c r="BY648" t="s">
        <v>1057</v>
      </c>
    </row>
    <row r="649" spans="1:77" x14ac:dyDescent="0.25">
      <c r="A649" s="6" t="s">
        <v>1048</v>
      </c>
      <c r="B649" s="6" t="s">
        <v>1047</v>
      </c>
      <c r="C649" s="6" t="s">
        <v>1046</v>
      </c>
      <c r="D649" s="70" t="s">
        <v>1045</v>
      </c>
      <c r="E649" s="6">
        <v>2020</v>
      </c>
      <c r="F649" s="39">
        <v>-6.0000000000000001E-3</v>
      </c>
      <c r="G649" s="6" t="s">
        <v>1059</v>
      </c>
      <c r="H649" t="s">
        <v>1058</v>
      </c>
      <c r="I649" t="s">
        <v>337</v>
      </c>
      <c r="J649" s="6" t="s">
        <v>96</v>
      </c>
      <c r="K649" s="6">
        <v>0.35399999999999998</v>
      </c>
      <c r="L649" s="6" t="s">
        <v>96</v>
      </c>
      <c r="M649" s="6" t="s">
        <v>96</v>
      </c>
      <c r="N649" s="6" t="s">
        <v>96</v>
      </c>
      <c r="O649" s="6" t="s">
        <v>96</v>
      </c>
      <c r="P649" s="39" t="s">
        <v>96</v>
      </c>
      <c r="Q649" s="6">
        <v>7.0000000000000001E-3</v>
      </c>
      <c r="R649" s="6" t="s">
        <v>96</v>
      </c>
      <c r="S649" s="6">
        <v>6777</v>
      </c>
      <c r="T649" s="6" t="s">
        <v>96</v>
      </c>
      <c r="U649" s="7">
        <v>13.07</v>
      </c>
      <c r="V649" s="16">
        <v>18.91</v>
      </c>
      <c r="W649" s="16">
        <v>7.8</v>
      </c>
      <c r="X649" s="16">
        <v>12.4</v>
      </c>
      <c r="Y649" s="16" t="s">
        <v>96</v>
      </c>
      <c r="Z649" s="61" t="s">
        <v>69</v>
      </c>
      <c r="AA649" s="6" t="s">
        <v>70</v>
      </c>
      <c r="AB649" s="6">
        <v>2017</v>
      </c>
      <c r="AC649" s="6">
        <v>2019</v>
      </c>
      <c r="AD649" s="6" t="s">
        <v>96</v>
      </c>
      <c r="AE649" s="6">
        <v>0.53900000000000003</v>
      </c>
      <c r="AF649" s="6">
        <f t="shared" si="18"/>
        <v>0.46099999999999997</v>
      </c>
      <c r="AG649" s="6" t="s">
        <v>96</v>
      </c>
      <c r="AH649" s="6" t="s">
        <v>96</v>
      </c>
      <c r="AI649" s="6" t="s">
        <v>96</v>
      </c>
      <c r="AJ649" s="6" t="s">
        <v>96</v>
      </c>
      <c r="AK649" s="6">
        <v>1</v>
      </c>
      <c r="AL649" s="6">
        <v>32.15</v>
      </c>
      <c r="AM649" s="6" t="s">
        <v>96</v>
      </c>
      <c r="AN649" s="6" t="s">
        <v>96</v>
      </c>
      <c r="AO649" s="6">
        <v>7.44</v>
      </c>
      <c r="AP649" s="6">
        <v>3.12</v>
      </c>
      <c r="AQ649" s="6" t="s">
        <v>96</v>
      </c>
      <c r="AR649" s="6" t="s">
        <v>96</v>
      </c>
      <c r="AS649" s="6">
        <v>1</v>
      </c>
      <c r="AT649" s="6" t="s">
        <v>96</v>
      </c>
      <c r="AU649" s="6">
        <v>1</v>
      </c>
      <c r="AV649" s="6" t="s">
        <v>96</v>
      </c>
      <c r="AW649" s="6" t="s">
        <v>96</v>
      </c>
      <c r="AX649" s="6" t="s">
        <v>96</v>
      </c>
      <c r="AY649" s="6" t="s">
        <v>96</v>
      </c>
      <c r="AZ649" s="6">
        <v>1</v>
      </c>
      <c r="BA649" s="6">
        <v>1</v>
      </c>
      <c r="BB649" s="6" t="s">
        <v>96</v>
      </c>
      <c r="BC649" s="6" t="s">
        <v>96</v>
      </c>
      <c r="BD649" s="6" t="s">
        <v>96</v>
      </c>
      <c r="BE649" s="6" t="s">
        <v>96</v>
      </c>
      <c r="BF649" s="6" t="s">
        <v>96</v>
      </c>
      <c r="BG649" s="6" t="s">
        <v>96</v>
      </c>
      <c r="BH649" s="6" t="s">
        <v>96</v>
      </c>
      <c r="BI649" s="6" t="s">
        <v>96</v>
      </c>
      <c r="BJ649" s="6" t="s">
        <v>96</v>
      </c>
      <c r="BK649" s="6" t="s">
        <v>1049</v>
      </c>
      <c r="BL649" s="79" t="s">
        <v>1055</v>
      </c>
      <c r="BM649" t="s">
        <v>96</v>
      </c>
      <c r="BN649" s="6" t="s">
        <v>152</v>
      </c>
      <c r="BO649" t="s">
        <v>1050</v>
      </c>
      <c r="BP649" s="6" t="s">
        <v>96</v>
      </c>
      <c r="BQ649" t="s">
        <v>1060</v>
      </c>
      <c r="BR649" t="s">
        <v>1052</v>
      </c>
      <c r="BS649" t="s">
        <v>1053</v>
      </c>
      <c r="BT649" s="6" t="s">
        <v>96</v>
      </c>
      <c r="BU649" s="6" t="s">
        <v>96</v>
      </c>
      <c r="BV649" t="s">
        <v>1051</v>
      </c>
      <c r="BW649" t="s">
        <v>1054</v>
      </c>
      <c r="BX649" t="s">
        <v>1056</v>
      </c>
      <c r="BY649" t="s">
        <v>1057</v>
      </c>
    </row>
    <row r="650" spans="1:77" x14ac:dyDescent="0.25">
      <c r="A650" s="6" t="s">
        <v>1048</v>
      </c>
      <c r="B650" s="6" t="s">
        <v>1047</v>
      </c>
      <c r="C650" s="6" t="s">
        <v>1046</v>
      </c>
      <c r="D650" s="70" t="s">
        <v>1045</v>
      </c>
      <c r="E650" s="6">
        <v>2020</v>
      </c>
      <c r="F650" s="39">
        <v>6.0000000000000001E-3</v>
      </c>
      <c r="G650" s="6" t="s">
        <v>1059</v>
      </c>
      <c r="H650" t="s">
        <v>1058</v>
      </c>
      <c r="I650" t="s">
        <v>337</v>
      </c>
      <c r="J650" s="6" t="s">
        <v>96</v>
      </c>
      <c r="K650" s="6">
        <v>0.33400000000000002</v>
      </c>
      <c r="L650" s="6" t="s">
        <v>96</v>
      </c>
      <c r="M650" s="6" t="s">
        <v>96</v>
      </c>
      <c r="N650" s="6" t="s">
        <v>96</v>
      </c>
      <c r="O650" s="6" t="s">
        <v>96</v>
      </c>
      <c r="P650" s="39" t="s">
        <v>96</v>
      </c>
      <c r="Q650" s="6">
        <v>7.0000000000000001E-3</v>
      </c>
      <c r="R650" s="6" t="s">
        <v>96</v>
      </c>
      <c r="S650" s="6">
        <v>6777</v>
      </c>
      <c r="T650" s="6" t="s">
        <v>96</v>
      </c>
      <c r="U650" s="7">
        <v>13.07</v>
      </c>
      <c r="V650" s="16">
        <v>18.91</v>
      </c>
      <c r="W650" s="16">
        <v>7.8</v>
      </c>
      <c r="X650" s="16">
        <v>12.4</v>
      </c>
      <c r="Y650" s="16" t="s">
        <v>96</v>
      </c>
      <c r="Z650" s="61" t="s">
        <v>69</v>
      </c>
      <c r="AA650" s="6" t="s">
        <v>70</v>
      </c>
      <c r="AB650" s="6">
        <v>2017</v>
      </c>
      <c r="AC650" s="6">
        <v>2019</v>
      </c>
      <c r="AD650" s="6" t="s">
        <v>96</v>
      </c>
      <c r="AE650" s="6">
        <v>0.53900000000000003</v>
      </c>
      <c r="AF650" s="6">
        <f t="shared" si="18"/>
        <v>0.46099999999999997</v>
      </c>
      <c r="AG650" s="6" t="s">
        <v>96</v>
      </c>
      <c r="AH650" s="6" t="s">
        <v>96</v>
      </c>
      <c r="AI650" s="6" t="s">
        <v>96</v>
      </c>
      <c r="AJ650" s="6" t="s">
        <v>96</v>
      </c>
      <c r="AK650" s="6">
        <v>1</v>
      </c>
      <c r="AL650" s="6">
        <v>32.15</v>
      </c>
      <c r="AM650" s="6" t="s">
        <v>96</v>
      </c>
      <c r="AN650" s="6" t="s">
        <v>96</v>
      </c>
      <c r="AO650" s="6">
        <v>7.44</v>
      </c>
      <c r="AP650" s="6">
        <v>3.12</v>
      </c>
      <c r="AQ650" s="6" t="s">
        <v>96</v>
      </c>
      <c r="AR650" s="6" t="s">
        <v>96</v>
      </c>
      <c r="AS650" s="6">
        <v>1</v>
      </c>
      <c r="AT650" s="6" t="s">
        <v>96</v>
      </c>
      <c r="AU650" s="6">
        <v>1</v>
      </c>
      <c r="AV650" s="6" t="s">
        <v>96</v>
      </c>
      <c r="AW650" s="6" t="s">
        <v>96</v>
      </c>
      <c r="AX650" s="6" t="s">
        <v>96</v>
      </c>
      <c r="AY650" s="6" t="s">
        <v>96</v>
      </c>
      <c r="AZ650" s="6">
        <v>1</v>
      </c>
      <c r="BA650" s="6">
        <v>1</v>
      </c>
      <c r="BB650" s="6" t="s">
        <v>96</v>
      </c>
      <c r="BC650" s="6" t="s">
        <v>96</v>
      </c>
      <c r="BD650" s="6" t="s">
        <v>96</v>
      </c>
      <c r="BE650" s="6" t="s">
        <v>96</v>
      </c>
      <c r="BF650" s="6" t="s">
        <v>96</v>
      </c>
      <c r="BG650" s="6" t="s">
        <v>96</v>
      </c>
      <c r="BH650" s="6" t="s">
        <v>96</v>
      </c>
      <c r="BI650" s="6" t="s">
        <v>96</v>
      </c>
      <c r="BJ650" s="6" t="s">
        <v>96</v>
      </c>
      <c r="BK650" s="6" t="s">
        <v>1049</v>
      </c>
      <c r="BL650" s="79" t="s">
        <v>1055</v>
      </c>
      <c r="BM650" t="s">
        <v>96</v>
      </c>
      <c r="BN650" s="6" t="s">
        <v>152</v>
      </c>
      <c r="BO650" t="s">
        <v>1050</v>
      </c>
      <c r="BP650" s="6" t="s">
        <v>96</v>
      </c>
      <c r="BQ650" t="s">
        <v>1060</v>
      </c>
      <c r="BR650" t="s">
        <v>1052</v>
      </c>
      <c r="BS650" t="s">
        <v>1053</v>
      </c>
      <c r="BT650" s="6" t="s">
        <v>96</v>
      </c>
      <c r="BU650" s="6" t="s">
        <v>96</v>
      </c>
      <c r="BV650" t="s">
        <v>1051</v>
      </c>
      <c r="BW650" t="s">
        <v>1054</v>
      </c>
      <c r="BX650" t="s">
        <v>1056</v>
      </c>
      <c r="BY650" t="s">
        <v>1057</v>
      </c>
    </row>
    <row r="651" spans="1:77" x14ac:dyDescent="0.25">
      <c r="A651" s="6" t="s">
        <v>1048</v>
      </c>
      <c r="B651" s="6" t="s">
        <v>1047</v>
      </c>
      <c r="C651" s="6" t="s">
        <v>1046</v>
      </c>
      <c r="D651" s="70" t="s">
        <v>1045</v>
      </c>
      <c r="E651" s="6">
        <v>2020</v>
      </c>
      <c r="F651" s="39">
        <v>1E-3</v>
      </c>
      <c r="G651" s="6" t="s">
        <v>1059</v>
      </c>
      <c r="H651" t="s">
        <v>1058</v>
      </c>
      <c r="I651" t="s">
        <v>337</v>
      </c>
      <c r="J651" s="6" t="s">
        <v>96</v>
      </c>
      <c r="K651" s="6">
        <v>0.79700000000000004</v>
      </c>
      <c r="L651" s="6" t="s">
        <v>96</v>
      </c>
      <c r="M651" s="6" t="s">
        <v>96</v>
      </c>
      <c r="N651" s="6" t="s">
        <v>96</v>
      </c>
      <c r="O651" s="6" t="s">
        <v>96</v>
      </c>
      <c r="P651" s="39" t="s">
        <v>96</v>
      </c>
      <c r="Q651" s="6">
        <v>5.0000000000000001E-3</v>
      </c>
      <c r="R651" s="6" t="s">
        <v>96</v>
      </c>
      <c r="S651" s="6">
        <v>6777</v>
      </c>
      <c r="T651" s="6" t="s">
        <v>96</v>
      </c>
      <c r="U651" s="7">
        <v>13.07</v>
      </c>
      <c r="V651" s="16">
        <v>18.91</v>
      </c>
      <c r="W651" s="16">
        <v>7.8</v>
      </c>
      <c r="X651" s="16">
        <v>12.4</v>
      </c>
      <c r="Y651" s="16" t="s">
        <v>96</v>
      </c>
      <c r="Z651" s="61" t="s">
        <v>69</v>
      </c>
      <c r="AA651" s="6" t="s">
        <v>70</v>
      </c>
      <c r="AB651" s="6">
        <v>2017</v>
      </c>
      <c r="AC651" s="6">
        <v>2019</v>
      </c>
      <c r="AD651" s="6" t="s">
        <v>96</v>
      </c>
      <c r="AE651" s="6">
        <v>0.53900000000000003</v>
      </c>
      <c r="AF651" s="6">
        <f t="shared" si="18"/>
        <v>0.46099999999999997</v>
      </c>
      <c r="AG651" s="6" t="s">
        <v>96</v>
      </c>
      <c r="AH651" s="6" t="s">
        <v>96</v>
      </c>
      <c r="AI651" s="6" t="s">
        <v>96</v>
      </c>
      <c r="AJ651" s="6" t="s">
        <v>96</v>
      </c>
      <c r="AK651" s="6">
        <v>1</v>
      </c>
      <c r="AL651" s="6">
        <v>32.15</v>
      </c>
      <c r="AM651" s="6" t="s">
        <v>96</v>
      </c>
      <c r="AN651" s="6" t="s">
        <v>96</v>
      </c>
      <c r="AO651" s="6">
        <v>7.44</v>
      </c>
      <c r="AP651" s="6">
        <v>3.12</v>
      </c>
      <c r="AQ651" s="6" t="s">
        <v>96</v>
      </c>
      <c r="AR651" s="6" t="s">
        <v>96</v>
      </c>
      <c r="AS651" s="6">
        <v>1</v>
      </c>
      <c r="AT651" s="6" t="s">
        <v>96</v>
      </c>
      <c r="AU651" s="6">
        <v>1</v>
      </c>
      <c r="AV651" s="6" t="s">
        <v>96</v>
      </c>
      <c r="AW651" s="6" t="s">
        <v>96</v>
      </c>
      <c r="AX651" s="6" t="s">
        <v>96</v>
      </c>
      <c r="AY651" s="6" t="s">
        <v>96</v>
      </c>
      <c r="AZ651" s="6">
        <v>1</v>
      </c>
      <c r="BA651" s="6">
        <v>1</v>
      </c>
      <c r="BB651" s="6" t="s">
        <v>96</v>
      </c>
      <c r="BC651" s="6" t="s">
        <v>96</v>
      </c>
      <c r="BD651" s="6" t="s">
        <v>96</v>
      </c>
      <c r="BE651" s="6" t="s">
        <v>96</v>
      </c>
      <c r="BF651" s="6" t="s">
        <v>96</v>
      </c>
      <c r="BG651" s="6" t="s">
        <v>96</v>
      </c>
      <c r="BH651" s="6" t="s">
        <v>96</v>
      </c>
      <c r="BI651" s="6" t="s">
        <v>96</v>
      </c>
      <c r="BJ651" s="6" t="s">
        <v>96</v>
      </c>
      <c r="BK651" s="6" t="s">
        <v>1049</v>
      </c>
      <c r="BL651" s="79" t="s">
        <v>1055</v>
      </c>
      <c r="BM651" t="s">
        <v>96</v>
      </c>
      <c r="BN651" s="6" t="s">
        <v>152</v>
      </c>
      <c r="BO651" t="s">
        <v>1050</v>
      </c>
      <c r="BP651" s="6" t="s">
        <v>96</v>
      </c>
      <c r="BQ651" t="s">
        <v>1060</v>
      </c>
      <c r="BR651" t="s">
        <v>1052</v>
      </c>
      <c r="BS651" t="s">
        <v>1053</v>
      </c>
      <c r="BT651" s="6" t="s">
        <v>96</v>
      </c>
      <c r="BU651" s="6" t="s">
        <v>96</v>
      </c>
      <c r="BV651" t="s">
        <v>1051</v>
      </c>
      <c r="BW651" t="s">
        <v>1054</v>
      </c>
      <c r="BX651" t="s">
        <v>1056</v>
      </c>
      <c r="BY651" t="s">
        <v>1057</v>
      </c>
    </row>
    <row r="652" spans="1:77" x14ac:dyDescent="0.25">
      <c r="A652" s="6" t="s">
        <v>1048</v>
      </c>
      <c r="B652" s="6" t="s">
        <v>1047</v>
      </c>
      <c r="C652" s="6" t="s">
        <v>1046</v>
      </c>
      <c r="D652" s="36" t="s">
        <v>1045</v>
      </c>
      <c r="E652" s="6">
        <v>2020</v>
      </c>
      <c r="F652" s="39">
        <v>0.06</v>
      </c>
      <c r="G652" s="6" t="s">
        <v>1059</v>
      </c>
      <c r="H652" t="s">
        <v>1058</v>
      </c>
      <c r="I652" t="s">
        <v>337</v>
      </c>
      <c r="J652" s="6" t="s">
        <v>96</v>
      </c>
      <c r="K652" s="6">
        <v>4.5999999999999999E-2</v>
      </c>
      <c r="L652" s="6" t="s">
        <v>96</v>
      </c>
      <c r="M652" s="6" t="s">
        <v>96</v>
      </c>
      <c r="N652" s="6" t="s">
        <v>96</v>
      </c>
      <c r="O652" s="6" t="s">
        <v>96</v>
      </c>
      <c r="P652" s="39" t="s">
        <v>96</v>
      </c>
      <c r="Q652" s="6">
        <v>5.0000000000000001E-3</v>
      </c>
      <c r="R652" s="6" t="s">
        <v>96</v>
      </c>
      <c r="S652" s="6">
        <v>6777</v>
      </c>
      <c r="T652" s="6" t="s">
        <v>96</v>
      </c>
      <c r="U652" s="7">
        <v>13.07</v>
      </c>
      <c r="V652" s="16">
        <v>18.91</v>
      </c>
      <c r="W652" s="16">
        <v>7.8</v>
      </c>
      <c r="X652" s="16">
        <v>12.4</v>
      </c>
      <c r="Y652" s="16" t="s">
        <v>96</v>
      </c>
      <c r="Z652" s="61" t="s">
        <v>69</v>
      </c>
      <c r="AA652" s="6" t="s">
        <v>70</v>
      </c>
      <c r="AB652" s="6">
        <v>2017</v>
      </c>
      <c r="AC652" s="6">
        <v>2019</v>
      </c>
      <c r="AD652" s="6" t="s">
        <v>96</v>
      </c>
      <c r="AE652" s="6">
        <v>0.53900000000000003</v>
      </c>
      <c r="AF652" s="6">
        <f t="shared" si="18"/>
        <v>0.46099999999999997</v>
      </c>
      <c r="AG652" s="6" t="s">
        <v>96</v>
      </c>
      <c r="AH652" s="6" t="s">
        <v>96</v>
      </c>
      <c r="AI652" s="6" t="s">
        <v>96</v>
      </c>
      <c r="AJ652" s="6" t="s">
        <v>96</v>
      </c>
      <c r="AK652" s="6">
        <v>1</v>
      </c>
      <c r="AL652" s="6">
        <v>32.15</v>
      </c>
      <c r="AM652" s="6" t="s">
        <v>96</v>
      </c>
      <c r="AN652" s="6" t="s">
        <v>96</v>
      </c>
      <c r="AO652" s="6">
        <v>7.44</v>
      </c>
      <c r="AP652" s="6">
        <v>3.12</v>
      </c>
      <c r="AQ652" s="6" t="s">
        <v>96</v>
      </c>
      <c r="AR652" s="6" t="s">
        <v>96</v>
      </c>
      <c r="AS652" s="6">
        <v>1</v>
      </c>
      <c r="AT652" s="6" t="s">
        <v>96</v>
      </c>
      <c r="AU652" s="6">
        <v>1</v>
      </c>
      <c r="AV652" s="6" t="s">
        <v>96</v>
      </c>
      <c r="AW652" s="6" t="s">
        <v>96</v>
      </c>
      <c r="AX652" s="6" t="s">
        <v>96</v>
      </c>
      <c r="AY652" s="6" t="s">
        <v>96</v>
      </c>
      <c r="AZ652" s="6">
        <v>1</v>
      </c>
      <c r="BA652" s="6">
        <v>1</v>
      </c>
      <c r="BB652" s="6" t="s">
        <v>96</v>
      </c>
      <c r="BC652" s="6" t="s">
        <v>96</v>
      </c>
      <c r="BD652" s="6" t="s">
        <v>96</v>
      </c>
      <c r="BE652" s="6" t="s">
        <v>96</v>
      </c>
      <c r="BF652" s="6" t="s">
        <v>96</v>
      </c>
      <c r="BG652" s="6" t="s">
        <v>96</v>
      </c>
      <c r="BH652" s="6" t="s">
        <v>96</v>
      </c>
      <c r="BI652" s="6" t="s">
        <v>96</v>
      </c>
      <c r="BJ652" s="6" t="s">
        <v>96</v>
      </c>
      <c r="BK652" s="6" t="s">
        <v>1049</v>
      </c>
      <c r="BL652" s="79" t="s">
        <v>1055</v>
      </c>
      <c r="BM652" t="s">
        <v>96</v>
      </c>
      <c r="BN652" s="6" t="s">
        <v>101</v>
      </c>
      <c r="BO652" t="s">
        <v>1050</v>
      </c>
      <c r="BP652" s="6" t="s">
        <v>96</v>
      </c>
      <c r="BQ652" t="s">
        <v>1060</v>
      </c>
      <c r="BR652" t="s">
        <v>1052</v>
      </c>
      <c r="BS652" t="s">
        <v>1053</v>
      </c>
      <c r="BT652" s="6" t="s">
        <v>96</v>
      </c>
      <c r="BU652" s="6" t="s">
        <v>96</v>
      </c>
      <c r="BV652" t="s">
        <v>1051</v>
      </c>
      <c r="BW652" t="s">
        <v>1054</v>
      </c>
      <c r="BX652" t="s">
        <v>1056</v>
      </c>
      <c r="BY652" t="s">
        <v>1057</v>
      </c>
    </row>
    <row r="653" spans="1:77" x14ac:dyDescent="0.25">
      <c r="A653" s="6" t="s">
        <v>1048</v>
      </c>
      <c r="B653" s="6" t="s">
        <v>1047</v>
      </c>
      <c r="C653" s="6" t="s">
        <v>1046</v>
      </c>
      <c r="D653" s="70" t="s">
        <v>1045</v>
      </c>
      <c r="E653" s="6">
        <v>2020</v>
      </c>
      <c r="F653" s="39">
        <v>0.01</v>
      </c>
      <c r="G653" s="6" t="s">
        <v>1059</v>
      </c>
      <c r="H653" t="s">
        <v>1058</v>
      </c>
      <c r="I653" t="s">
        <v>337</v>
      </c>
      <c r="J653" s="6" t="s">
        <v>96</v>
      </c>
      <c r="K653" s="6">
        <v>0.95699999999999996</v>
      </c>
      <c r="L653" s="6" t="s">
        <v>96</v>
      </c>
      <c r="M653" s="6" t="s">
        <v>96</v>
      </c>
      <c r="N653" s="6" t="s">
        <v>96</v>
      </c>
      <c r="O653" s="6" t="s">
        <v>96</v>
      </c>
      <c r="P653" s="39" t="s">
        <v>96</v>
      </c>
      <c r="Q653" s="6">
        <v>7.0000000000000001E-3</v>
      </c>
      <c r="R653" s="6" t="s">
        <v>96</v>
      </c>
      <c r="S653" s="6">
        <v>6777</v>
      </c>
      <c r="T653" s="6" t="s">
        <v>96</v>
      </c>
      <c r="U653" s="7">
        <v>13.07</v>
      </c>
      <c r="V653" s="16">
        <v>18.91</v>
      </c>
      <c r="W653" s="16">
        <v>7.8</v>
      </c>
      <c r="X653" s="16">
        <v>12.4</v>
      </c>
      <c r="Y653" s="16" t="s">
        <v>96</v>
      </c>
      <c r="Z653" s="61" t="s">
        <v>69</v>
      </c>
      <c r="AA653" s="6" t="s">
        <v>70</v>
      </c>
      <c r="AB653" s="6">
        <v>2017</v>
      </c>
      <c r="AC653" s="6">
        <v>2019</v>
      </c>
      <c r="AD653" s="6" t="s">
        <v>96</v>
      </c>
      <c r="AE653" s="6">
        <v>0.53900000000000003</v>
      </c>
      <c r="AF653" s="6">
        <f t="shared" si="18"/>
        <v>0.46099999999999997</v>
      </c>
      <c r="AG653" s="6" t="s">
        <v>96</v>
      </c>
      <c r="AH653" s="6" t="s">
        <v>96</v>
      </c>
      <c r="AI653" s="6" t="s">
        <v>96</v>
      </c>
      <c r="AJ653" s="6" t="s">
        <v>96</v>
      </c>
      <c r="AK653" s="6">
        <v>1</v>
      </c>
      <c r="AL653" s="6">
        <v>32.15</v>
      </c>
      <c r="AM653" s="6" t="s">
        <v>96</v>
      </c>
      <c r="AN653" s="6" t="s">
        <v>96</v>
      </c>
      <c r="AO653" s="6">
        <v>7.44</v>
      </c>
      <c r="AP653" s="6">
        <v>3.12</v>
      </c>
      <c r="AQ653" s="6" t="s">
        <v>96</v>
      </c>
      <c r="AR653" s="6" t="s">
        <v>96</v>
      </c>
      <c r="AS653" s="6">
        <v>1</v>
      </c>
      <c r="AT653" s="6" t="s">
        <v>96</v>
      </c>
      <c r="AU653" s="6">
        <v>1</v>
      </c>
      <c r="AV653" s="6" t="s">
        <v>96</v>
      </c>
      <c r="AW653" s="6" t="s">
        <v>96</v>
      </c>
      <c r="AX653" s="6" t="s">
        <v>96</v>
      </c>
      <c r="AY653" s="6" t="s">
        <v>96</v>
      </c>
      <c r="AZ653" s="6">
        <v>1</v>
      </c>
      <c r="BA653" s="6">
        <v>1</v>
      </c>
      <c r="BB653" s="6" t="s">
        <v>96</v>
      </c>
      <c r="BC653" s="6" t="s">
        <v>96</v>
      </c>
      <c r="BD653" s="6" t="s">
        <v>96</v>
      </c>
      <c r="BE653" s="6" t="s">
        <v>96</v>
      </c>
      <c r="BF653" s="6" t="s">
        <v>96</v>
      </c>
      <c r="BG653" s="6" t="s">
        <v>96</v>
      </c>
      <c r="BH653" s="6" t="s">
        <v>96</v>
      </c>
      <c r="BI653" s="6" t="s">
        <v>96</v>
      </c>
      <c r="BJ653" s="6" t="s">
        <v>96</v>
      </c>
      <c r="BK653" s="6" t="s">
        <v>1049</v>
      </c>
      <c r="BL653" s="79" t="s">
        <v>1055</v>
      </c>
      <c r="BM653" t="s">
        <v>96</v>
      </c>
      <c r="BN653" s="6" t="s">
        <v>101</v>
      </c>
      <c r="BO653" t="s">
        <v>1050</v>
      </c>
      <c r="BP653" s="6" t="s">
        <v>96</v>
      </c>
      <c r="BQ653" t="s">
        <v>1060</v>
      </c>
      <c r="BR653" t="s">
        <v>1052</v>
      </c>
      <c r="BS653" t="s">
        <v>1053</v>
      </c>
      <c r="BT653" s="6" t="s">
        <v>96</v>
      </c>
      <c r="BU653" s="6" t="s">
        <v>96</v>
      </c>
      <c r="BV653" t="s">
        <v>1051</v>
      </c>
      <c r="BW653" t="s">
        <v>1054</v>
      </c>
      <c r="BX653" t="s">
        <v>1056</v>
      </c>
      <c r="BY653" t="s">
        <v>1057</v>
      </c>
    </row>
    <row r="654" spans="1:77" x14ac:dyDescent="0.25">
      <c r="A654" s="6" t="s">
        <v>1048</v>
      </c>
      <c r="B654" s="6" t="s">
        <v>1047</v>
      </c>
      <c r="C654" s="6" t="s">
        <v>1046</v>
      </c>
      <c r="D654" s="70" t="s">
        <v>1045</v>
      </c>
      <c r="E654" s="6">
        <v>2020</v>
      </c>
      <c r="F654" s="39">
        <v>3.0000000000000001E-3</v>
      </c>
      <c r="G654" s="6" t="s">
        <v>1059</v>
      </c>
      <c r="H654" t="s">
        <v>1058</v>
      </c>
      <c r="I654" t="s">
        <v>337</v>
      </c>
      <c r="J654" s="6" t="s">
        <v>96</v>
      </c>
      <c r="K654" s="6">
        <v>0.64300000000000002</v>
      </c>
      <c r="L654" s="6" t="s">
        <v>96</v>
      </c>
      <c r="M654" s="6" t="s">
        <v>96</v>
      </c>
      <c r="N654" s="6" t="s">
        <v>96</v>
      </c>
      <c r="O654" s="6" t="s">
        <v>96</v>
      </c>
      <c r="P654" s="39" t="s">
        <v>96</v>
      </c>
      <c r="Q654" s="6">
        <v>7.0000000000000001E-3</v>
      </c>
      <c r="R654" s="6" t="s">
        <v>96</v>
      </c>
      <c r="S654" s="6">
        <v>6777</v>
      </c>
      <c r="T654" s="6" t="s">
        <v>96</v>
      </c>
      <c r="U654" s="7">
        <v>13.07</v>
      </c>
      <c r="V654" s="16">
        <v>18.91</v>
      </c>
      <c r="W654" s="16">
        <v>7.8</v>
      </c>
      <c r="X654" s="16">
        <v>12.4</v>
      </c>
      <c r="Y654" s="16" t="s">
        <v>96</v>
      </c>
      <c r="Z654" s="61" t="s">
        <v>69</v>
      </c>
      <c r="AA654" s="6" t="s">
        <v>70</v>
      </c>
      <c r="AB654" s="6">
        <v>2017</v>
      </c>
      <c r="AC654" s="6">
        <v>2019</v>
      </c>
      <c r="AD654" s="6" t="s">
        <v>96</v>
      </c>
      <c r="AE654" s="6">
        <v>0.53900000000000003</v>
      </c>
      <c r="AF654" s="6">
        <f t="shared" si="18"/>
        <v>0.46099999999999997</v>
      </c>
      <c r="AG654" s="6" t="s">
        <v>96</v>
      </c>
      <c r="AH654" s="6" t="s">
        <v>96</v>
      </c>
      <c r="AI654" s="6" t="s">
        <v>96</v>
      </c>
      <c r="AJ654" s="6" t="s">
        <v>96</v>
      </c>
      <c r="AK654" s="6">
        <v>1</v>
      </c>
      <c r="AL654" s="6">
        <v>32.15</v>
      </c>
      <c r="AM654" s="6" t="s">
        <v>96</v>
      </c>
      <c r="AN654" s="6" t="s">
        <v>96</v>
      </c>
      <c r="AO654" s="6">
        <v>7.44</v>
      </c>
      <c r="AP654" s="6">
        <v>3.12</v>
      </c>
      <c r="AQ654" s="6" t="s">
        <v>96</v>
      </c>
      <c r="AR654" s="6" t="s">
        <v>96</v>
      </c>
      <c r="AS654" s="6">
        <v>1</v>
      </c>
      <c r="AT654" s="6" t="s">
        <v>96</v>
      </c>
      <c r="AU654" s="6">
        <v>1</v>
      </c>
      <c r="AV654" s="6" t="s">
        <v>96</v>
      </c>
      <c r="AW654" s="6" t="s">
        <v>96</v>
      </c>
      <c r="AX654" s="6" t="s">
        <v>96</v>
      </c>
      <c r="AY654" s="6" t="s">
        <v>96</v>
      </c>
      <c r="AZ654" s="6">
        <v>1</v>
      </c>
      <c r="BA654" s="6">
        <v>1</v>
      </c>
      <c r="BB654" s="6" t="s">
        <v>96</v>
      </c>
      <c r="BC654" s="6" t="s">
        <v>96</v>
      </c>
      <c r="BD654" s="6" t="s">
        <v>96</v>
      </c>
      <c r="BE654" s="6" t="s">
        <v>96</v>
      </c>
      <c r="BF654" s="6" t="s">
        <v>96</v>
      </c>
      <c r="BG654" s="6" t="s">
        <v>96</v>
      </c>
      <c r="BH654" s="6" t="s">
        <v>96</v>
      </c>
      <c r="BI654" s="6" t="s">
        <v>96</v>
      </c>
      <c r="BJ654" s="6" t="s">
        <v>96</v>
      </c>
      <c r="BK654" s="6" t="s">
        <v>1049</v>
      </c>
      <c r="BL654" s="79" t="s">
        <v>1055</v>
      </c>
      <c r="BM654" t="s">
        <v>96</v>
      </c>
      <c r="BN654" s="6" t="s">
        <v>101</v>
      </c>
      <c r="BO654" t="s">
        <v>1050</v>
      </c>
      <c r="BP654" s="6" t="s">
        <v>96</v>
      </c>
      <c r="BQ654" t="s">
        <v>1060</v>
      </c>
      <c r="BR654" t="s">
        <v>1052</v>
      </c>
      <c r="BS654" t="s">
        <v>1053</v>
      </c>
      <c r="BT654" s="6" t="s">
        <v>96</v>
      </c>
      <c r="BU654" s="6" t="s">
        <v>96</v>
      </c>
      <c r="BV654" t="s">
        <v>1051</v>
      </c>
      <c r="BW654" t="s">
        <v>1054</v>
      </c>
      <c r="BX654" t="s">
        <v>1056</v>
      </c>
      <c r="BY654" t="s">
        <v>1057</v>
      </c>
    </row>
    <row r="655" spans="1:77" x14ac:dyDescent="0.25">
      <c r="A655" s="6" t="s">
        <v>1048</v>
      </c>
      <c r="B655" s="6" t="s">
        <v>1047</v>
      </c>
      <c r="C655" s="6" t="s">
        <v>1046</v>
      </c>
      <c r="D655" s="70" t="s">
        <v>1045</v>
      </c>
      <c r="E655" s="6">
        <v>2020</v>
      </c>
      <c r="F655" s="39">
        <v>8.0000000000000002E-3</v>
      </c>
      <c r="G655" s="6" t="s">
        <v>1059</v>
      </c>
      <c r="H655" t="s">
        <v>1058</v>
      </c>
      <c r="I655" t="s">
        <v>337</v>
      </c>
      <c r="J655" s="6" t="s">
        <v>96</v>
      </c>
      <c r="K655" s="6">
        <v>0.23499999999999999</v>
      </c>
      <c r="L655" s="6" t="s">
        <v>96</v>
      </c>
      <c r="M655" s="6" t="s">
        <v>96</v>
      </c>
      <c r="N655" s="6" t="s">
        <v>96</v>
      </c>
      <c r="O655" s="6" t="s">
        <v>96</v>
      </c>
      <c r="P655" s="39" t="s">
        <v>96</v>
      </c>
      <c r="Q655" s="6">
        <v>7.0000000000000001E-3</v>
      </c>
      <c r="R655" s="6" t="s">
        <v>96</v>
      </c>
      <c r="S655" s="6">
        <v>6777</v>
      </c>
      <c r="T655" s="6" t="s">
        <v>96</v>
      </c>
      <c r="U655" s="7">
        <v>13.07</v>
      </c>
      <c r="V655" s="16">
        <v>18.91</v>
      </c>
      <c r="W655" s="16">
        <v>7.8</v>
      </c>
      <c r="X655" s="16">
        <v>12.4</v>
      </c>
      <c r="Y655" s="16" t="s">
        <v>96</v>
      </c>
      <c r="Z655" s="61" t="s">
        <v>69</v>
      </c>
      <c r="AA655" s="6" t="s">
        <v>70</v>
      </c>
      <c r="AB655" s="6">
        <v>2017</v>
      </c>
      <c r="AC655" s="6">
        <v>2019</v>
      </c>
      <c r="AD655" s="6" t="s">
        <v>96</v>
      </c>
      <c r="AE655" s="6">
        <v>0.53900000000000003</v>
      </c>
      <c r="AF655" s="6">
        <f t="shared" si="18"/>
        <v>0.46099999999999997</v>
      </c>
      <c r="AG655" s="6" t="s">
        <v>96</v>
      </c>
      <c r="AH655" s="6" t="s">
        <v>96</v>
      </c>
      <c r="AI655" s="6" t="s">
        <v>96</v>
      </c>
      <c r="AJ655" s="6" t="s">
        <v>96</v>
      </c>
      <c r="AK655" s="6">
        <v>1</v>
      </c>
      <c r="AL655" s="6">
        <v>32.15</v>
      </c>
      <c r="AM655" s="6" t="s">
        <v>96</v>
      </c>
      <c r="AN655" s="6" t="s">
        <v>96</v>
      </c>
      <c r="AO655" s="6">
        <v>7.44</v>
      </c>
      <c r="AP655" s="6">
        <v>3.12</v>
      </c>
      <c r="AQ655" s="6" t="s">
        <v>96</v>
      </c>
      <c r="AR655" s="6" t="s">
        <v>96</v>
      </c>
      <c r="AS655" s="6">
        <v>1</v>
      </c>
      <c r="AT655" s="6" t="s">
        <v>96</v>
      </c>
      <c r="AU655" s="6">
        <v>1</v>
      </c>
      <c r="AV655" s="6" t="s">
        <v>96</v>
      </c>
      <c r="AW655" s="6" t="s">
        <v>96</v>
      </c>
      <c r="AX655" s="6" t="s">
        <v>96</v>
      </c>
      <c r="AY655" s="6" t="s">
        <v>96</v>
      </c>
      <c r="AZ655" s="6">
        <v>1</v>
      </c>
      <c r="BA655" s="6">
        <v>1</v>
      </c>
      <c r="BB655" s="6" t="s">
        <v>96</v>
      </c>
      <c r="BC655" s="6" t="s">
        <v>96</v>
      </c>
      <c r="BD655" s="6" t="s">
        <v>96</v>
      </c>
      <c r="BE655" s="6" t="s">
        <v>96</v>
      </c>
      <c r="BF655" s="6" t="s">
        <v>96</v>
      </c>
      <c r="BG655" s="6" t="s">
        <v>96</v>
      </c>
      <c r="BH655" s="6" t="s">
        <v>96</v>
      </c>
      <c r="BI655" s="6" t="s">
        <v>96</v>
      </c>
      <c r="BJ655" s="6" t="s">
        <v>96</v>
      </c>
      <c r="BK655" s="6" t="s">
        <v>1049</v>
      </c>
      <c r="BL655" s="79" t="s">
        <v>1055</v>
      </c>
      <c r="BM655" t="s">
        <v>96</v>
      </c>
      <c r="BN655" s="6" t="s">
        <v>101</v>
      </c>
      <c r="BO655" t="s">
        <v>1050</v>
      </c>
      <c r="BP655" s="6" t="s">
        <v>96</v>
      </c>
      <c r="BQ655" t="s">
        <v>1060</v>
      </c>
      <c r="BR655" t="s">
        <v>1052</v>
      </c>
      <c r="BS655" t="s">
        <v>1053</v>
      </c>
      <c r="BT655" s="6" t="s">
        <v>96</v>
      </c>
      <c r="BU655" s="6" t="s">
        <v>96</v>
      </c>
      <c r="BV655" t="s">
        <v>1051</v>
      </c>
      <c r="BW655" t="s">
        <v>1054</v>
      </c>
      <c r="BX655" t="s">
        <v>1056</v>
      </c>
      <c r="BY655" t="s">
        <v>1057</v>
      </c>
    </row>
    <row r="656" spans="1:77" x14ac:dyDescent="0.25">
      <c r="A656" s="6" t="s">
        <v>1048</v>
      </c>
      <c r="B656" s="6" t="s">
        <v>1047</v>
      </c>
      <c r="C656" s="6" t="s">
        <v>1046</v>
      </c>
      <c r="D656" s="70" t="s">
        <v>1045</v>
      </c>
      <c r="E656" s="6">
        <v>2020</v>
      </c>
      <c r="F656" s="39">
        <v>-8.9999999999999993E-3</v>
      </c>
      <c r="G656" s="6" t="s">
        <v>1059</v>
      </c>
      <c r="H656" t="s">
        <v>1058</v>
      </c>
      <c r="I656" t="s">
        <v>337</v>
      </c>
      <c r="J656" s="6" t="s">
        <v>96</v>
      </c>
      <c r="K656" s="6">
        <v>6.8000000000000005E-2</v>
      </c>
      <c r="L656" s="6" t="s">
        <v>96</v>
      </c>
      <c r="M656" s="6" t="s">
        <v>96</v>
      </c>
      <c r="N656" s="6" t="s">
        <v>96</v>
      </c>
      <c r="O656" s="6" t="s">
        <v>96</v>
      </c>
      <c r="P656" s="39" t="s">
        <v>96</v>
      </c>
      <c r="Q656" s="6">
        <v>5.0000000000000001E-3</v>
      </c>
      <c r="R656" s="6" t="s">
        <v>96</v>
      </c>
      <c r="S656" s="6">
        <v>6777</v>
      </c>
      <c r="T656" s="6" t="s">
        <v>96</v>
      </c>
      <c r="U656" s="7">
        <v>13.07</v>
      </c>
      <c r="V656" s="16">
        <v>18.91</v>
      </c>
      <c r="W656" s="16">
        <v>7.8</v>
      </c>
      <c r="X656" s="16">
        <v>12.4</v>
      </c>
      <c r="Y656" s="16" t="s">
        <v>96</v>
      </c>
      <c r="Z656" s="61" t="s">
        <v>69</v>
      </c>
      <c r="AA656" s="6" t="s">
        <v>70</v>
      </c>
      <c r="AB656" s="6">
        <v>2017</v>
      </c>
      <c r="AC656" s="6">
        <v>2019</v>
      </c>
      <c r="AD656" s="6" t="s">
        <v>96</v>
      </c>
      <c r="AE656" s="6">
        <v>0.53900000000000003</v>
      </c>
      <c r="AF656" s="6">
        <f t="shared" si="18"/>
        <v>0.46099999999999997</v>
      </c>
      <c r="AG656" s="6" t="s">
        <v>96</v>
      </c>
      <c r="AH656" s="6" t="s">
        <v>96</v>
      </c>
      <c r="AI656" s="6" t="s">
        <v>96</v>
      </c>
      <c r="AJ656" s="6" t="s">
        <v>96</v>
      </c>
      <c r="AK656" s="6">
        <v>1</v>
      </c>
      <c r="AL656" s="6">
        <v>32.15</v>
      </c>
      <c r="AM656" s="6" t="s">
        <v>96</v>
      </c>
      <c r="AN656" s="6" t="s">
        <v>96</v>
      </c>
      <c r="AO656" s="6">
        <v>7.44</v>
      </c>
      <c r="AP656" s="6">
        <v>3.12</v>
      </c>
      <c r="AQ656" s="6" t="s">
        <v>96</v>
      </c>
      <c r="AR656" s="6" t="s">
        <v>96</v>
      </c>
      <c r="AS656" s="6">
        <v>1</v>
      </c>
      <c r="AT656" s="6" t="s">
        <v>96</v>
      </c>
      <c r="AU656" s="6">
        <v>1</v>
      </c>
      <c r="AV656" s="6" t="s">
        <v>96</v>
      </c>
      <c r="AW656" s="6" t="s">
        <v>96</v>
      </c>
      <c r="AX656" s="6" t="s">
        <v>96</v>
      </c>
      <c r="AY656" s="6" t="s">
        <v>96</v>
      </c>
      <c r="AZ656" s="6">
        <v>1</v>
      </c>
      <c r="BA656" s="6">
        <v>1</v>
      </c>
      <c r="BB656" s="6" t="s">
        <v>96</v>
      </c>
      <c r="BC656" s="6" t="s">
        <v>96</v>
      </c>
      <c r="BD656" s="6" t="s">
        <v>96</v>
      </c>
      <c r="BE656" s="6" t="s">
        <v>96</v>
      </c>
      <c r="BF656" s="6" t="s">
        <v>96</v>
      </c>
      <c r="BG656" s="6" t="s">
        <v>96</v>
      </c>
      <c r="BH656" s="6" t="s">
        <v>96</v>
      </c>
      <c r="BI656" s="6" t="s">
        <v>96</v>
      </c>
      <c r="BJ656" s="6" t="s">
        <v>96</v>
      </c>
      <c r="BK656" s="6" t="s">
        <v>1049</v>
      </c>
      <c r="BL656" s="79" t="s">
        <v>1055</v>
      </c>
      <c r="BM656" t="s">
        <v>96</v>
      </c>
      <c r="BN656" s="6" t="s">
        <v>101</v>
      </c>
      <c r="BO656" t="s">
        <v>1050</v>
      </c>
      <c r="BP656" s="6" t="s">
        <v>96</v>
      </c>
      <c r="BQ656" t="s">
        <v>1060</v>
      </c>
      <c r="BR656" t="s">
        <v>1052</v>
      </c>
      <c r="BS656" t="s">
        <v>1053</v>
      </c>
      <c r="BT656" s="6" t="s">
        <v>96</v>
      </c>
      <c r="BU656" s="6" t="s">
        <v>96</v>
      </c>
      <c r="BV656" t="s">
        <v>1051</v>
      </c>
      <c r="BW656" t="s">
        <v>1054</v>
      </c>
      <c r="BX656" t="s">
        <v>1056</v>
      </c>
      <c r="BY656" t="s">
        <v>1057</v>
      </c>
    </row>
    <row r="657" spans="1:76" x14ac:dyDescent="0.25">
      <c r="A657" s="6" t="s">
        <v>1061</v>
      </c>
      <c r="B657" s="6" t="s">
        <v>1064</v>
      </c>
      <c r="C657" s="6" t="s">
        <v>1063</v>
      </c>
      <c r="D657" s="70" t="s">
        <v>1062</v>
      </c>
      <c r="E657" s="6">
        <v>2020</v>
      </c>
      <c r="F657" s="39">
        <v>1.0059</v>
      </c>
      <c r="G657" s="6" t="s">
        <v>1073</v>
      </c>
      <c r="H657" s="6" t="s">
        <v>1071</v>
      </c>
      <c r="I657" t="s">
        <v>108</v>
      </c>
      <c r="J657" s="30" t="s">
        <v>1076</v>
      </c>
      <c r="K657" s="6" t="s">
        <v>1074</v>
      </c>
      <c r="L657" s="6">
        <v>1.00441</v>
      </c>
      <c r="M657" s="6">
        <v>1.0074099999999999</v>
      </c>
      <c r="N657" s="6" t="s">
        <v>96</v>
      </c>
      <c r="O657" s="6" t="s">
        <v>96</v>
      </c>
      <c r="P657" s="39" t="s">
        <v>96</v>
      </c>
      <c r="Q657" s="6" t="s">
        <v>96</v>
      </c>
      <c r="R657" s="6" t="s">
        <v>96</v>
      </c>
      <c r="S657" s="6">
        <v>40315</v>
      </c>
      <c r="T657" s="6" t="s">
        <v>96</v>
      </c>
      <c r="U657" s="7" t="s">
        <v>96</v>
      </c>
      <c r="V657" s="16" t="s">
        <v>96</v>
      </c>
      <c r="W657" s="16" t="s">
        <v>96</v>
      </c>
      <c r="X657" s="16">
        <v>22.005555999999999</v>
      </c>
      <c r="Y657" s="16" t="s">
        <v>96</v>
      </c>
      <c r="Z657" s="61" t="s">
        <v>69</v>
      </c>
      <c r="AA657" s="6" t="s">
        <v>171</v>
      </c>
      <c r="AB657" s="6">
        <v>2008</v>
      </c>
      <c r="AC657" s="6">
        <v>2017</v>
      </c>
      <c r="AD657" s="6" t="s">
        <v>96</v>
      </c>
      <c r="AE657" s="6">
        <v>0.76890000000000003</v>
      </c>
      <c r="AF657" s="6">
        <f t="shared" si="18"/>
        <v>0.23109999999999997</v>
      </c>
      <c r="AG657" s="6" t="s">
        <v>96</v>
      </c>
      <c r="AH657" s="6" t="s">
        <v>96</v>
      </c>
      <c r="AI657" s="6" t="s">
        <v>96</v>
      </c>
      <c r="AJ657" s="6" t="s">
        <v>96</v>
      </c>
      <c r="AK657" s="6" t="s">
        <v>96</v>
      </c>
      <c r="AL657" s="6">
        <f>99/2</f>
        <v>49.5</v>
      </c>
      <c r="AM657" s="6">
        <f>4.9+16.3</f>
        <v>21.200000000000003</v>
      </c>
      <c r="AN657" s="6" t="s">
        <v>96</v>
      </c>
      <c r="AO657" s="6" t="s">
        <v>96</v>
      </c>
      <c r="AP657" s="6" t="s">
        <v>96</v>
      </c>
      <c r="AQ657" s="6" t="s">
        <v>96</v>
      </c>
      <c r="AR657" s="6" t="s">
        <v>96</v>
      </c>
      <c r="AS657" s="6">
        <v>1</v>
      </c>
      <c r="AT657" s="6" t="s">
        <v>96</v>
      </c>
      <c r="AU657" s="6" t="s">
        <v>96</v>
      </c>
      <c r="AV657" s="6" t="s">
        <v>96</v>
      </c>
      <c r="AW657" s="6" t="s">
        <v>96</v>
      </c>
      <c r="AX657" s="6" t="s">
        <v>96</v>
      </c>
      <c r="AY657" s="6" t="s">
        <v>96</v>
      </c>
      <c r="AZ657" s="6" t="s">
        <v>96</v>
      </c>
      <c r="BA657" s="6" t="s">
        <v>96</v>
      </c>
      <c r="BB657" s="6" t="s">
        <v>96</v>
      </c>
      <c r="BC657" s="6" t="s">
        <v>96</v>
      </c>
      <c r="BD657" s="6" t="s">
        <v>96</v>
      </c>
      <c r="BE657" s="6" t="s">
        <v>96</v>
      </c>
      <c r="BF657" s="6" t="s">
        <v>96</v>
      </c>
      <c r="BG657" s="6" t="s">
        <v>96</v>
      </c>
      <c r="BH657" s="6" t="s">
        <v>96</v>
      </c>
      <c r="BI657" s="6" t="s">
        <v>96</v>
      </c>
      <c r="BJ657" s="6" t="s">
        <v>96</v>
      </c>
      <c r="BK657" s="6" t="s">
        <v>1065</v>
      </c>
      <c r="BL657" t="s">
        <v>1075</v>
      </c>
      <c r="BM657" s="60" t="s">
        <v>1077</v>
      </c>
      <c r="BN657" s="6" t="s">
        <v>152</v>
      </c>
      <c r="BO657" t="s">
        <v>1066</v>
      </c>
      <c r="BP657" s="6">
        <v>1</v>
      </c>
      <c r="BQ657" t="s">
        <v>1067</v>
      </c>
      <c r="BR657" t="s">
        <v>1069</v>
      </c>
      <c r="BS657" t="s">
        <v>1070</v>
      </c>
      <c r="BT657" s="6" t="s">
        <v>96</v>
      </c>
      <c r="BU657" t="s">
        <v>1079</v>
      </c>
      <c r="BV657" t="s">
        <v>1078</v>
      </c>
      <c r="BW657" t="s">
        <v>1068</v>
      </c>
      <c r="BX657" s="6" t="s">
        <v>96</v>
      </c>
    </row>
    <row r="658" spans="1:76" x14ac:dyDescent="0.25">
      <c r="A658" s="6" t="s">
        <v>1061</v>
      </c>
      <c r="B658" s="6" t="s">
        <v>1064</v>
      </c>
      <c r="C658" s="6" t="s">
        <v>1063</v>
      </c>
      <c r="D658" s="36" t="s">
        <v>1062</v>
      </c>
      <c r="E658" s="6">
        <v>2020</v>
      </c>
      <c r="F658" s="39">
        <v>1.0059</v>
      </c>
      <c r="G658" s="6" t="s">
        <v>1073</v>
      </c>
      <c r="H658" t="s">
        <v>1072</v>
      </c>
      <c r="I658" t="s">
        <v>108</v>
      </c>
      <c r="J658" s="30" t="s">
        <v>1076</v>
      </c>
      <c r="K658" s="6" t="s">
        <v>1074</v>
      </c>
      <c r="L658" s="6">
        <v>1.00387</v>
      </c>
      <c r="M658" s="6">
        <v>1.00793</v>
      </c>
      <c r="N658" s="6" t="s">
        <v>96</v>
      </c>
      <c r="O658" s="6" t="s">
        <v>96</v>
      </c>
      <c r="P658" s="39" t="s">
        <v>96</v>
      </c>
      <c r="Q658" s="6" t="s">
        <v>96</v>
      </c>
      <c r="R658" s="6" t="s">
        <v>96</v>
      </c>
      <c r="S658" s="6">
        <v>40315</v>
      </c>
      <c r="T658" s="6" t="s">
        <v>96</v>
      </c>
      <c r="U658" s="7" t="s">
        <v>96</v>
      </c>
      <c r="V658" s="16" t="s">
        <v>96</v>
      </c>
      <c r="W658" s="16" t="s">
        <v>96</v>
      </c>
      <c r="X658" s="16">
        <v>22.005555999999999</v>
      </c>
      <c r="Y658" s="16" t="s">
        <v>96</v>
      </c>
      <c r="Z658" s="61" t="s">
        <v>69</v>
      </c>
      <c r="AA658" s="6" t="s">
        <v>171</v>
      </c>
      <c r="AB658" s="6">
        <v>2008</v>
      </c>
      <c r="AC658" s="6">
        <v>2017</v>
      </c>
      <c r="AD658" s="6" t="s">
        <v>96</v>
      </c>
      <c r="AE658" s="6">
        <v>0.76890000000000003</v>
      </c>
      <c r="AF658" s="6">
        <f t="shared" si="18"/>
        <v>0.23109999999999997</v>
      </c>
      <c r="AG658" s="6" t="s">
        <v>96</v>
      </c>
      <c r="AH658" s="6" t="s">
        <v>96</v>
      </c>
      <c r="AI658" s="6" t="s">
        <v>96</v>
      </c>
      <c r="AJ658" s="6" t="s">
        <v>96</v>
      </c>
      <c r="AK658" s="6" t="s">
        <v>96</v>
      </c>
      <c r="AL658" s="6">
        <f>99/2</f>
        <v>49.5</v>
      </c>
      <c r="AM658" s="6">
        <f>4.9+16.3</f>
        <v>21.200000000000003</v>
      </c>
      <c r="AN658" s="6" t="s">
        <v>96</v>
      </c>
      <c r="AO658" s="6" t="s">
        <v>96</v>
      </c>
      <c r="AP658" s="6" t="s">
        <v>96</v>
      </c>
      <c r="AQ658" s="6" t="s">
        <v>96</v>
      </c>
      <c r="AR658" s="6" t="s">
        <v>96</v>
      </c>
      <c r="AS658" s="6">
        <v>1</v>
      </c>
      <c r="AT658" s="6" t="s">
        <v>96</v>
      </c>
      <c r="AU658" s="6" t="s">
        <v>96</v>
      </c>
      <c r="AV658" s="6" t="s">
        <v>96</v>
      </c>
      <c r="AW658" s="6" t="s">
        <v>96</v>
      </c>
      <c r="AX658" s="6" t="s">
        <v>96</v>
      </c>
      <c r="AY658" s="6" t="s">
        <v>96</v>
      </c>
      <c r="AZ658" s="6" t="s">
        <v>96</v>
      </c>
      <c r="BA658" s="6" t="s">
        <v>96</v>
      </c>
      <c r="BB658" s="6" t="s">
        <v>96</v>
      </c>
      <c r="BC658" s="6" t="s">
        <v>96</v>
      </c>
      <c r="BD658" s="6" t="s">
        <v>96</v>
      </c>
      <c r="BE658" s="6" t="s">
        <v>96</v>
      </c>
      <c r="BF658" s="6" t="s">
        <v>96</v>
      </c>
      <c r="BG658" s="6" t="s">
        <v>96</v>
      </c>
      <c r="BH658" s="6" t="s">
        <v>96</v>
      </c>
      <c r="BI658" s="6" t="s">
        <v>96</v>
      </c>
      <c r="BJ658" s="6" t="s">
        <v>96</v>
      </c>
      <c r="BK658" s="6" t="s">
        <v>1065</v>
      </c>
      <c r="BL658" s="6" t="s">
        <v>96</v>
      </c>
      <c r="BM658" s="6" t="s">
        <v>96</v>
      </c>
      <c r="BN658" s="6" t="s">
        <v>152</v>
      </c>
      <c r="BO658" s="6" t="s">
        <v>96</v>
      </c>
      <c r="BP658" s="6" t="s">
        <v>96</v>
      </c>
      <c r="BQ658" s="6" t="s">
        <v>96</v>
      </c>
      <c r="BR658" s="6" t="s">
        <v>96</v>
      </c>
      <c r="BS658" s="6" t="s">
        <v>96</v>
      </c>
      <c r="BT658" s="6" t="s">
        <v>96</v>
      </c>
      <c r="BU658" s="6" t="s">
        <v>96</v>
      </c>
      <c r="BV658" s="6" t="s">
        <v>96</v>
      </c>
      <c r="BW658"/>
      <c r="BX658" s="6" t="s">
        <v>96</v>
      </c>
    </row>
    <row r="659" spans="1:76" x14ac:dyDescent="0.25">
      <c r="A659" s="6" t="s">
        <v>1061</v>
      </c>
      <c r="B659" s="6" t="s">
        <v>1064</v>
      </c>
      <c r="C659" s="6" t="s">
        <v>1063</v>
      </c>
      <c r="D659" s="36" t="s">
        <v>1062</v>
      </c>
      <c r="E659" s="6">
        <v>2020</v>
      </c>
      <c r="F659" s="39">
        <v>1.0075499999999999</v>
      </c>
      <c r="G659" s="6" t="s">
        <v>1073</v>
      </c>
      <c r="H659" s="6" t="s">
        <v>1071</v>
      </c>
      <c r="I659" t="s">
        <v>108</v>
      </c>
      <c r="J659" s="30" t="s">
        <v>1076</v>
      </c>
      <c r="K659" s="6">
        <v>0</v>
      </c>
      <c r="L659" s="6">
        <v>1.00579</v>
      </c>
      <c r="M659" s="6">
        <v>1.00932</v>
      </c>
      <c r="N659" s="6" t="s">
        <v>96</v>
      </c>
      <c r="O659" s="6" t="s">
        <v>96</v>
      </c>
      <c r="P659" s="39" t="s">
        <v>96</v>
      </c>
      <c r="Q659" s="6" t="s">
        <v>96</v>
      </c>
      <c r="R659" s="6" t="s">
        <v>96</v>
      </c>
      <c r="S659" s="6">
        <v>40315</v>
      </c>
      <c r="T659" s="6" t="s">
        <v>96</v>
      </c>
      <c r="U659" s="7" t="s">
        <v>96</v>
      </c>
      <c r="V659" s="16" t="s">
        <v>96</v>
      </c>
      <c r="W659" s="16" t="s">
        <v>96</v>
      </c>
      <c r="X659" s="16">
        <v>22.005555999999999</v>
      </c>
      <c r="Y659" s="16" t="s">
        <v>96</v>
      </c>
      <c r="Z659" s="61" t="s">
        <v>69</v>
      </c>
      <c r="AA659" s="6" t="s">
        <v>171</v>
      </c>
      <c r="AB659" s="6">
        <v>2008</v>
      </c>
      <c r="AC659" s="6">
        <v>2017</v>
      </c>
      <c r="AD659" s="6" t="s">
        <v>96</v>
      </c>
      <c r="AE659" s="6">
        <v>0.76890000000000003</v>
      </c>
      <c r="AF659" s="6">
        <f t="shared" si="18"/>
        <v>0.23109999999999997</v>
      </c>
      <c r="AG659" s="6" t="s">
        <v>96</v>
      </c>
      <c r="AH659" s="6" t="s">
        <v>96</v>
      </c>
      <c r="AI659" s="6" t="s">
        <v>96</v>
      </c>
      <c r="AJ659" s="6" t="s">
        <v>96</v>
      </c>
      <c r="AK659" s="6" t="s">
        <v>96</v>
      </c>
      <c r="AL659" s="6">
        <f>99/2</f>
        <v>49.5</v>
      </c>
      <c r="AM659" s="6">
        <f>4.9+16.3</f>
        <v>21.200000000000003</v>
      </c>
      <c r="AN659" s="6" t="s">
        <v>96</v>
      </c>
      <c r="AO659" s="6" t="s">
        <v>96</v>
      </c>
      <c r="AP659" s="6" t="s">
        <v>96</v>
      </c>
      <c r="AQ659" s="6" t="s">
        <v>96</v>
      </c>
      <c r="AR659" s="6" t="s">
        <v>96</v>
      </c>
      <c r="AS659" s="6">
        <v>1</v>
      </c>
      <c r="AT659" s="6" t="s">
        <v>96</v>
      </c>
      <c r="AU659" s="6" t="s">
        <v>96</v>
      </c>
      <c r="AV659" s="6" t="s">
        <v>96</v>
      </c>
      <c r="AW659" s="6" t="s">
        <v>96</v>
      </c>
      <c r="AX659" s="6" t="s">
        <v>96</v>
      </c>
      <c r="AY659" s="6" t="s">
        <v>96</v>
      </c>
      <c r="AZ659" s="6" t="s">
        <v>96</v>
      </c>
      <c r="BA659" s="6" t="s">
        <v>96</v>
      </c>
      <c r="BB659" s="6" t="s">
        <v>96</v>
      </c>
      <c r="BC659" s="6" t="s">
        <v>96</v>
      </c>
      <c r="BD659" s="6" t="s">
        <v>96</v>
      </c>
      <c r="BE659" s="6" t="s">
        <v>96</v>
      </c>
      <c r="BF659" s="6" t="s">
        <v>96</v>
      </c>
      <c r="BG659" s="6" t="s">
        <v>96</v>
      </c>
      <c r="BH659" s="6" t="s">
        <v>96</v>
      </c>
      <c r="BI659" s="6" t="s">
        <v>96</v>
      </c>
      <c r="BJ659" s="6" t="s">
        <v>96</v>
      </c>
      <c r="BK659" s="6" t="s">
        <v>1065</v>
      </c>
      <c r="BL659" s="6" t="s">
        <v>96</v>
      </c>
      <c r="BM659" s="6" t="s">
        <v>96</v>
      </c>
      <c r="BN659" s="6" t="s">
        <v>101</v>
      </c>
      <c r="BO659" s="6" t="s">
        <v>96</v>
      </c>
      <c r="BP659" s="6" t="s">
        <v>96</v>
      </c>
      <c r="BQ659" s="6" t="s">
        <v>96</v>
      </c>
      <c r="BR659" s="6" t="s">
        <v>96</v>
      </c>
      <c r="BS659" s="6" t="s">
        <v>96</v>
      </c>
      <c r="BT659" s="6" t="s">
        <v>96</v>
      </c>
      <c r="BU659" s="6" t="s">
        <v>96</v>
      </c>
      <c r="BV659" s="6" t="s">
        <v>96</v>
      </c>
      <c r="BW659"/>
      <c r="BX659" s="6" t="s">
        <v>96</v>
      </c>
    </row>
    <row r="660" spans="1:76" x14ac:dyDescent="0.25">
      <c r="A660" s="6" t="s">
        <v>1061</v>
      </c>
      <c r="B660" s="6" t="s">
        <v>1064</v>
      </c>
      <c r="C660" s="6" t="s">
        <v>1063</v>
      </c>
      <c r="D660" s="36" t="s">
        <v>1062</v>
      </c>
      <c r="E660" s="6">
        <v>2020</v>
      </c>
      <c r="F660" s="39">
        <v>1.0075400000000001</v>
      </c>
      <c r="G660" s="6" t="s">
        <v>1073</v>
      </c>
      <c r="H660" t="s">
        <v>1072</v>
      </c>
      <c r="I660" t="s">
        <v>108</v>
      </c>
      <c r="J660" s="30" t="s">
        <v>1076</v>
      </c>
      <c r="K660" s="6">
        <v>0</v>
      </c>
      <c r="L660" s="6">
        <v>1.0052099999999999</v>
      </c>
      <c r="M660" s="6">
        <v>1.0098800000000001</v>
      </c>
      <c r="N660" s="6" t="s">
        <v>96</v>
      </c>
      <c r="O660" s="6" t="s">
        <v>96</v>
      </c>
      <c r="P660" s="39" t="s">
        <v>96</v>
      </c>
      <c r="Q660" s="6" t="s">
        <v>96</v>
      </c>
      <c r="R660" s="6" t="s">
        <v>96</v>
      </c>
      <c r="S660" s="6">
        <v>40315</v>
      </c>
      <c r="T660" s="6" t="s">
        <v>96</v>
      </c>
      <c r="U660" s="7" t="s">
        <v>96</v>
      </c>
      <c r="V660" s="16" t="s">
        <v>96</v>
      </c>
      <c r="W660" s="16" t="s">
        <v>96</v>
      </c>
      <c r="X660" s="16">
        <v>22.005555999999999</v>
      </c>
      <c r="Y660" s="16" t="s">
        <v>96</v>
      </c>
      <c r="Z660" s="61" t="s">
        <v>69</v>
      </c>
      <c r="AA660" s="6" t="s">
        <v>171</v>
      </c>
      <c r="AB660" s="6">
        <v>2008</v>
      </c>
      <c r="AC660" s="6">
        <v>2017</v>
      </c>
      <c r="AD660" s="6" t="s">
        <v>96</v>
      </c>
      <c r="AE660" s="6">
        <v>0.76890000000000003</v>
      </c>
      <c r="AF660" s="6">
        <f t="shared" si="18"/>
        <v>0.23109999999999997</v>
      </c>
      <c r="AG660" s="6" t="s">
        <v>96</v>
      </c>
      <c r="AH660" s="6" t="s">
        <v>96</v>
      </c>
      <c r="AI660" s="6" t="s">
        <v>96</v>
      </c>
      <c r="AJ660" s="6" t="s">
        <v>96</v>
      </c>
      <c r="AK660" s="6" t="s">
        <v>96</v>
      </c>
      <c r="AL660" s="6">
        <f>99/2</f>
        <v>49.5</v>
      </c>
      <c r="AM660" s="6">
        <f>4.9+16.3</f>
        <v>21.200000000000003</v>
      </c>
      <c r="AN660" s="6" t="s">
        <v>96</v>
      </c>
      <c r="AO660" s="6" t="s">
        <v>96</v>
      </c>
      <c r="AP660" s="6" t="s">
        <v>96</v>
      </c>
      <c r="AQ660" s="6" t="s">
        <v>96</v>
      </c>
      <c r="AR660" s="6" t="s">
        <v>96</v>
      </c>
      <c r="AS660" s="6">
        <v>1</v>
      </c>
      <c r="AT660" s="6" t="s">
        <v>96</v>
      </c>
      <c r="AU660" s="6" t="s">
        <v>96</v>
      </c>
      <c r="AV660" s="6" t="s">
        <v>96</v>
      </c>
      <c r="AW660" s="6" t="s">
        <v>96</v>
      </c>
      <c r="AX660" s="6" t="s">
        <v>96</v>
      </c>
      <c r="AY660" s="6" t="s">
        <v>96</v>
      </c>
      <c r="AZ660" s="6" t="s">
        <v>96</v>
      </c>
      <c r="BA660" s="6" t="s">
        <v>96</v>
      </c>
      <c r="BB660" s="6" t="s">
        <v>96</v>
      </c>
      <c r="BC660" s="6" t="s">
        <v>96</v>
      </c>
      <c r="BD660" s="6" t="s">
        <v>96</v>
      </c>
      <c r="BE660" s="6" t="s">
        <v>96</v>
      </c>
      <c r="BF660" s="6" t="s">
        <v>96</v>
      </c>
      <c r="BG660" s="6" t="s">
        <v>96</v>
      </c>
      <c r="BH660" s="6" t="s">
        <v>96</v>
      </c>
      <c r="BI660" s="6" t="s">
        <v>96</v>
      </c>
      <c r="BJ660" s="6" t="s">
        <v>96</v>
      </c>
      <c r="BK660" s="6" t="s">
        <v>1065</v>
      </c>
      <c r="BL660" s="6" t="s">
        <v>96</v>
      </c>
      <c r="BM660" s="6" t="s">
        <v>96</v>
      </c>
      <c r="BN660" s="6" t="s">
        <v>101</v>
      </c>
      <c r="BO660" s="6" t="s">
        <v>96</v>
      </c>
      <c r="BP660" s="6" t="s">
        <v>96</v>
      </c>
      <c r="BQ660" s="6" t="s">
        <v>96</v>
      </c>
      <c r="BR660" s="6" t="s">
        <v>96</v>
      </c>
      <c r="BS660" s="6" t="s">
        <v>96</v>
      </c>
      <c r="BT660" s="6" t="s">
        <v>96</v>
      </c>
      <c r="BU660" s="6" t="s">
        <v>96</v>
      </c>
      <c r="BV660" s="6" t="s">
        <v>96</v>
      </c>
      <c r="BW660"/>
      <c r="BX660" s="6" t="s">
        <v>96</v>
      </c>
    </row>
    <row r="661" spans="1:76" x14ac:dyDescent="0.25">
      <c r="A661" s="6" t="s">
        <v>1080</v>
      </c>
      <c r="B661" s="6" t="s">
        <v>96</v>
      </c>
      <c r="C661" s="6" t="s">
        <v>96</v>
      </c>
      <c r="D661" s="6" t="s">
        <v>96</v>
      </c>
      <c r="E661" s="6" t="s">
        <v>96</v>
      </c>
      <c r="F661" s="39" t="s">
        <v>96</v>
      </c>
      <c r="G661" s="6" t="s">
        <v>675</v>
      </c>
      <c r="H661" s="6" t="s">
        <v>96</v>
      </c>
      <c r="I661" t="s">
        <v>96</v>
      </c>
      <c r="J661" s="6" t="s">
        <v>96</v>
      </c>
      <c r="K661" s="6" t="s">
        <v>96</v>
      </c>
      <c r="L661" s="6" t="s">
        <v>96</v>
      </c>
      <c r="M661" s="6" t="s">
        <v>96</v>
      </c>
      <c r="N661" s="6" t="s">
        <v>96</v>
      </c>
      <c r="O661" s="6" t="s">
        <v>96</v>
      </c>
      <c r="P661" s="39" t="s">
        <v>96</v>
      </c>
      <c r="Q661" s="6" t="s">
        <v>96</v>
      </c>
      <c r="R661" s="6" t="s">
        <v>96</v>
      </c>
      <c r="S661" s="6" t="s">
        <v>96</v>
      </c>
      <c r="T661" s="6" t="s">
        <v>96</v>
      </c>
      <c r="U661" s="7" t="s">
        <v>96</v>
      </c>
      <c r="V661" s="16" t="s">
        <v>96</v>
      </c>
      <c r="W661" s="16" t="s">
        <v>96</v>
      </c>
      <c r="X661" s="16" t="s">
        <v>96</v>
      </c>
      <c r="Y661" s="16" t="s">
        <v>96</v>
      </c>
      <c r="Z661" s="61" t="s">
        <v>96</v>
      </c>
      <c r="AA661" s="6" t="s">
        <v>96</v>
      </c>
      <c r="AB661" s="6" t="s">
        <v>96</v>
      </c>
      <c r="AC661" s="6" t="s">
        <v>96</v>
      </c>
      <c r="AD661" s="6" t="s">
        <v>96</v>
      </c>
      <c r="AE661" s="6" t="s">
        <v>96</v>
      </c>
      <c r="AF661" s="6" t="s">
        <v>96</v>
      </c>
      <c r="AG661" s="6" t="s">
        <v>96</v>
      </c>
      <c r="AH661" s="6" t="s">
        <v>96</v>
      </c>
      <c r="AI661" s="6" t="s">
        <v>96</v>
      </c>
      <c r="AJ661" s="6" t="s">
        <v>96</v>
      </c>
      <c r="AK661" s="6" t="s">
        <v>96</v>
      </c>
      <c r="AL661" s="6" t="s">
        <v>96</v>
      </c>
      <c r="AM661" s="6" t="s">
        <v>96</v>
      </c>
      <c r="AN661" s="6" t="s">
        <v>96</v>
      </c>
      <c r="AO661" s="6" t="s">
        <v>96</v>
      </c>
      <c r="AP661" s="6" t="s">
        <v>96</v>
      </c>
      <c r="AQ661" s="6" t="s">
        <v>96</v>
      </c>
      <c r="AR661" s="6" t="s">
        <v>96</v>
      </c>
      <c r="AS661" s="6" t="s">
        <v>96</v>
      </c>
      <c r="AT661" s="6" t="s">
        <v>96</v>
      </c>
      <c r="AU661" s="6" t="s">
        <v>96</v>
      </c>
      <c r="AV661" s="6" t="s">
        <v>96</v>
      </c>
      <c r="AW661" s="6" t="s">
        <v>96</v>
      </c>
      <c r="AX661" s="6" t="s">
        <v>96</v>
      </c>
      <c r="AY661" s="6" t="s">
        <v>96</v>
      </c>
      <c r="AZ661" s="6" t="s">
        <v>96</v>
      </c>
      <c r="BA661" s="6" t="s">
        <v>96</v>
      </c>
      <c r="BB661" s="6" t="s">
        <v>96</v>
      </c>
      <c r="BC661" s="6" t="s">
        <v>96</v>
      </c>
      <c r="BD661" s="6" t="s">
        <v>96</v>
      </c>
      <c r="BE661" s="6" t="s">
        <v>96</v>
      </c>
      <c r="BF661" s="6" t="s">
        <v>96</v>
      </c>
      <c r="BG661" s="6" t="s">
        <v>96</v>
      </c>
      <c r="BH661" s="6" t="s">
        <v>96</v>
      </c>
      <c r="BI661" s="6" t="s">
        <v>96</v>
      </c>
      <c r="BJ661" s="6" t="s">
        <v>96</v>
      </c>
      <c r="BK661" s="6" t="s">
        <v>96</v>
      </c>
      <c r="BL661" s="6" t="s">
        <v>96</v>
      </c>
      <c r="BM661" s="6" t="s">
        <v>96</v>
      </c>
      <c r="BN661" s="6" t="s">
        <v>96</v>
      </c>
      <c r="BO661" s="6" t="s">
        <v>96</v>
      </c>
      <c r="BP661" s="6" t="s">
        <v>96</v>
      </c>
      <c r="BQ661" s="6" t="s">
        <v>96</v>
      </c>
      <c r="BR661" s="6" t="s">
        <v>96</v>
      </c>
      <c r="BS661" s="6" t="s">
        <v>96</v>
      </c>
      <c r="BT661" s="6" t="s">
        <v>96</v>
      </c>
      <c r="BU661" s="6" t="s">
        <v>96</v>
      </c>
      <c r="BV661" s="6" t="s">
        <v>96</v>
      </c>
      <c r="BW661" s="6" t="s">
        <v>96</v>
      </c>
      <c r="BX661" s="6" t="s">
        <v>96</v>
      </c>
    </row>
    <row r="662" spans="1:76" x14ac:dyDescent="0.25">
      <c r="A662" s="6" t="s">
        <v>1081</v>
      </c>
      <c r="B662" s="6" t="s">
        <v>96</v>
      </c>
      <c r="C662" s="6" t="s">
        <v>1083</v>
      </c>
      <c r="D662" s="36" t="s">
        <v>1082</v>
      </c>
      <c r="E662" s="6">
        <v>2020</v>
      </c>
      <c r="F662" s="39" t="s">
        <v>96</v>
      </c>
      <c r="G662" s="6" t="s">
        <v>1084</v>
      </c>
      <c r="H662" s="6" t="s">
        <v>96</v>
      </c>
      <c r="I662" t="s">
        <v>96</v>
      </c>
      <c r="J662" s="6" t="s">
        <v>96</v>
      </c>
      <c r="K662" s="6" t="s">
        <v>96</v>
      </c>
      <c r="L662" s="6" t="s">
        <v>96</v>
      </c>
      <c r="M662" s="6" t="s">
        <v>96</v>
      </c>
      <c r="N662" s="6" t="s">
        <v>96</v>
      </c>
      <c r="O662" s="6" t="s">
        <v>96</v>
      </c>
      <c r="P662" s="39" t="s">
        <v>96</v>
      </c>
      <c r="Q662" s="6" t="s">
        <v>96</v>
      </c>
      <c r="R662" s="6" t="s">
        <v>96</v>
      </c>
      <c r="S662" s="6" t="s">
        <v>96</v>
      </c>
      <c r="T662" s="6" t="s">
        <v>96</v>
      </c>
      <c r="U662" s="7" t="s">
        <v>96</v>
      </c>
      <c r="V662" s="16" t="s">
        <v>96</v>
      </c>
      <c r="W662" s="16" t="s">
        <v>96</v>
      </c>
      <c r="X662" s="16" t="s">
        <v>96</v>
      </c>
      <c r="Y662" s="16" t="s">
        <v>96</v>
      </c>
      <c r="Z662" s="61" t="s">
        <v>96</v>
      </c>
      <c r="AA662" s="6" t="s">
        <v>96</v>
      </c>
      <c r="AB662" s="6" t="s">
        <v>96</v>
      </c>
      <c r="AC662" s="6" t="s">
        <v>96</v>
      </c>
      <c r="AD662" s="6" t="s">
        <v>96</v>
      </c>
      <c r="AE662" s="6" t="s">
        <v>96</v>
      </c>
      <c r="AF662" s="6" t="s">
        <v>96</v>
      </c>
      <c r="AG662" s="6" t="s">
        <v>96</v>
      </c>
      <c r="AH662" s="6" t="s">
        <v>96</v>
      </c>
      <c r="AI662" s="6" t="s">
        <v>96</v>
      </c>
      <c r="AJ662" s="6" t="s">
        <v>96</v>
      </c>
      <c r="AK662" s="6" t="s">
        <v>96</v>
      </c>
      <c r="AL662" s="6" t="s">
        <v>96</v>
      </c>
      <c r="AM662" s="6" t="s">
        <v>96</v>
      </c>
      <c r="AN662" s="6" t="s">
        <v>96</v>
      </c>
      <c r="AO662" s="6" t="s">
        <v>96</v>
      </c>
      <c r="AP662" s="6" t="s">
        <v>96</v>
      </c>
      <c r="AQ662" s="6" t="s">
        <v>96</v>
      </c>
      <c r="AR662" s="6" t="s">
        <v>96</v>
      </c>
      <c r="AS662" s="6" t="s">
        <v>96</v>
      </c>
      <c r="AT662" s="6" t="s">
        <v>96</v>
      </c>
      <c r="AU662" s="6" t="s">
        <v>96</v>
      </c>
      <c r="AV662" s="6" t="s">
        <v>96</v>
      </c>
      <c r="AW662" s="6" t="s">
        <v>96</v>
      </c>
      <c r="AX662" s="6" t="s">
        <v>96</v>
      </c>
      <c r="AY662" s="6" t="s">
        <v>96</v>
      </c>
      <c r="AZ662" s="6" t="s">
        <v>96</v>
      </c>
      <c r="BA662" s="6" t="s">
        <v>96</v>
      </c>
      <c r="BB662" s="6" t="s">
        <v>96</v>
      </c>
      <c r="BC662" s="6" t="s">
        <v>96</v>
      </c>
      <c r="BD662" s="6" t="s">
        <v>96</v>
      </c>
      <c r="BE662" s="6" t="s">
        <v>96</v>
      </c>
      <c r="BF662" s="6" t="s">
        <v>96</v>
      </c>
      <c r="BG662" s="6" t="s">
        <v>96</v>
      </c>
      <c r="BH662" s="6" t="s">
        <v>96</v>
      </c>
      <c r="BI662" s="6" t="s">
        <v>96</v>
      </c>
      <c r="BJ662" s="6" t="s">
        <v>96</v>
      </c>
      <c r="BK662" s="6" t="s">
        <v>96</v>
      </c>
      <c r="BL662" s="6" t="s">
        <v>96</v>
      </c>
      <c r="BM662" s="6" t="s">
        <v>96</v>
      </c>
      <c r="BN662" s="6" t="s">
        <v>96</v>
      </c>
      <c r="BO662" s="6" t="s">
        <v>96</v>
      </c>
      <c r="BP662" s="6" t="s">
        <v>96</v>
      </c>
      <c r="BQ662" s="6" t="s">
        <v>96</v>
      </c>
      <c r="BR662" s="6" t="s">
        <v>96</v>
      </c>
      <c r="BS662" s="6" t="s">
        <v>96</v>
      </c>
      <c r="BT662" s="6" t="s">
        <v>96</v>
      </c>
      <c r="BU662" s="6" t="s">
        <v>96</v>
      </c>
      <c r="BV662" s="6" t="s">
        <v>96</v>
      </c>
      <c r="BW662" s="6" t="s">
        <v>96</v>
      </c>
      <c r="BX662" s="6" t="s">
        <v>96</v>
      </c>
    </row>
    <row r="663" spans="1:76" x14ac:dyDescent="0.25">
      <c r="A663" s="6" t="s">
        <v>1086</v>
      </c>
      <c r="B663" s="1" t="s">
        <v>1088</v>
      </c>
      <c r="C663" s="6" t="s">
        <v>1087</v>
      </c>
      <c r="D663" s="36" t="s">
        <v>1085</v>
      </c>
      <c r="E663" s="6">
        <v>2013</v>
      </c>
      <c r="F663" s="39">
        <v>1.42</v>
      </c>
      <c r="G663" t="s">
        <v>1093</v>
      </c>
      <c r="H663" t="s">
        <v>1092</v>
      </c>
      <c r="I663" t="s">
        <v>1094</v>
      </c>
      <c r="J663" s="6" t="s">
        <v>96</v>
      </c>
      <c r="K663" s="6" t="s">
        <v>96</v>
      </c>
      <c r="L663" s="6">
        <v>0.84</v>
      </c>
      <c r="M663" s="6">
        <v>2</v>
      </c>
      <c r="N663" s="6" t="s">
        <v>96</v>
      </c>
      <c r="O663" s="6" t="s">
        <v>96</v>
      </c>
      <c r="P663" s="39" t="s">
        <v>96</v>
      </c>
      <c r="Q663" s="6" t="s">
        <v>96</v>
      </c>
      <c r="R663" s="6" t="s">
        <v>96</v>
      </c>
      <c r="S663" s="6">
        <v>685</v>
      </c>
      <c r="T663" s="6" t="s">
        <v>96</v>
      </c>
      <c r="U663" s="31">
        <v>4.5999999999999996</v>
      </c>
      <c r="V663" s="16">
        <v>10.1</v>
      </c>
      <c r="W663" s="16" t="s">
        <v>96</v>
      </c>
      <c r="X663" s="16" t="s">
        <v>96</v>
      </c>
      <c r="Y663" s="16" t="s">
        <v>96</v>
      </c>
      <c r="Z663" s="61" t="s">
        <v>96</v>
      </c>
      <c r="AA663" s="6" t="s">
        <v>70</v>
      </c>
      <c r="AB663" s="6">
        <v>2005</v>
      </c>
      <c r="AC663" s="6">
        <v>2010</v>
      </c>
      <c r="AD663" s="6" t="s">
        <v>96</v>
      </c>
      <c r="AE663" s="6" t="s">
        <v>96</v>
      </c>
      <c r="AF663" s="6" t="s">
        <v>96</v>
      </c>
      <c r="AG663" s="6" t="s">
        <v>96</v>
      </c>
      <c r="AH663" s="6" t="s">
        <v>96</v>
      </c>
      <c r="AI663" s="6" t="s">
        <v>96</v>
      </c>
      <c r="AJ663" s="6" t="s">
        <v>96</v>
      </c>
      <c r="AK663" s="6" t="s">
        <v>96</v>
      </c>
      <c r="AL663" s="16" t="s">
        <v>73</v>
      </c>
      <c r="AM663" s="6" t="s">
        <v>96</v>
      </c>
      <c r="AN663" s="6" t="s">
        <v>96</v>
      </c>
      <c r="AO663" s="6">
        <v>0.32</v>
      </c>
      <c r="AP663" s="6">
        <v>0.57999999999999996</v>
      </c>
      <c r="AQ663" s="6" t="s">
        <v>314</v>
      </c>
      <c r="AR663" s="6" t="s">
        <v>96</v>
      </c>
      <c r="AS663" s="6" t="s">
        <v>96</v>
      </c>
      <c r="AT663" s="6" t="s">
        <v>96</v>
      </c>
      <c r="AU663" s="6" t="s">
        <v>96</v>
      </c>
      <c r="AV663" s="6" t="s">
        <v>96</v>
      </c>
      <c r="AW663" s="6" t="s">
        <v>96</v>
      </c>
      <c r="AX663" s="6" t="s">
        <v>96</v>
      </c>
      <c r="AY663" s="6" t="s">
        <v>96</v>
      </c>
      <c r="AZ663" s="6" t="s">
        <v>96</v>
      </c>
      <c r="BA663" s="6" t="s">
        <v>96</v>
      </c>
      <c r="BB663" s="6" t="s">
        <v>96</v>
      </c>
      <c r="BC663" s="6" t="s">
        <v>96</v>
      </c>
      <c r="BD663" s="6" t="s">
        <v>96</v>
      </c>
      <c r="BE663" s="6" t="s">
        <v>96</v>
      </c>
      <c r="BF663" s="6" t="s">
        <v>96</v>
      </c>
      <c r="BG663" s="6" t="s">
        <v>96</v>
      </c>
      <c r="BH663" s="6" t="s">
        <v>96</v>
      </c>
      <c r="BI663" s="6" t="s">
        <v>96</v>
      </c>
      <c r="BJ663" s="6" t="s">
        <v>96</v>
      </c>
      <c r="BK663" s="6" t="s">
        <v>1089</v>
      </c>
      <c r="BL663" s="6" t="s">
        <v>96</v>
      </c>
      <c r="BM663" s="6" t="s">
        <v>96</v>
      </c>
      <c r="BN663" s="6" t="s">
        <v>77</v>
      </c>
      <c r="BO663" s="6" t="s">
        <v>1090</v>
      </c>
      <c r="BP663" s="6">
        <v>1</v>
      </c>
      <c r="BQ663" t="s">
        <v>1091</v>
      </c>
      <c r="BR663" s="6" t="s">
        <v>96</v>
      </c>
      <c r="BS663" s="6" t="s">
        <v>96</v>
      </c>
      <c r="BT663" s="6" t="s">
        <v>96</v>
      </c>
      <c r="BU663" t="s">
        <v>1096</v>
      </c>
      <c r="BV663" t="s">
        <v>1095</v>
      </c>
      <c r="BW663" t="s">
        <v>1097</v>
      </c>
      <c r="BX663" s="6" t="s">
        <v>96</v>
      </c>
    </row>
    <row r="664" spans="1:76" x14ac:dyDescent="0.25">
      <c r="A664" s="6" t="s">
        <v>1086</v>
      </c>
      <c r="B664" s="6" t="s">
        <v>1088</v>
      </c>
      <c r="C664" s="6" t="s">
        <v>1087</v>
      </c>
      <c r="D664" s="36" t="s">
        <v>1085</v>
      </c>
      <c r="E664" s="6">
        <v>2013</v>
      </c>
      <c r="F664" s="39">
        <v>1.53</v>
      </c>
      <c r="G664" t="s">
        <v>1093</v>
      </c>
      <c r="H664" t="s">
        <v>1092</v>
      </c>
      <c r="I664" t="s">
        <v>1094</v>
      </c>
      <c r="J664" s="6" t="s">
        <v>96</v>
      </c>
      <c r="K664" s="6" t="s">
        <v>96</v>
      </c>
      <c r="L664" s="6">
        <v>0.15</v>
      </c>
      <c r="M664" s="6">
        <v>2.92</v>
      </c>
      <c r="N664" s="6" t="s">
        <v>96</v>
      </c>
      <c r="O664" s="6" t="s">
        <v>96</v>
      </c>
      <c r="P664" s="39" t="s">
        <v>96</v>
      </c>
      <c r="Q664" s="6" t="s">
        <v>96</v>
      </c>
      <c r="R664" s="6" t="s">
        <v>96</v>
      </c>
      <c r="S664" s="6">
        <v>685</v>
      </c>
      <c r="T664" s="6" t="s">
        <v>96</v>
      </c>
      <c r="U664" s="31">
        <v>4.5999999999999996</v>
      </c>
      <c r="V664" s="16">
        <v>10.1</v>
      </c>
      <c r="W664" s="16" t="s">
        <v>96</v>
      </c>
      <c r="X664" s="16" t="s">
        <v>96</v>
      </c>
      <c r="Y664" s="16" t="s">
        <v>96</v>
      </c>
      <c r="Z664" s="61" t="s">
        <v>96</v>
      </c>
      <c r="AA664" s="6" t="s">
        <v>70</v>
      </c>
      <c r="AB664" s="6">
        <v>2005</v>
      </c>
      <c r="AC664" s="6">
        <v>2010</v>
      </c>
      <c r="AD664" s="6" t="s">
        <v>96</v>
      </c>
      <c r="AE664" s="6" t="s">
        <v>96</v>
      </c>
      <c r="AF664" s="6" t="s">
        <v>96</v>
      </c>
      <c r="AG664" s="6" t="s">
        <v>96</v>
      </c>
      <c r="AH664" s="6" t="s">
        <v>96</v>
      </c>
      <c r="AI664" s="6" t="s">
        <v>96</v>
      </c>
      <c r="AJ664" s="6" t="s">
        <v>96</v>
      </c>
      <c r="AK664" s="6" t="s">
        <v>96</v>
      </c>
      <c r="AL664" s="16" t="s">
        <v>73</v>
      </c>
      <c r="AM664" s="6" t="s">
        <v>96</v>
      </c>
      <c r="AN664" s="6" t="s">
        <v>96</v>
      </c>
      <c r="AO664" s="6">
        <v>0.32</v>
      </c>
      <c r="AP664" s="6">
        <v>0.57999999999999996</v>
      </c>
      <c r="AQ664" s="6" t="s">
        <v>314</v>
      </c>
      <c r="AR664" s="6">
        <v>1</v>
      </c>
      <c r="AS664" s="6" t="s">
        <v>96</v>
      </c>
      <c r="AT664" s="6">
        <v>1</v>
      </c>
      <c r="AU664" s="6" t="s">
        <v>96</v>
      </c>
      <c r="AV664" s="6">
        <v>1</v>
      </c>
      <c r="AW664" s="6" t="s">
        <v>96</v>
      </c>
      <c r="AX664" s="6" t="s">
        <v>96</v>
      </c>
      <c r="AY664" s="6" t="s">
        <v>96</v>
      </c>
      <c r="AZ664" s="6" t="s">
        <v>96</v>
      </c>
      <c r="BA664" s="6" t="s">
        <v>96</v>
      </c>
      <c r="BB664" s="6" t="s">
        <v>96</v>
      </c>
      <c r="BC664" s="6" t="s">
        <v>96</v>
      </c>
      <c r="BD664" s="6" t="s">
        <v>96</v>
      </c>
      <c r="BE664" s="6" t="s">
        <v>96</v>
      </c>
      <c r="BF664" s="6" t="s">
        <v>96</v>
      </c>
      <c r="BG664" s="6" t="s">
        <v>96</v>
      </c>
      <c r="BH664" s="6" t="s">
        <v>96</v>
      </c>
      <c r="BI664" s="6" t="s">
        <v>96</v>
      </c>
      <c r="BJ664" s="6" t="s">
        <v>96</v>
      </c>
      <c r="BK664" s="6" t="s">
        <v>1089</v>
      </c>
      <c r="BL664" s="6" t="s">
        <v>96</v>
      </c>
      <c r="BM664" s="6" t="s">
        <v>96</v>
      </c>
      <c r="BN664" s="6" t="s">
        <v>77</v>
      </c>
      <c r="BO664" s="6" t="s">
        <v>1090</v>
      </c>
      <c r="BP664" s="6">
        <v>1</v>
      </c>
      <c r="BQ664" t="s">
        <v>1091</v>
      </c>
      <c r="BR664" s="6" t="s">
        <v>96</v>
      </c>
      <c r="BS664" s="6" t="s">
        <v>96</v>
      </c>
      <c r="BT664" s="6" t="s">
        <v>96</v>
      </c>
      <c r="BU664" s="6" t="s">
        <v>96</v>
      </c>
      <c r="BV664" s="6" t="s">
        <v>96</v>
      </c>
      <c r="BW664" s="6" t="s">
        <v>96</v>
      </c>
      <c r="BX664" s="6" t="s">
        <v>96</v>
      </c>
    </row>
    <row r="665" spans="1:76" x14ac:dyDescent="0.25">
      <c r="A665" s="6" t="s">
        <v>1086</v>
      </c>
      <c r="B665" s="6" t="s">
        <v>1088</v>
      </c>
      <c r="C665" s="6" t="s">
        <v>1087</v>
      </c>
      <c r="D665" s="36" t="s">
        <v>1085</v>
      </c>
      <c r="E665" s="6">
        <v>2013</v>
      </c>
      <c r="F665" s="39">
        <v>1.37</v>
      </c>
      <c r="G665" t="s">
        <v>1093</v>
      </c>
      <c r="H665" t="s">
        <v>1092</v>
      </c>
      <c r="I665" t="s">
        <v>1094</v>
      </c>
      <c r="J665" s="6" t="s">
        <v>96</v>
      </c>
      <c r="K665" s="6" t="s">
        <v>96</v>
      </c>
      <c r="L665" s="6">
        <v>-0.21</v>
      </c>
      <c r="M665" s="6">
        <v>2.94</v>
      </c>
      <c r="N665" s="6" t="s">
        <v>96</v>
      </c>
      <c r="O665" s="6" t="s">
        <v>96</v>
      </c>
      <c r="P665" s="39" t="s">
        <v>96</v>
      </c>
      <c r="Q665" s="6" t="s">
        <v>96</v>
      </c>
      <c r="R665" s="6" t="s">
        <v>96</v>
      </c>
      <c r="S665" s="6">
        <v>685</v>
      </c>
      <c r="T665" s="6" t="s">
        <v>96</v>
      </c>
      <c r="U665" s="31">
        <v>4.5999999999999996</v>
      </c>
      <c r="V665" s="16">
        <v>10.1</v>
      </c>
      <c r="W665" s="16" t="s">
        <v>96</v>
      </c>
      <c r="X665" s="16" t="s">
        <v>96</v>
      </c>
      <c r="Y665" s="16" t="s">
        <v>96</v>
      </c>
      <c r="Z665" s="61" t="s">
        <v>96</v>
      </c>
      <c r="AA665" s="6" t="s">
        <v>70</v>
      </c>
      <c r="AB665" s="6">
        <v>2005</v>
      </c>
      <c r="AC665" s="6">
        <v>2010</v>
      </c>
      <c r="AD665" s="6" t="s">
        <v>96</v>
      </c>
      <c r="AE665" s="6" t="s">
        <v>96</v>
      </c>
      <c r="AF665" s="6" t="s">
        <v>96</v>
      </c>
      <c r="AG665" s="6" t="s">
        <v>96</v>
      </c>
      <c r="AH665" s="6" t="s">
        <v>96</v>
      </c>
      <c r="AI665" s="6" t="s">
        <v>96</v>
      </c>
      <c r="AJ665" s="6" t="s">
        <v>96</v>
      </c>
      <c r="AK665" s="6" t="s">
        <v>96</v>
      </c>
      <c r="AL665" s="16" t="s">
        <v>73</v>
      </c>
      <c r="AM665" s="6" t="s">
        <v>96</v>
      </c>
      <c r="AN665" s="6" t="s">
        <v>96</v>
      </c>
      <c r="AO665" s="6">
        <v>0.32</v>
      </c>
      <c r="AP665" s="6">
        <v>0.57999999999999996</v>
      </c>
      <c r="AQ665" s="6" t="s">
        <v>314</v>
      </c>
      <c r="AR665" s="6">
        <v>1</v>
      </c>
      <c r="AS665" s="6" t="s">
        <v>96</v>
      </c>
      <c r="AT665" s="6">
        <v>1</v>
      </c>
      <c r="AU665" s="6" t="s">
        <v>96</v>
      </c>
      <c r="AV665" s="6">
        <v>1</v>
      </c>
      <c r="AW665" s="6" t="s">
        <v>96</v>
      </c>
      <c r="AX665" s="6" t="s">
        <v>96</v>
      </c>
      <c r="AY665" s="6" t="s">
        <v>96</v>
      </c>
      <c r="AZ665" s="6">
        <v>1</v>
      </c>
      <c r="BA665" s="6">
        <v>1</v>
      </c>
      <c r="BB665" s="6" t="s">
        <v>96</v>
      </c>
      <c r="BC665" s="6" t="s">
        <v>96</v>
      </c>
      <c r="BD665" s="6" t="s">
        <v>96</v>
      </c>
      <c r="BE665" s="6" t="s">
        <v>96</v>
      </c>
      <c r="BF665" s="6" t="s">
        <v>96</v>
      </c>
      <c r="BG665" s="6" t="s">
        <v>96</v>
      </c>
      <c r="BH665" s="6" t="s">
        <v>96</v>
      </c>
      <c r="BI665" s="6" t="s">
        <v>96</v>
      </c>
      <c r="BJ665" s="6" t="s">
        <v>96</v>
      </c>
      <c r="BK665" s="6" t="s">
        <v>1089</v>
      </c>
      <c r="BL665" s="6" t="s">
        <v>96</v>
      </c>
      <c r="BM665" s="6" t="s">
        <v>96</v>
      </c>
      <c r="BN665" s="6" t="s">
        <v>77</v>
      </c>
      <c r="BO665" s="6" t="s">
        <v>1090</v>
      </c>
      <c r="BP665" s="6">
        <v>1</v>
      </c>
      <c r="BQ665" t="s">
        <v>1091</v>
      </c>
      <c r="BR665" s="6" t="s">
        <v>96</v>
      </c>
      <c r="BS665" s="6" t="s">
        <v>96</v>
      </c>
      <c r="BT665" s="6" t="s">
        <v>96</v>
      </c>
      <c r="BU665" s="6" t="s">
        <v>96</v>
      </c>
      <c r="BV665" s="6" t="s">
        <v>96</v>
      </c>
      <c r="BW665" s="6" t="s">
        <v>96</v>
      </c>
      <c r="BX665" s="6" t="s">
        <v>96</v>
      </c>
    </row>
    <row r="666" spans="1:76" x14ac:dyDescent="0.25">
      <c r="A666" s="6" t="s">
        <v>1086</v>
      </c>
      <c r="B666" s="6" t="s">
        <v>1088</v>
      </c>
      <c r="C666" s="6" t="s">
        <v>1087</v>
      </c>
      <c r="D666" s="36" t="s">
        <v>1085</v>
      </c>
      <c r="E666" s="6">
        <v>2013</v>
      </c>
      <c r="F666" s="39">
        <v>1.25</v>
      </c>
      <c r="G666" t="s">
        <v>1093</v>
      </c>
      <c r="H666" t="s">
        <v>1092</v>
      </c>
      <c r="I666" t="s">
        <v>1094</v>
      </c>
      <c r="J666" s="6" t="s">
        <v>96</v>
      </c>
      <c r="K666" s="6" t="s">
        <v>96</v>
      </c>
      <c r="L666" s="6">
        <v>0.71</v>
      </c>
      <c r="M666" s="6">
        <v>1.78</v>
      </c>
      <c r="N666" s="6" t="s">
        <v>96</v>
      </c>
      <c r="O666" s="6" t="s">
        <v>96</v>
      </c>
      <c r="P666" s="39" t="s">
        <v>96</v>
      </c>
      <c r="Q666" s="6" t="s">
        <v>96</v>
      </c>
      <c r="R666" s="6" t="s">
        <v>96</v>
      </c>
      <c r="S666" s="6">
        <v>685</v>
      </c>
      <c r="T666" s="6" t="s">
        <v>96</v>
      </c>
      <c r="U666" s="31">
        <v>4.5999999999999996</v>
      </c>
      <c r="V666" s="16">
        <v>10.1</v>
      </c>
      <c r="W666" s="16" t="s">
        <v>96</v>
      </c>
      <c r="X666" s="16" t="s">
        <v>96</v>
      </c>
      <c r="Y666" s="16" t="s">
        <v>96</v>
      </c>
      <c r="Z666" s="61" t="s">
        <v>96</v>
      </c>
      <c r="AA666" s="6" t="s">
        <v>70</v>
      </c>
      <c r="AB666" s="6">
        <v>2005</v>
      </c>
      <c r="AC666" s="6">
        <v>2010</v>
      </c>
      <c r="AD666" s="6" t="s">
        <v>96</v>
      </c>
      <c r="AE666" s="6" t="s">
        <v>96</v>
      </c>
      <c r="AF666" s="6" t="s">
        <v>96</v>
      </c>
      <c r="AG666" s="6" t="s">
        <v>96</v>
      </c>
      <c r="AH666" s="6" t="s">
        <v>96</v>
      </c>
      <c r="AI666" s="6" t="s">
        <v>96</v>
      </c>
      <c r="AJ666" s="6" t="s">
        <v>96</v>
      </c>
      <c r="AK666" s="6" t="s">
        <v>96</v>
      </c>
      <c r="AL666" s="16" t="s">
        <v>73</v>
      </c>
      <c r="AM666" s="6" t="s">
        <v>96</v>
      </c>
      <c r="AN666" s="6" t="s">
        <v>96</v>
      </c>
      <c r="AO666" s="6">
        <v>0.32</v>
      </c>
      <c r="AP666" s="6">
        <v>0.57999999999999996</v>
      </c>
      <c r="AQ666" s="6" t="s">
        <v>314</v>
      </c>
      <c r="AR666" s="6" t="s">
        <v>96</v>
      </c>
      <c r="AS666" s="6" t="s">
        <v>96</v>
      </c>
      <c r="AT666" s="6" t="s">
        <v>96</v>
      </c>
      <c r="AU666" s="6" t="s">
        <v>96</v>
      </c>
      <c r="AV666" s="6" t="s">
        <v>96</v>
      </c>
      <c r="AW666" s="6" t="s">
        <v>96</v>
      </c>
      <c r="AX666" s="6" t="s">
        <v>96</v>
      </c>
      <c r="AY666" s="6" t="s">
        <v>96</v>
      </c>
      <c r="AZ666" s="6" t="s">
        <v>96</v>
      </c>
      <c r="BA666" s="6" t="s">
        <v>96</v>
      </c>
      <c r="BB666" s="6" t="s">
        <v>96</v>
      </c>
      <c r="BC666" s="6" t="s">
        <v>96</v>
      </c>
      <c r="BD666" s="6" t="s">
        <v>96</v>
      </c>
      <c r="BE666" s="6" t="s">
        <v>96</v>
      </c>
      <c r="BF666" s="6" t="s">
        <v>96</v>
      </c>
      <c r="BG666" s="6" t="s">
        <v>96</v>
      </c>
      <c r="BH666" s="6" t="s">
        <v>96</v>
      </c>
      <c r="BI666" s="6" t="s">
        <v>96</v>
      </c>
      <c r="BJ666" s="6" t="s">
        <v>96</v>
      </c>
      <c r="BK666" s="6" t="s">
        <v>1089</v>
      </c>
      <c r="BL666" s="6" t="s">
        <v>96</v>
      </c>
      <c r="BM666" s="6" t="s">
        <v>96</v>
      </c>
      <c r="BN666" s="6" t="s">
        <v>152</v>
      </c>
      <c r="BO666" s="6" t="s">
        <v>1090</v>
      </c>
      <c r="BP666" s="6">
        <v>1</v>
      </c>
      <c r="BQ666" t="s">
        <v>1091</v>
      </c>
      <c r="BR666" s="6" t="s">
        <v>96</v>
      </c>
      <c r="BS666" s="6" t="s">
        <v>96</v>
      </c>
      <c r="BT666" s="6" t="s">
        <v>96</v>
      </c>
      <c r="BU666" s="6" t="s">
        <v>96</v>
      </c>
      <c r="BV666" s="6" t="s">
        <v>96</v>
      </c>
      <c r="BW666" s="6" t="s">
        <v>96</v>
      </c>
      <c r="BX666" s="6" t="s">
        <v>96</v>
      </c>
    </row>
    <row r="667" spans="1:76" x14ac:dyDescent="0.25">
      <c r="A667" s="6" t="s">
        <v>1086</v>
      </c>
      <c r="B667" s="6" t="s">
        <v>1088</v>
      </c>
      <c r="C667" s="6" t="s">
        <v>1087</v>
      </c>
      <c r="D667" s="36" t="s">
        <v>1085</v>
      </c>
      <c r="E667" s="6">
        <v>2013</v>
      </c>
      <c r="F667" s="39">
        <v>1.1100000000000001</v>
      </c>
      <c r="G667" t="s">
        <v>1093</v>
      </c>
      <c r="H667" t="s">
        <v>1092</v>
      </c>
      <c r="I667" t="s">
        <v>1094</v>
      </c>
      <c r="J667" s="6" t="s">
        <v>96</v>
      </c>
      <c r="K667" s="6" t="s">
        <v>96</v>
      </c>
      <c r="L667" s="6">
        <v>-0.02</v>
      </c>
      <c r="M667" s="6">
        <v>2.38</v>
      </c>
      <c r="N667" s="6" t="s">
        <v>96</v>
      </c>
      <c r="O667" s="6" t="s">
        <v>96</v>
      </c>
      <c r="P667" s="39" t="s">
        <v>96</v>
      </c>
      <c r="Q667" s="6" t="s">
        <v>96</v>
      </c>
      <c r="R667" s="6" t="s">
        <v>96</v>
      </c>
      <c r="S667" s="6">
        <v>685</v>
      </c>
      <c r="T667" s="6" t="s">
        <v>96</v>
      </c>
      <c r="U667" s="31">
        <v>4.5999999999999996</v>
      </c>
      <c r="V667" s="16">
        <v>10.1</v>
      </c>
      <c r="W667" s="16" t="s">
        <v>96</v>
      </c>
      <c r="X667" s="16" t="s">
        <v>96</v>
      </c>
      <c r="Y667" s="16" t="s">
        <v>96</v>
      </c>
      <c r="Z667" s="61" t="s">
        <v>96</v>
      </c>
      <c r="AA667" s="6" t="s">
        <v>70</v>
      </c>
      <c r="AB667" s="6">
        <v>2005</v>
      </c>
      <c r="AC667" s="6">
        <v>2010</v>
      </c>
      <c r="AD667" s="6" t="s">
        <v>96</v>
      </c>
      <c r="AE667" s="6" t="s">
        <v>96</v>
      </c>
      <c r="AF667" s="6" t="s">
        <v>96</v>
      </c>
      <c r="AG667" s="6" t="s">
        <v>96</v>
      </c>
      <c r="AH667" s="6" t="s">
        <v>96</v>
      </c>
      <c r="AI667" s="6" t="s">
        <v>96</v>
      </c>
      <c r="AJ667" s="6" t="s">
        <v>96</v>
      </c>
      <c r="AK667" s="6" t="s">
        <v>96</v>
      </c>
      <c r="AL667" s="16" t="s">
        <v>73</v>
      </c>
      <c r="AM667" s="6" t="s">
        <v>96</v>
      </c>
      <c r="AN667" s="6" t="s">
        <v>96</v>
      </c>
      <c r="AO667" s="6">
        <v>0.32</v>
      </c>
      <c r="AP667" s="6">
        <v>0.57999999999999996</v>
      </c>
      <c r="AQ667" s="6" t="s">
        <v>314</v>
      </c>
      <c r="AR667" s="6">
        <v>1</v>
      </c>
      <c r="AS667" s="6" t="s">
        <v>96</v>
      </c>
      <c r="AT667" s="6">
        <v>1</v>
      </c>
      <c r="AU667" s="6" t="s">
        <v>96</v>
      </c>
      <c r="AV667" s="6">
        <v>1</v>
      </c>
      <c r="AW667" s="6" t="s">
        <v>96</v>
      </c>
      <c r="AX667" s="6" t="s">
        <v>96</v>
      </c>
      <c r="AY667" s="6" t="s">
        <v>96</v>
      </c>
      <c r="AZ667" s="6" t="s">
        <v>96</v>
      </c>
      <c r="BA667" s="6" t="s">
        <v>96</v>
      </c>
      <c r="BB667" s="6" t="s">
        <v>96</v>
      </c>
      <c r="BC667" s="6" t="s">
        <v>96</v>
      </c>
      <c r="BD667" s="6" t="s">
        <v>96</v>
      </c>
      <c r="BE667" s="6" t="s">
        <v>96</v>
      </c>
      <c r="BF667" s="6" t="s">
        <v>96</v>
      </c>
      <c r="BG667" s="6" t="s">
        <v>96</v>
      </c>
      <c r="BH667" s="6" t="s">
        <v>96</v>
      </c>
      <c r="BI667" s="6" t="s">
        <v>96</v>
      </c>
      <c r="BJ667" s="6" t="s">
        <v>96</v>
      </c>
      <c r="BK667" s="6" t="s">
        <v>1089</v>
      </c>
      <c r="BL667" s="6" t="s">
        <v>96</v>
      </c>
      <c r="BM667" s="6" t="s">
        <v>96</v>
      </c>
      <c r="BN667" s="6" t="s">
        <v>152</v>
      </c>
      <c r="BO667" s="6" t="s">
        <v>1090</v>
      </c>
      <c r="BP667" s="6">
        <v>1</v>
      </c>
      <c r="BQ667" t="s">
        <v>1091</v>
      </c>
      <c r="BR667" s="6" t="s">
        <v>96</v>
      </c>
      <c r="BS667" s="6" t="s">
        <v>96</v>
      </c>
      <c r="BT667" s="6" t="s">
        <v>96</v>
      </c>
      <c r="BU667" s="6" t="s">
        <v>96</v>
      </c>
      <c r="BV667" s="6" t="s">
        <v>96</v>
      </c>
      <c r="BW667" s="6" t="s">
        <v>96</v>
      </c>
      <c r="BX667" s="6" t="s">
        <v>96</v>
      </c>
    </row>
    <row r="668" spans="1:76" x14ac:dyDescent="0.25">
      <c r="A668" s="6" t="s">
        <v>1086</v>
      </c>
      <c r="B668" s="6" t="s">
        <v>1088</v>
      </c>
      <c r="C668" s="6" t="s">
        <v>1087</v>
      </c>
      <c r="D668" s="36" t="s">
        <v>1085</v>
      </c>
      <c r="E668" s="6">
        <v>2013</v>
      </c>
      <c r="F668" s="39">
        <v>0.91</v>
      </c>
      <c r="G668" t="s">
        <v>1093</v>
      </c>
      <c r="H668" t="s">
        <v>1092</v>
      </c>
      <c r="I668" t="s">
        <v>1094</v>
      </c>
      <c r="J668" s="6" t="s">
        <v>96</v>
      </c>
      <c r="K668" s="6" t="s">
        <v>96</v>
      </c>
      <c r="L668" s="6">
        <v>-0.57999999999999996</v>
      </c>
      <c r="M668" s="6">
        <v>2.39</v>
      </c>
      <c r="N668" s="6" t="s">
        <v>96</v>
      </c>
      <c r="O668" s="6" t="s">
        <v>96</v>
      </c>
      <c r="P668" s="39" t="s">
        <v>96</v>
      </c>
      <c r="Q668" s="6" t="s">
        <v>96</v>
      </c>
      <c r="R668" s="6" t="s">
        <v>96</v>
      </c>
      <c r="S668" s="6">
        <v>685</v>
      </c>
      <c r="T668" s="6" t="s">
        <v>96</v>
      </c>
      <c r="U668" s="31">
        <v>4.5999999999999996</v>
      </c>
      <c r="V668" s="16">
        <v>10.1</v>
      </c>
      <c r="W668" s="16" t="s">
        <v>96</v>
      </c>
      <c r="X668" s="16" t="s">
        <v>96</v>
      </c>
      <c r="Y668" s="16" t="s">
        <v>96</v>
      </c>
      <c r="Z668" s="61" t="s">
        <v>96</v>
      </c>
      <c r="AA668" s="6" t="s">
        <v>70</v>
      </c>
      <c r="AB668" s="6">
        <v>2005</v>
      </c>
      <c r="AC668" s="6">
        <v>2010</v>
      </c>
      <c r="AD668" s="6" t="s">
        <v>96</v>
      </c>
      <c r="AE668" s="6" t="s">
        <v>96</v>
      </c>
      <c r="AF668" s="6" t="s">
        <v>96</v>
      </c>
      <c r="AG668" s="6" t="s">
        <v>96</v>
      </c>
      <c r="AH668" s="6" t="s">
        <v>96</v>
      </c>
      <c r="AI668" s="6" t="s">
        <v>96</v>
      </c>
      <c r="AJ668" s="6" t="s">
        <v>96</v>
      </c>
      <c r="AK668" s="6" t="s">
        <v>96</v>
      </c>
      <c r="AL668" s="16" t="s">
        <v>73</v>
      </c>
      <c r="AM668" s="6" t="s">
        <v>96</v>
      </c>
      <c r="AN668" s="6" t="s">
        <v>96</v>
      </c>
      <c r="AO668" s="6">
        <v>0.32</v>
      </c>
      <c r="AP668" s="6">
        <v>0.57999999999999996</v>
      </c>
      <c r="AQ668" s="6" t="s">
        <v>314</v>
      </c>
      <c r="AR668" s="6">
        <v>1</v>
      </c>
      <c r="AS668" s="6" t="s">
        <v>96</v>
      </c>
      <c r="AT668" s="6">
        <v>1</v>
      </c>
      <c r="AU668" s="6" t="s">
        <v>96</v>
      </c>
      <c r="AV668" s="6">
        <v>1</v>
      </c>
      <c r="AW668" s="6" t="s">
        <v>96</v>
      </c>
      <c r="AX668" s="6" t="s">
        <v>96</v>
      </c>
      <c r="AY668" s="6" t="s">
        <v>96</v>
      </c>
      <c r="AZ668" s="6">
        <v>1</v>
      </c>
      <c r="BA668" s="6">
        <v>1</v>
      </c>
      <c r="BB668" s="6" t="s">
        <v>96</v>
      </c>
      <c r="BC668" s="6" t="s">
        <v>96</v>
      </c>
      <c r="BD668" s="6" t="s">
        <v>96</v>
      </c>
      <c r="BE668" s="6" t="s">
        <v>96</v>
      </c>
      <c r="BF668" s="6" t="s">
        <v>96</v>
      </c>
      <c r="BG668" s="6" t="s">
        <v>96</v>
      </c>
      <c r="BH668" s="6" t="s">
        <v>96</v>
      </c>
      <c r="BI668" s="6" t="s">
        <v>96</v>
      </c>
      <c r="BJ668" s="6" t="s">
        <v>96</v>
      </c>
      <c r="BK668" s="6" t="s">
        <v>1089</v>
      </c>
      <c r="BL668" s="6" t="s">
        <v>96</v>
      </c>
      <c r="BM668" s="6" t="s">
        <v>96</v>
      </c>
      <c r="BN668" s="6" t="s">
        <v>152</v>
      </c>
      <c r="BO668" s="6" t="s">
        <v>1090</v>
      </c>
      <c r="BP668" s="6">
        <v>1</v>
      </c>
      <c r="BQ668" t="s">
        <v>1091</v>
      </c>
      <c r="BR668" s="6" t="s">
        <v>96</v>
      </c>
      <c r="BS668" s="6" t="s">
        <v>96</v>
      </c>
      <c r="BT668" s="6" t="s">
        <v>96</v>
      </c>
      <c r="BU668" s="6" t="s">
        <v>96</v>
      </c>
      <c r="BV668" s="6" t="s">
        <v>96</v>
      </c>
      <c r="BW668" s="6" t="s">
        <v>96</v>
      </c>
      <c r="BX668" s="6" t="s">
        <v>96</v>
      </c>
    </row>
    <row r="669" spans="1:76" x14ac:dyDescent="0.25">
      <c r="A669" s="6" t="s">
        <v>96</v>
      </c>
      <c r="B669" s="6" t="s">
        <v>96</v>
      </c>
      <c r="C669" s="6" t="s">
        <v>96</v>
      </c>
      <c r="D669" s="6" t="s">
        <v>96</v>
      </c>
      <c r="E669" s="6" t="s">
        <v>96</v>
      </c>
      <c r="F669" s="39" t="s">
        <v>96</v>
      </c>
      <c r="G669" s="6" t="s">
        <v>96</v>
      </c>
      <c r="H669" s="6" t="s">
        <v>96</v>
      </c>
      <c r="I669" t="s">
        <v>96</v>
      </c>
      <c r="J669" s="6" t="s">
        <v>96</v>
      </c>
      <c r="K669" s="6" t="s">
        <v>96</v>
      </c>
      <c r="L669" s="6" t="s">
        <v>96</v>
      </c>
      <c r="M669" s="6" t="s">
        <v>96</v>
      </c>
      <c r="N669" s="6" t="s">
        <v>96</v>
      </c>
      <c r="O669" s="6" t="s">
        <v>96</v>
      </c>
      <c r="P669" s="39" t="s">
        <v>96</v>
      </c>
      <c r="Q669" s="6" t="s">
        <v>96</v>
      </c>
      <c r="R669" s="6" t="s">
        <v>96</v>
      </c>
      <c r="S669" s="6" t="s">
        <v>96</v>
      </c>
      <c r="T669" s="6" t="s">
        <v>96</v>
      </c>
      <c r="U669" s="7" t="s">
        <v>96</v>
      </c>
      <c r="V669" s="16" t="s">
        <v>96</v>
      </c>
      <c r="W669" s="16" t="s">
        <v>96</v>
      </c>
      <c r="X669" s="16" t="s">
        <v>96</v>
      </c>
      <c r="Y669" s="16" t="s">
        <v>96</v>
      </c>
      <c r="Z669" s="61" t="s">
        <v>96</v>
      </c>
      <c r="AA669" s="6" t="s">
        <v>96</v>
      </c>
      <c r="AB669" s="6" t="s">
        <v>96</v>
      </c>
      <c r="AC669" s="6" t="s">
        <v>96</v>
      </c>
      <c r="AD669" s="6" t="s">
        <v>96</v>
      </c>
      <c r="AE669" s="6" t="s">
        <v>96</v>
      </c>
      <c r="AF669" s="6" t="s">
        <v>96</v>
      </c>
      <c r="AG669" s="6" t="s">
        <v>96</v>
      </c>
      <c r="AH669" s="6" t="s">
        <v>96</v>
      </c>
      <c r="AI669" s="6" t="s">
        <v>96</v>
      </c>
      <c r="AJ669" s="6" t="s">
        <v>96</v>
      </c>
      <c r="AK669" s="6" t="s">
        <v>96</v>
      </c>
      <c r="AL669" s="6" t="s">
        <v>96</v>
      </c>
      <c r="AM669" s="6" t="s">
        <v>96</v>
      </c>
      <c r="AN669" s="6" t="s">
        <v>96</v>
      </c>
      <c r="AO669" s="6" t="s">
        <v>96</v>
      </c>
      <c r="AP669" s="6" t="s">
        <v>96</v>
      </c>
      <c r="AQ669" s="6" t="s">
        <v>96</v>
      </c>
      <c r="AR669" s="6" t="s">
        <v>96</v>
      </c>
      <c r="AS669" s="6" t="s">
        <v>96</v>
      </c>
      <c r="AT669" s="6" t="s">
        <v>96</v>
      </c>
      <c r="AU669" s="6" t="s">
        <v>96</v>
      </c>
      <c r="AV669" s="6" t="s">
        <v>96</v>
      </c>
      <c r="AW669" s="6" t="s">
        <v>96</v>
      </c>
      <c r="AX669" s="6" t="s">
        <v>96</v>
      </c>
      <c r="AY669" s="6" t="s">
        <v>96</v>
      </c>
      <c r="AZ669" s="6" t="s">
        <v>96</v>
      </c>
      <c r="BA669" s="6" t="s">
        <v>96</v>
      </c>
      <c r="BB669" s="6" t="s">
        <v>96</v>
      </c>
      <c r="BC669" s="6" t="s">
        <v>96</v>
      </c>
      <c r="BD669" s="6" t="s">
        <v>96</v>
      </c>
      <c r="BE669" s="6" t="s">
        <v>96</v>
      </c>
      <c r="BF669" s="6" t="s">
        <v>96</v>
      </c>
      <c r="BG669" s="6" t="s">
        <v>96</v>
      </c>
      <c r="BH669" s="6" t="s">
        <v>96</v>
      </c>
      <c r="BI669" s="6" t="s">
        <v>96</v>
      </c>
      <c r="BJ669" s="6" t="s">
        <v>96</v>
      </c>
      <c r="BK669" s="6" t="s">
        <v>96</v>
      </c>
      <c r="BL669" s="6" t="s">
        <v>96</v>
      </c>
      <c r="BM669" s="6" t="s">
        <v>96</v>
      </c>
      <c r="BN669" s="6" t="s">
        <v>96</v>
      </c>
      <c r="BO669" s="6" t="s">
        <v>96</v>
      </c>
      <c r="BP669" s="6" t="s">
        <v>96</v>
      </c>
      <c r="BQ669" s="6" t="s">
        <v>96</v>
      </c>
      <c r="BR669" s="6" t="s">
        <v>96</v>
      </c>
      <c r="BS669" s="6" t="s">
        <v>96</v>
      </c>
      <c r="BT669" s="6" t="s">
        <v>96</v>
      </c>
      <c r="BU669" s="6" t="s">
        <v>96</v>
      </c>
      <c r="BV669" s="6" t="s">
        <v>96</v>
      </c>
      <c r="BW669" s="6" t="s">
        <v>96</v>
      </c>
      <c r="BX669" s="6" t="s">
        <v>96</v>
      </c>
    </row>
    <row r="670" spans="1:76" x14ac:dyDescent="0.25">
      <c r="A670" s="6" t="s">
        <v>1100</v>
      </c>
      <c r="B670" s="6" t="s">
        <v>947</v>
      </c>
      <c r="C670" s="6" t="s">
        <v>1101</v>
      </c>
      <c r="D670" s="36" t="s">
        <v>1099</v>
      </c>
      <c r="E670" s="6">
        <v>2000</v>
      </c>
      <c r="F670" s="39">
        <v>2.76</v>
      </c>
      <c r="G670" s="6" t="s">
        <v>1104</v>
      </c>
      <c r="H670" t="s">
        <v>1105</v>
      </c>
      <c r="I670" t="s">
        <v>1094</v>
      </c>
      <c r="J670" s="6" t="s">
        <v>96</v>
      </c>
      <c r="K670" s="6">
        <v>8.9999999999999993E-3</v>
      </c>
      <c r="L670" s="6">
        <v>0.7</v>
      </c>
      <c r="M670" s="6">
        <v>4.82</v>
      </c>
      <c r="N670" s="6" t="s">
        <v>96</v>
      </c>
      <c r="O670" s="6" t="s">
        <v>96</v>
      </c>
      <c r="P670" s="39" t="s">
        <v>96</v>
      </c>
      <c r="Q670" s="6">
        <v>1.03</v>
      </c>
      <c r="R670" s="6">
        <v>2.66</v>
      </c>
      <c r="S670" s="6">
        <v>5846</v>
      </c>
      <c r="T670" s="6" t="s">
        <v>96</v>
      </c>
      <c r="U670" s="7">
        <v>19.399999999999999</v>
      </c>
      <c r="V670" s="16">
        <v>30.4</v>
      </c>
      <c r="W670" s="16">
        <v>10</v>
      </c>
      <c r="X670" s="16" t="s">
        <v>96</v>
      </c>
      <c r="Y670" s="16" t="s">
        <v>96</v>
      </c>
      <c r="Z670" s="61" t="s">
        <v>96</v>
      </c>
      <c r="AA670" s="6" t="s">
        <v>171</v>
      </c>
      <c r="AB670" s="6">
        <v>1984</v>
      </c>
      <c r="AC670" s="6">
        <v>1991</v>
      </c>
      <c r="AD670" s="6" t="s">
        <v>96</v>
      </c>
      <c r="AE670" s="6">
        <v>1</v>
      </c>
      <c r="AF670" s="6" t="s">
        <v>96</v>
      </c>
      <c r="AG670" s="6">
        <v>1</v>
      </c>
      <c r="AH670" s="6" t="s">
        <v>96</v>
      </c>
      <c r="AI670" s="6" t="s">
        <v>96</v>
      </c>
      <c r="AJ670" s="6">
        <v>1</v>
      </c>
      <c r="AK670" s="6" t="s">
        <v>96</v>
      </c>
      <c r="AL670" s="6">
        <f>(24+14)/2*0.18+(64+25)/2*0.674+(65+90)/2*0.146</f>
        <v>44.728000000000002</v>
      </c>
      <c r="AM670" s="6">
        <f>(4.13+4.92+4.78)/3</f>
        <v>4.6100000000000003</v>
      </c>
      <c r="AN670" s="6" t="s">
        <v>96</v>
      </c>
      <c r="AO670" s="6" t="s">
        <v>96</v>
      </c>
      <c r="AP670" s="6" t="s">
        <v>96</v>
      </c>
      <c r="AQ670" s="6" t="s">
        <v>201</v>
      </c>
      <c r="AR670" s="6" t="s">
        <v>96</v>
      </c>
      <c r="AS670" s="6" t="s">
        <v>96</v>
      </c>
      <c r="AT670" s="6" t="s">
        <v>96</v>
      </c>
      <c r="AU670" s="6" t="s">
        <v>96</v>
      </c>
      <c r="AV670" s="6" t="s">
        <v>96</v>
      </c>
      <c r="AW670" s="6" t="s">
        <v>96</v>
      </c>
      <c r="AX670" s="6">
        <v>1</v>
      </c>
      <c r="AY670" s="6" t="s">
        <v>96</v>
      </c>
      <c r="AZ670" s="6" t="s">
        <v>96</v>
      </c>
      <c r="BA670" s="6">
        <v>1</v>
      </c>
      <c r="BB670" s="6" t="s">
        <v>96</v>
      </c>
      <c r="BC670" s="6" t="s">
        <v>96</v>
      </c>
      <c r="BD670" s="6" t="s">
        <v>96</v>
      </c>
      <c r="BE670" s="6" t="s">
        <v>96</v>
      </c>
      <c r="BF670" s="6" t="s">
        <v>96</v>
      </c>
      <c r="BG670" s="6" t="s">
        <v>96</v>
      </c>
      <c r="BH670" s="6" t="s">
        <v>96</v>
      </c>
      <c r="BI670" s="6" t="s">
        <v>96</v>
      </c>
      <c r="BJ670" s="6" t="s">
        <v>96</v>
      </c>
      <c r="BK670" s="6" t="s">
        <v>217</v>
      </c>
      <c r="BL670" s="6" t="s">
        <v>96</v>
      </c>
      <c r="BM670" s="6" t="s">
        <v>96</v>
      </c>
      <c r="BN670" s="6" t="s">
        <v>152</v>
      </c>
      <c r="BO670" t="s">
        <v>1102</v>
      </c>
      <c r="BP670" s="6">
        <v>1</v>
      </c>
      <c r="BQ670" s="6" t="s">
        <v>540</v>
      </c>
      <c r="BR670" t="s">
        <v>1103</v>
      </c>
      <c r="BS670" s="6" t="s">
        <v>96</v>
      </c>
      <c r="BT670" s="6" t="s">
        <v>96</v>
      </c>
      <c r="BU670" s="6" t="s">
        <v>96</v>
      </c>
      <c r="BV670" t="s">
        <v>1185</v>
      </c>
      <c r="BW670" s="6" t="s">
        <v>96</v>
      </c>
      <c r="BX670" s="6" t="s">
        <v>96</v>
      </c>
    </row>
    <row r="671" spans="1:76" x14ac:dyDescent="0.25">
      <c r="A671" s="6" t="s">
        <v>1100</v>
      </c>
      <c r="B671" s="6" t="s">
        <v>947</v>
      </c>
      <c r="C671" s="6" t="s">
        <v>1101</v>
      </c>
      <c r="D671" s="36" t="s">
        <v>1099</v>
      </c>
      <c r="E671" s="6">
        <v>2000</v>
      </c>
      <c r="F671" s="39">
        <v>2.11</v>
      </c>
      <c r="G671" s="6" t="s">
        <v>1104</v>
      </c>
      <c r="H671" t="s">
        <v>1105</v>
      </c>
      <c r="I671" t="s">
        <v>1106</v>
      </c>
      <c r="J671" s="6" t="s">
        <v>96</v>
      </c>
      <c r="K671" s="6">
        <v>8.9999999999999993E-3</v>
      </c>
      <c r="L671" s="6">
        <v>0.52</v>
      </c>
      <c r="M671" s="6">
        <v>3.69</v>
      </c>
      <c r="N671" s="6" t="s">
        <v>96</v>
      </c>
      <c r="O671" s="6" t="s">
        <v>96</v>
      </c>
      <c r="P671" s="39" t="s">
        <v>96</v>
      </c>
      <c r="Q671" s="6">
        <v>0.79</v>
      </c>
      <c r="R671" s="6">
        <v>2.69</v>
      </c>
      <c r="S671" s="6">
        <v>4512</v>
      </c>
      <c r="T671" s="6" t="s">
        <v>96</v>
      </c>
      <c r="U671" s="7">
        <v>19.399999999999999</v>
      </c>
      <c r="V671" s="16">
        <v>30.4</v>
      </c>
      <c r="W671" s="16">
        <v>10</v>
      </c>
      <c r="X671" s="16" t="s">
        <v>96</v>
      </c>
      <c r="Y671" s="16" t="s">
        <v>96</v>
      </c>
      <c r="Z671" s="61" t="s">
        <v>96</v>
      </c>
      <c r="AA671" s="6" t="s">
        <v>171</v>
      </c>
      <c r="AB671" s="6">
        <v>1984</v>
      </c>
      <c r="AC671" s="6">
        <v>1991</v>
      </c>
      <c r="AD671" s="6" t="s">
        <v>96</v>
      </c>
      <c r="AE671" s="6">
        <v>1</v>
      </c>
      <c r="AF671" s="6" t="s">
        <v>96</v>
      </c>
      <c r="AG671" s="6" t="s">
        <v>96</v>
      </c>
      <c r="AH671" s="6">
        <v>1</v>
      </c>
      <c r="AI671" s="6" t="s">
        <v>96</v>
      </c>
      <c r="AJ671" s="6" t="s">
        <v>96</v>
      </c>
      <c r="AK671" s="6" t="s">
        <v>96</v>
      </c>
      <c r="AL671" s="6">
        <f>(24+14)/2*0.235+(64+25)/2*0.646+(65+90)/2*0.119</f>
        <v>42.4345</v>
      </c>
      <c r="AM671" s="6">
        <f>(6.52+5.3+3.06)/3</f>
        <v>4.96</v>
      </c>
      <c r="AN671" s="6" t="s">
        <v>96</v>
      </c>
      <c r="AO671" s="6" t="s">
        <v>96</v>
      </c>
      <c r="AP671" s="6" t="s">
        <v>96</v>
      </c>
      <c r="AQ671" s="6" t="s">
        <v>201</v>
      </c>
      <c r="AR671" s="6" t="s">
        <v>96</v>
      </c>
      <c r="AS671" s="6" t="s">
        <v>96</v>
      </c>
      <c r="AT671" s="6" t="s">
        <v>96</v>
      </c>
      <c r="AU671" s="6" t="s">
        <v>96</v>
      </c>
      <c r="AV671" s="6" t="s">
        <v>96</v>
      </c>
      <c r="AW671" s="6" t="s">
        <v>96</v>
      </c>
      <c r="AX671" s="6">
        <v>1</v>
      </c>
      <c r="AY671" s="6" t="s">
        <v>96</v>
      </c>
      <c r="AZ671" s="6" t="s">
        <v>96</v>
      </c>
      <c r="BA671" s="6">
        <v>1</v>
      </c>
      <c r="BB671" s="6" t="s">
        <v>96</v>
      </c>
      <c r="BC671" s="6" t="s">
        <v>96</v>
      </c>
      <c r="BD671" s="6" t="s">
        <v>96</v>
      </c>
      <c r="BE671" s="6" t="s">
        <v>96</v>
      </c>
      <c r="BF671" s="6" t="s">
        <v>96</v>
      </c>
      <c r="BG671" s="6" t="s">
        <v>96</v>
      </c>
      <c r="BH671" s="6" t="s">
        <v>96</v>
      </c>
      <c r="BI671" s="6" t="s">
        <v>96</v>
      </c>
      <c r="BJ671" s="6" t="s">
        <v>96</v>
      </c>
      <c r="BK671" s="6" t="s">
        <v>217</v>
      </c>
      <c r="BL671" s="6" t="s">
        <v>96</v>
      </c>
      <c r="BM671" s="6" t="s">
        <v>96</v>
      </c>
      <c r="BN671" s="6" t="s">
        <v>152</v>
      </c>
      <c r="BO671" t="s">
        <v>1102</v>
      </c>
      <c r="BP671" s="6">
        <v>1</v>
      </c>
      <c r="BQ671" s="6" t="s">
        <v>540</v>
      </c>
      <c r="BR671" t="s">
        <v>1103</v>
      </c>
      <c r="BS671" s="6" t="s">
        <v>96</v>
      </c>
      <c r="BT671" s="6" t="s">
        <v>96</v>
      </c>
      <c r="BU671" s="6" t="s">
        <v>96</v>
      </c>
      <c r="BV671" s="6" t="s">
        <v>96</v>
      </c>
      <c r="BW671" s="6" t="s">
        <v>96</v>
      </c>
      <c r="BX671" s="6" t="s">
        <v>96</v>
      </c>
    </row>
    <row r="672" spans="1:76" x14ac:dyDescent="0.25">
      <c r="A672" s="6" t="s">
        <v>1100</v>
      </c>
      <c r="B672" s="6" t="s">
        <v>947</v>
      </c>
      <c r="C672" s="6" t="s">
        <v>1101</v>
      </c>
      <c r="D672" s="36" t="s">
        <v>1099</v>
      </c>
      <c r="E672" s="6">
        <v>2000</v>
      </c>
      <c r="F672" s="39">
        <v>-2.89</v>
      </c>
      <c r="G672" s="6" t="s">
        <v>1104</v>
      </c>
      <c r="H672" t="s">
        <v>1105</v>
      </c>
      <c r="I672" t="s">
        <v>1094</v>
      </c>
      <c r="J672" s="6" t="s">
        <v>96</v>
      </c>
      <c r="K672" s="6">
        <v>0.02</v>
      </c>
      <c r="L672" s="6">
        <v>-5.34</v>
      </c>
      <c r="M672" s="6">
        <v>-0.45</v>
      </c>
      <c r="N672" s="6" t="s">
        <v>96</v>
      </c>
      <c r="O672" s="6" t="s">
        <v>96</v>
      </c>
      <c r="P672" s="39" t="s">
        <v>96</v>
      </c>
      <c r="Q672" s="6">
        <v>1.23</v>
      </c>
      <c r="R672" s="6">
        <v>2.35</v>
      </c>
      <c r="S672" s="6">
        <v>7697</v>
      </c>
      <c r="T672" s="6" t="s">
        <v>96</v>
      </c>
      <c r="U672" s="7">
        <v>19.399999999999999</v>
      </c>
      <c r="V672" s="16">
        <v>30.4</v>
      </c>
      <c r="W672" s="16">
        <v>10</v>
      </c>
      <c r="X672" s="16" t="s">
        <v>96</v>
      </c>
      <c r="Y672" s="16" t="s">
        <v>96</v>
      </c>
      <c r="Z672" s="61" t="s">
        <v>96</v>
      </c>
      <c r="AA672" s="6" t="s">
        <v>171</v>
      </c>
      <c r="AB672" s="6">
        <v>1984</v>
      </c>
      <c r="AC672" s="6">
        <v>1991</v>
      </c>
      <c r="AD672" s="6" t="s">
        <v>96</v>
      </c>
      <c r="AE672" s="6">
        <v>1</v>
      </c>
      <c r="AF672" s="6" t="s">
        <v>96</v>
      </c>
      <c r="AG672" s="6">
        <v>1</v>
      </c>
      <c r="AH672" s="6" t="s">
        <v>96</v>
      </c>
      <c r="AI672" s="6" t="s">
        <v>96</v>
      </c>
      <c r="AJ672" s="6">
        <v>1</v>
      </c>
      <c r="AK672" s="6" t="s">
        <v>96</v>
      </c>
      <c r="AL672" s="6">
        <f>(24+14)/2*0.18+(64+25)/2*0.674+(65+90)/2*0.146</f>
        <v>44.728000000000002</v>
      </c>
      <c r="AM672" s="6">
        <f>(4.13+4.92+4.78)/3</f>
        <v>4.6100000000000003</v>
      </c>
      <c r="AN672" s="6" t="s">
        <v>96</v>
      </c>
      <c r="AO672" s="6" t="s">
        <v>96</v>
      </c>
      <c r="AP672" s="6" t="s">
        <v>96</v>
      </c>
      <c r="AQ672" s="6" t="s">
        <v>201</v>
      </c>
      <c r="AR672" s="6" t="s">
        <v>96</v>
      </c>
      <c r="AS672" s="6" t="s">
        <v>96</v>
      </c>
      <c r="AT672" s="6" t="s">
        <v>96</v>
      </c>
      <c r="AU672" s="6" t="s">
        <v>96</v>
      </c>
      <c r="AV672" s="6" t="s">
        <v>96</v>
      </c>
      <c r="AW672" s="6" t="s">
        <v>96</v>
      </c>
      <c r="AX672" s="6">
        <v>1</v>
      </c>
      <c r="AY672" s="6" t="s">
        <v>96</v>
      </c>
      <c r="AZ672" s="6" t="s">
        <v>96</v>
      </c>
      <c r="BA672" s="6">
        <v>1</v>
      </c>
      <c r="BB672" s="6" t="s">
        <v>96</v>
      </c>
      <c r="BC672" s="6" t="s">
        <v>96</v>
      </c>
      <c r="BD672" s="6" t="s">
        <v>96</v>
      </c>
      <c r="BE672" s="6" t="s">
        <v>96</v>
      </c>
      <c r="BF672" s="6" t="s">
        <v>96</v>
      </c>
      <c r="BG672" s="6" t="s">
        <v>96</v>
      </c>
      <c r="BH672" s="6" t="s">
        <v>96</v>
      </c>
      <c r="BI672" s="6" t="s">
        <v>96</v>
      </c>
      <c r="BJ672" s="6" t="s">
        <v>96</v>
      </c>
      <c r="BK672" s="6" t="s">
        <v>217</v>
      </c>
      <c r="BL672" s="6" t="s">
        <v>96</v>
      </c>
      <c r="BM672" s="6" t="s">
        <v>96</v>
      </c>
      <c r="BN672" s="6" t="s">
        <v>101</v>
      </c>
      <c r="BO672" t="s">
        <v>1102</v>
      </c>
      <c r="BP672" s="6">
        <v>1</v>
      </c>
      <c r="BQ672" s="6" t="s">
        <v>540</v>
      </c>
      <c r="BR672" t="s">
        <v>1103</v>
      </c>
      <c r="BS672" s="6" t="s">
        <v>96</v>
      </c>
      <c r="BT672" s="6" t="s">
        <v>96</v>
      </c>
      <c r="BU672" s="6" t="s">
        <v>96</v>
      </c>
      <c r="BV672" s="6" t="s">
        <v>96</v>
      </c>
      <c r="BW672" s="6" t="s">
        <v>96</v>
      </c>
      <c r="BX672" s="6" t="s">
        <v>96</v>
      </c>
    </row>
    <row r="673" spans="1:76" ht="14.25" customHeight="1" x14ac:dyDescent="0.25">
      <c r="A673" s="6" t="s">
        <v>1100</v>
      </c>
      <c r="B673" s="6" t="s">
        <v>947</v>
      </c>
      <c r="C673" s="6" t="s">
        <v>1101</v>
      </c>
      <c r="D673" s="36" t="s">
        <v>1099</v>
      </c>
      <c r="E673" s="6">
        <v>2000</v>
      </c>
      <c r="F673" s="39">
        <v>-2.52</v>
      </c>
      <c r="G673" s="6" t="s">
        <v>1104</v>
      </c>
      <c r="H673" t="s">
        <v>1105</v>
      </c>
      <c r="I673" t="s">
        <v>1106</v>
      </c>
      <c r="J673" s="6" t="s">
        <v>96</v>
      </c>
      <c r="K673" s="6">
        <v>8.9999999999999993E-3</v>
      </c>
      <c r="L673" s="6">
        <v>-4.4000000000000004</v>
      </c>
      <c r="M673" s="6">
        <v>-0.64</v>
      </c>
      <c r="N673" s="6" t="s">
        <v>96</v>
      </c>
      <c r="O673" s="6" t="s">
        <v>96</v>
      </c>
      <c r="P673" s="39" t="s">
        <v>96</v>
      </c>
      <c r="Q673" s="6">
        <v>0.94</v>
      </c>
      <c r="R673" s="6">
        <v>2.66</v>
      </c>
      <c r="S673" s="6">
        <v>4179</v>
      </c>
      <c r="T673" s="6" t="s">
        <v>96</v>
      </c>
      <c r="U673" s="7">
        <v>19.399999999999999</v>
      </c>
      <c r="V673" s="16">
        <v>30.4</v>
      </c>
      <c r="W673" s="16">
        <v>10</v>
      </c>
      <c r="X673" s="16" t="s">
        <v>96</v>
      </c>
      <c r="Y673" s="16" t="s">
        <v>96</v>
      </c>
      <c r="Z673" s="61" t="s">
        <v>96</v>
      </c>
      <c r="AA673" s="6" t="s">
        <v>171</v>
      </c>
      <c r="AB673" s="6">
        <v>1984</v>
      </c>
      <c r="AC673" s="6">
        <v>1991</v>
      </c>
      <c r="AD673" s="6" t="s">
        <v>96</v>
      </c>
      <c r="AE673" s="6">
        <v>1</v>
      </c>
      <c r="AF673" s="6" t="s">
        <v>96</v>
      </c>
      <c r="AG673" s="6" t="s">
        <v>96</v>
      </c>
      <c r="AH673" s="6">
        <v>1</v>
      </c>
      <c r="AI673" s="6" t="s">
        <v>96</v>
      </c>
      <c r="AJ673" s="6" t="s">
        <v>96</v>
      </c>
      <c r="AK673" s="6" t="s">
        <v>96</v>
      </c>
      <c r="AL673" s="6">
        <f>(24+14)/2*0.235+(64+25)/2*0.646+(65+90)/2*0.119</f>
        <v>42.4345</v>
      </c>
      <c r="AM673" s="6">
        <f>(6.52+5.3+3.06)/3</f>
        <v>4.96</v>
      </c>
      <c r="AN673" s="6" t="s">
        <v>96</v>
      </c>
      <c r="AO673" s="6" t="s">
        <v>96</v>
      </c>
      <c r="AP673" s="6" t="s">
        <v>96</v>
      </c>
      <c r="AQ673" s="6" t="s">
        <v>201</v>
      </c>
      <c r="AR673" s="6" t="s">
        <v>96</v>
      </c>
      <c r="AS673" s="6" t="s">
        <v>96</v>
      </c>
      <c r="AT673" s="6" t="s">
        <v>96</v>
      </c>
      <c r="AU673" s="6" t="s">
        <v>96</v>
      </c>
      <c r="AV673" s="6" t="s">
        <v>96</v>
      </c>
      <c r="AW673" s="6" t="s">
        <v>96</v>
      </c>
      <c r="AX673" s="6">
        <v>1</v>
      </c>
      <c r="AY673" s="6" t="s">
        <v>96</v>
      </c>
      <c r="AZ673" s="6" t="s">
        <v>96</v>
      </c>
      <c r="BA673" s="6">
        <v>1</v>
      </c>
      <c r="BB673" s="6" t="s">
        <v>96</v>
      </c>
      <c r="BC673" s="6" t="s">
        <v>96</v>
      </c>
      <c r="BD673" s="6" t="s">
        <v>96</v>
      </c>
      <c r="BE673" s="6" t="s">
        <v>96</v>
      </c>
      <c r="BF673" s="6" t="s">
        <v>96</v>
      </c>
      <c r="BG673" s="6" t="s">
        <v>96</v>
      </c>
      <c r="BH673" s="6" t="s">
        <v>96</v>
      </c>
      <c r="BI673" s="6" t="s">
        <v>96</v>
      </c>
      <c r="BJ673" s="6" t="s">
        <v>96</v>
      </c>
      <c r="BK673" s="6" t="s">
        <v>217</v>
      </c>
      <c r="BL673" s="6" t="s">
        <v>96</v>
      </c>
      <c r="BM673" s="6" t="s">
        <v>96</v>
      </c>
      <c r="BN673" s="6" t="s">
        <v>101</v>
      </c>
      <c r="BO673" t="s">
        <v>1102</v>
      </c>
      <c r="BP673" s="6">
        <v>1</v>
      </c>
      <c r="BQ673" s="6" t="s">
        <v>540</v>
      </c>
      <c r="BR673" t="s">
        <v>1103</v>
      </c>
      <c r="BS673" s="6" t="s">
        <v>96</v>
      </c>
      <c r="BT673" s="6" t="s">
        <v>96</v>
      </c>
      <c r="BU673" s="6" t="s">
        <v>96</v>
      </c>
      <c r="BV673" s="6" t="s">
        <v>96</v>
      </c>
      <c r="BW673" s="6" t="s">
        <v>96</v>
      </c>
      <c r="BX673" s="6" t="s">
        <v>96</v>
      </c>
    </row>
    <row r="674" spans="1:76" x14ac:dyDescent="0.25">
      <c r="A674" s="6" t="s">
        <v>1109</v>
      </c>
      <c r="B674" s="55" t="s">
        <v>1108</v>
      </c>
      <c r="C674" s="6" t="s">
        <v>1107</v>
      </c>
      <c r="D674" s="6" t="s">
        <v>278</v>
      </c>
      <c r="E674" s="6">
        <v>2015</v>
      </c>
      <c r="F674" s="39">
        <v>1</v>
      </c>
      <c r="G674" t="s">
        <v>1112</v>
      </c>
      <c r="H674" t="s">
        <v>1111</v>
      </c>
      <c r="I674" t="s">
        <v>1113</v>
      </c>
      <c r="J674" s="6" t="s">
        <v>96</v>
      </c>
      <c r="K674">
        <v>0.69399999999999995</v>
      </c>
      <c r="L674">
        <v>0.99</v>
      </c>
      <c r="M674">
        <v>1.02</v>
      </c>
      <c r="N674" s="6" t="s">
        <v>96</v>
      </c>
      <c r="O674" s="6" t="s">
        <v>96</v>
      </c>
      <c r="P674" s="39" t="s">
        <v>96</v>
      </c>
      <c r="Q674" s="6" t="s">
        <v>96</v>
      </c>
      <c r="R674" s="6" t="s">
        <v>96</v>
      </c>
      <c r="S674" s="21">
        <v>28501</v>
      </c>
      <c r="T674" s="6" t="s">
        <v>96</v>
      </c>
      <c r="U674">
        <v>17.190000000000001</v>
      </c>
      <c r="V674">
        <v>24.41</v>
      </c>
      <c r="W674">
        <v>10.36</v>
      </c>
      <c r="X674">
        <v>17.43</v>
      </c>
      <c r="Y674" s="16" t="s">
        <v>96</v>
      </c>
      <c r="Z674" s="61" t="s">
        <v>96</v>
      </c>
      <c r="AA674" s="6" t="s">
        <v>171</v>
      </c>
      <c r="AB674" s="6">
        <v>1985</v>
      </c>
      <c r="AC674" s="6">
        <v>2005</v>
      </c>
      <c r="AD674" s="6" t="s">
        <v>96</v>
      </c>
      <c r="AE674" s="6">
        <f>S675/S674</f>
        <v>0.77186765376653454</v>
      </c>
      <c r="AF674" s="6">
        <f>1-AE674</f>
        <v>0.22813234623346546</v>
      </c>
      <c r="AG674" s="6" t="s">
        <v>96</v>
      </c>
      <c r="AH674" s="6" t="s">
        <v>96</v>
      </c>
      <c r="AI674" s="6" t="s">
        <v>96</v>
      </c>
      <c r="AJ674" s="6" t="s">
        <v>96</v>
      </c>
      <c r="AK674" s="6" t="s">
        <v>96</v>
      </c>
      <c r="AL674" s="6" t="s">
        <v>96</v>
      </c>
      <c r="AM674" s="6">
        <f>SUM(AM679:AM686)/8</f>
        <v>1.1025</v>
      </c>
      <c r="AN674" s="6">
        <f>SUM(AN679:AN686)/8</f>
        <v>0.51124999999999998</v>
      </c>
      <c r="AO674" s="6" t="s">
        <v>96</v>
      </c>
      <c r="AP674" s="6" t="s">
        <v>96</v>
      </c>
      <c r="AQ674" s="6" t="s">
        <v>96</v>
      </c>
      <c r="AR674" s="6" t="s">
        <v>96</v>
      </c>
      <c r="AS674" s="6">
        <v>1</v>
      </c>
      <c r="AT674" s="6" t="s">
        <v>96</v>
      </c>
      <c r="AU674" s="6" t="s">
        <v>96</v>
      </c>
      <c r="AV674" s="6" t="s">
        <v>96</v>
      </c>
      <c r="AW674" s="6" t="s">
        <v>96</v>
      </c>
      <c r="AX674" s="6">
        <v>1</v>
      </c>
      <c r="AY674" s="6">
        <v>1</v>
      </c>
      <c r="AZ674" s="6" t="s">
        <v>96</v>
      </c>
      <c r="BA674" s="6" t="s">
        <v>96</v>
      </c>
      <c r="BB674" s="6" t="s">
        <v>96</v>
      </c>
      <c r="BC674" s="6" t="s">
        <v>96</v>
      </c>
      <c r="BD674" s="6" t="s">
        <v>96</v>
      </c>
      <c r="BE674" s="6" t="s">
        <v>96</v>
      </c>
      <c r="BF674" s="6" t="s">
        <v>96</v>
      </c>
      <c r="BG674" s="6">
        <v>1</v>
      </c>
      <c r="BH674" s="6" t="s">
        <v>96</v>
      </c>
      <c r="BI674" s="6" t="s">
        <v>96</v>
      </c>
      <c r="BJ674" s="6" t="s">
        <v>96</v>
      </c>
      <c r="BK674" s="6" t="s">
        <v>1177</v>
      </c>
      <c r="BL674" s="6" t="s">
        <v>96</v>
      </c>
      <c r="BM674" s="6" t="s">
        <v>96</v>
      </c>
      <c r="BN674" s="6" t="s">
        <v>77</v>
      </c>
      <c r="BO674" t="s">
        <v>711</v>
      </c>
      <c r="BP674" s="6">
        <v>1</v>
      </c>
      <c r="BQ674" t="s">
        <v>710</v>
      </c>
      <c r="BR674" t="s">
        <v>1110</v>
      </c>
      <c r="BS674" s="6" t="s">
        <v>96</v>
      </c>
      <c r="BT674" s="6" t="s">
        <v>96</v>
      </c>
      <c r="BU674" s="6" t="s">
        <v>96</v>
      </c>
      <c r="BV674" s="6" t="s">
        <v>96</v>
      </c>
      <c r="BW674" s="6" t="s">
        <v>96</v>
      </c>
      <c r="BX674" s="6" t="s">
        <v>96</v>
      </c>
    </row>
    <row r="675" spans="1:76" x14ac:dyDescent="0.25">
      <c r="A675" s="6" t="s">
        <v>1109</v>
      </c>
      <c r="B675" s="6" t="s">
        <v>1108</v>
      </c>
      <c r="C675" s="6" t="s">
        <v>1107</v>
      </c>
      <c r="D675" s="6" t="s">
        <v>278</v>
      </c>
      <c r="E675" s="6">
        <v>2015</v>
      </c>
      <c r="F675" s="39">
        <v>1</v>
      </c>
      <c r="G675" t="s">
        <v>1112</v>
      </c>
      <c r="H675" t="s">
        <v>1111</v>
      </c>
      <c r="I675" t="s">
        <v>1113</v>
      </c>
      <c r="J675" s="6" t="s">
        <v>96</v>
      </c>
      <c r="K675">
        <v>0.88200000000000001</v>
      </c>
      <c r="L675">
        <v>0.99</v>
      </c>
      <c r="M675">
        <v>1.01</v>
      </c>
      <c r="N675" s="6" t="s">
        <v>96</v>
      </c>
      <c r="O675" s="6" t="s">
        <v>96</v>
      </c>
      <c r="P675" s="39" t="s">
        <v>96</v>
      </c>
      <c r="Q675" s="6" t="s">
        <v>96</v>
      </c>
      <c r="R675" s="6" t="s">
        <v>96</v>
      </c>
      <c r="S675" s="21">
        <v>21999</v>
      </c>
      <c r="T675" s="6" t="s">
        <v>96</v>
      </c>
      <c r="U675">
        <v>17.190000000000001</v>
      </c>
      <c r="V675">
        <v>24.41</v>
      </c>
      <c r="W675">
        <v>10.36</v>
      </c>
      <c r="X675">
        <v>17.43</v>
      </c>
      <c r="Y675" s="16" t="s">
        <v>96</v>
      </c>
      <c r="Z675" s="61" t="s">
        <v>96</v>
      </c>
      <c r="AA675" s="6" t="s">
        <v>171</v>
      </c>
      <c r="AB675" s="6">
        <v>1985</v>
      </c>
      <c r="AC675" s="6">
        <v>2005</v>
      </c>
      <c r="AD675" s="6" t="s">
        <v>96</v>
      </c>
      <c r="AE675" s="6">
        <v>1</v>
      </c>
      <c r="AF675" s="6" t="s">
        <v>96</v>
      </c>
      <c r="AG675" s="6" t="s">
        <v>96</v>
      </c>
      <c r="AH675" s="6" t="s">
        <v>96</v>
      </c>
      <c r="AI675" s="6" t="s">
        <v>96</v>
      </c>
      <c r="AJ675" s="6" t="s">
        <v>96</v>
      </c>
      <c r="AK675" s="6" t="s">
        <v>96</v>
      </c>
      <c r="AL675" s="6" t="s">
        <v>96</v>
      </c>
      <c r="AM675" s="6">
        <f>SUM(AM687:AM694)/8</f>
        <v>1.7625</v>
      </c>
      <c r="AN675" s="6">
        <f>SUM(AN687:AN694)/8</f>
        <v>0.88750000000000007</v>
      </c>
      <c r="AO675" s="6" t="s">
        <v>96</v>
      </c>
      <c r="AP675" s="6" t="s">
        <v>96</v>
      </c>
      <c r="AQ675" s="6" t="s">
        <v>96</v>
      </c>
      <c r="AR675" s="6" t="s">
        <v>96</v>
      </c>
      <c r="AS675" s="6">
        <v>1</v>
      </c>
      <c r="AT675" s="6" t="s">
        <v>96</v>
      </c>
      <c r="AU675" s="6" t="s">
        <v>96</v>
      </c>
      <c r="AV675" s="6" t="s">
        <v>96</v>
      </c>
      <c r="AW675" s="6" t="s">
        <v>96</v>
      </c>
      <c r="AX675" s="6">
        <v>1</v>
      </c>
      <c r="AY675" s="6">
        <v>1</v>
      </c>
      <c r="AZ675" s="6" t="s">
        <v>96</v>
      </c>
      <c r="BA675" s="6" t="s">
        <v>96</v>
      </c>
      <c r="BB675" s="6" t="s">
        <v>96</v>
      </c>
      <c r="BC675" s="6" t="s">
        <v>96</v>
      </c>
      <c r="BD675" s="6" t="s">
        <v>96</v>
      </c>
      <c r="BE675" s="6" t="s">
        <v>96</v>
      </c>
      <c r="BF675" s="6" t="s">
        <v>96</v>
      </c>
      <c r="BG675" s="6">
        <v>1</v>
      </c>
      <c r="BH675" s="6" t="s">
        <v>96</v>
      </c>
      <c r="BI675" s="6" t="s">
        <v>96</v>
      </c>
      <c r="BJ675" s="6" t="s">
        <v>96</v>
      </c>
      <c r="BK675" s="6" t="s">
        <v>1177</v>
      </c>
      <c r="BL675" s="6" t="s">
        <v>96</v>
      </c>
      <c r="BM675" s="6" t="s">
        <v>96</v>
      </c>
      <c r="BN675" s="6" t="s">
        <v>77</v>
      </c>
      <c r="BO675" t="s">
        <v>711</v>
      </c>
      <c r="BP675" s="6">
        <v>1</v>
      </c>
      <c r="BQ675" t="s">
        <v>710</v>
      </c>
      <c r="BR675" t="s">
        <v>1110</v>
      </c>
      <c r="BS675" s="6" t="s">
        <v>96</v>
      </c>
      <c r="BT675" s="6" t="s">
        <v>96</v>
      </c>
      <c r="BU675" s="6" t="s">
        <v>96</v>
      </c>
      <c r="BV675" s="6" t="s">
        <v>96</v>
      </c>
      <c r="BW675" s="6" t="s">
        <v>96</v>
      </c>
      <c r="BX675" s="6" t="s">
        <v>96</v>
      </c>
    </row>
    <row r="676" spans="1:76" x14ac:dyDescent="0.25">
      <c r="A676" s="6" t="s">
        <v>1109</v>
      </c>
      <c r="B676" s="6" t="s">
        <v>1108</v>
      </c>
      <c r="C676" s="6" t="s">
        <v>1107</v>
      </c>
      <c r="D676" s="6" t="s">
        <v>278</v>
      </c>
      <c r="E676" s="6">
        <v>2015</v>
      </c>
      <c r="F676" s="39">
        <v>1</v>
      </c>
      <c r="G676" t="s">
        <v>1112</v>
      </c>
      <c r="H676" t="s">
        <v>1111</v>
      </c>
      <c r="I676" t="s">
        <v>1113</v>
      </c>
      <c r="J676" s="6" t="s">
        <v>96</v>
      </c>
      <c r="K676">
        <v>0.64400000000000002</v>
      </c>
      <c r="L676">
        <v>0.99</v>
      </c>
      <c r="M676">
        <v>1.01</v>
      </c>
      <c r="N676" s="6" t="s">
        <v>96</v>
      </c>
      <c r="O676" s="6" t="s">
        <v>96</v>
      </c>
      <c r="P676" s="39" t="s">
        <v>96</v>
      </c>
      <c r="Q676" s="6" t="s">
        <v>96</v>
      </c>
      <c r="R676" s="6" t="s">
        <v>96</v>
      </c>
      <c r="S676" s="21">
        <v>6502</v>
      </c>
      <c r="T676" s="6" t="s">
        <v>96</v>
      </c>
      <c r="U676">
        <v>17.190000000000001</v>
      </c>
      <c r="V676">
        <v>24.41</v>
      </c>
      <c r="W676">
        <v>10.36</v>
      </c>
      <c r="X676">
        <v>17.43</v>
      </c>
      <c r="Y676" s="16" t="s">
        <v>96</v>
      </c>
      <c r="Z676" s="61" t="s">
        <v>96</v>
      </c>
      <c r="AA676" s="6" t="s">
        <v>171</v>
      </c>
      <c r="AB676" s="6">
        <v>1985</v>
      </c>
      <c r="AC676" s="6">
        <v>2005</v>
      </c>
      <c r="AD676" s="6" t="s">
        <v>96</v>
      </c>
      <c r="AE676" s="6" t="s">
        <v>96</v>
      </c>
      <c r="AF676" s="6">
        <v>1</v>
      </c>
      <c r="AG676" s="6" t="s">
        <v>96</v>
      </c>
      <c r="AH676" s="6" t="s">
        <v>96</v>
      </c>
      <c r="AI676" s="6" t="s">
        <v>96</v>
      </c>
      <c r="AJ676" s="6" t="s">
        <v>96</v>
      </c>
      <c r="AK676" s="6" t="s">
        <v>96</v>
      </c>
      <c r="AL676" s="6" t="s">
        <v>96</v>
      </c>
      <c r="AM676" s="6">
        <f>SUM(AM695:AM702)/8</f>
        <v>0.45624999999999999</v>
      </c>
      <c r="AN676" s="6">
        <f t="shared" ref="AN676" si="19">SUM(AN681:AN688)/8</f>
        <v>0.55124999999999991</v>
      </c>
      <c r="AO676" s="6" t="s">
        <v>96</v>
      </c>
      <c r="AP676" s="6" t="s">
        <v>96</v>
      </c>
      <c r="AQ676" s="6" t="s">
        <v>96</v>
      </c>
      <c r="AR676" s="6" t="s">
        <v>96</v>
      </c>
      <c r="AS676" s="6">
        <v>1</v>
      </c>
      <c r="AT676" s="6" t="s">
        <v>96</v>
      </c>
      <c r="AU676" s="6" t="s">
        <v>96</v>
      </c>
      <c r="AV676" s="6" t="s">
        <v>96</v>
      </c>
      <c r="AW676" s="6" t="s">
        <v>96</v>
      </c>
      <c r="AX676" s="6">
        <v>1</v>
      </c>
      <c r="AY676" s="6">
        <v>1</v>
      </c>
      <c r="AZ676" s="6" t="s">
        <v>96</v>
      </c>
      <c r="BA676" s="6" t="s">
        <v>96</v>
      </c>
      <c r="BB676" s="6" t="s">
        <v>96</v>
      </c>
      <c r="BC676" s="6" t="s">
        <v>96</v>
      </c>
      <c r="BD676" s="6" t="s">
        <v>96</v>
      </c>
      <c r="BE676" s="6" t="s">
        <v>96</v>
      </c>
      <c r="BF676" s="6" t="s">
        <v>96</v>
      </c>
      <c r="BG676" s="6">
        <v>1</v>
      </c>
      <c r="BH676" s="6" t="s">
        <v>96</v>
      </c>
      <c r="BI676" s="6" t="s">
        <v>96</v>
      </c>
      <c r="BJ676" s="6" t="s">
        <v>96</v>
      </c>
      <c r="BK676" s="6" t="s">
        <v>1177</v>
      </c>
      <c r="BL676" s="6" t="s">
        <v>96</v>
      </c>
      <c r="BM676" s="6" t="s">
        <v>96</v>
      </c>
      <c r="BN676" s="6" t="s">
        <v>77</v>
      </c>
      <c r="BO676" t="s">
        <v>711</v>
      </c>
      <c r="BP676" s="6">
        <v>1</v>
      </c>
      <c r="BQ676" t="s">
        <v>710</v>
      </c>
      <c r="BR676" t="s">
        <v>1110</v>
      </c>
      <c r="BS676" s="6" t="s">
        <v>96</v>
      </c>
      <c r="BT676" s="6" t="s">
        <v>96</v>
      </c>
      <c r="BU676" s="6" t="s">
        <v>96</v>
      </c>
      <c r="BV676" s="6" t="s">
        <v>96</v>
      </c>
      <c r="BW676" s="6" t="s">
        <v>96</v>
      </c>
      <c r="BX676" s="6" t="s">
        <v>96</v>
      </c>
    </row>
    <row r="677" spans="1:76" x14ac:dyDescent="0.25">
      <c r="A677" s="6" t="s">
        <v>1109</v>
      </c>
      <c r="B677" s="6" t="s">
        <v>1108</v>
      </c>
      <c r="C677" s="6" t="s">
        <v>1107</v>
      </c>
      <c r="D677" s="6" t="s">
        <v>278</v>
      </c>
      <c r="E677" s="6">
        <v>2015</v>
      </c>
      <c r="F677" s="39">
        <v>1.01</v>
      </c>
      <c r="G677" t="s">
        <v>1112</v>
      </c>
      <c r="H677" t="s">
        <v>1111</v>
      </c>
      <c r="I677" t="s">
        <v>1113</v>
      </c>
      <c r="J677" s="6" t="s">
        <v>96</v>
      </c>
      <c r="K677" s="6">
        <v>0.28399999999999997</v>
      </c>
      <c r="L677" s="6">
        <v>1</v>
      </c>
      <c r="M677" s="6">
        <v>1.01</v>
      </c>
      <c r="N677" s="6" t="s">
        <v>96</v>
      </c>
      <c r="O677" s="6" t="s">
        <v>96</v>
      </c>
      <c r="P677" s="39" t="s">
        <v>96</v>
      </c>
      <c r="Q677" s="6" t="s">
        <v>96</v>
      </c>
      <c r="R677" s="6" t="s">
        <v>96</v>
      </c>
      <c r="S677" s="55"/>
      <c r="T677" s="6" t="s">
        <v>96</v>
      </c>
      <c r="U677">
        <v>17.190000000000001</v>
      </c>
      <c r="V677">
        <v>24.41</v>
      </c>
      <c r="W677">
        <v>10.36</v>
      </c>
      <c r="X677">
        <v>17.43</v>
      </c>
      <c r="Y677" s="16" t="s">
        <v>96</v>
      </c>
      <c r="Z677" s="61" t="s">
        <v>96</v>
      </c>
      <c r="AA677" s="6" t="s">
        <v>171</v>
      </c>
      <c r="AB677" s="6">
        <v>1985</v>
      </c>
      <c r="AC677" s="6">
        <v>2005</v>
      </c>
      <c r="AD677" s="6" t="s">
        <v>96</v>
      </c>
      <c r="AE677" s="6">
        <v>0.77186765376653454</v>
      </c>
      <c r="AF677" s="6">
        <v>0.22813234623346546</v>
      </c>
      <c r="AG677" s="6">
        <v>1</v>
      </c>
      <c r="AH677" s="6" t="s">
        <v>96</v>
      </c>
      <c r="AI677" s="6" t="s">
        <v>96</v>
      </c>
      <c r="AJ677" s="6" t="s">
        <v>96</v>
      </c>
      <c r="AK677" s="6" t="s">
        <v>96</v>
      </c>
      <c r="AL677" s="6" t="s">
        <v>96</v>
      </c>
      <c r="AO677" s="6" t="s">
        <v>96</v>
      </c>
      <c r="AP677" s="6" t="s">
        <v>96</v>
      </c>
      <c r="AQ677" s="6" t="s">
        <v>96</v>
      </c>
      <c r="AR677" s="6" t="s">
        <v>96</v>
      </c>
      <c r="AS677" s="6">
        <v>1</v>
      </c>
      <c r="AT677" s="6" t="s">
        <v>96</v>
      </c>
      <c r="AU677" s="6" t="s">
        <v>96</v>
      </c>
      <c r="AV677" s="6" t="s">
        <v>96</v>
      </c>
      <c r="AW677" s="6" t="s">
        <v>96</v>
      </c>
      <c r="AX677" s="6">
        <v>1</v>
      </c>
      <c r="AY677" s="6">
        <v>1</v>
      </c>
      <c r="AZ677" s="6" t="s">
        <v>96</v>
      </c>
      <c r="BA677" s="6" t="s">
        <v>96</v>
      </c>
      <c r="BB677" s="6" t="s">
        <v>96</v>
      </c>
      <c r="BC677" s="6" t="s">
        <v>96</v>
      </c>
      <c r="BD677" s="6" t="s">
        <v>96</v>
      </c>
      <c r="BE677" s="6" t="s">
        <v>96</v>
      </c>
      <c r="BF677" s="6" t="s">
        <v>96</v>
      </c>
      <c r="BG677" s="6">
        <v>1</v>
      </c>
      <c r="BH677" s="6" t="s">
        <v>96</v>
      </c>
      <c r="BI677" s="6" t="s">
        <v>96</v>
      </c>
      <c r="BJ677" s="6" t="s">
        <v>96</v>
      </c>
      <c r="BK677" s="6" t="s">
        <v>1177</v>
      </c>
      <c r="BL677" s="6" t="s">
        <v>96</v>
      </c>
      <c r="BM677" s="6" t="s">
        <v>96</v>
      </c>
      <c r="BN677" s="6" t="s">
        <v>77</v>
      </c>
      <c r="BO677" t="s">
        <v>711</v>
      </c>
      <c r="BP677" s="6">
        <v>1</v>
      </c>
      <c r="BQ677" t="s">
        <v>710</v>
      </c>
      <c r="BR677" t="s">
        <v>1110</v>
      </c>
      <c r="BS677" s="6" t="s">
        <v>96</v>
      </c>
      <c r="BT677" s="6" t="s">
        <v>96</v>
      </c>
      <c r="BU677" s="6" t="s">
        <v>96</v>
      </c>
      <c r="BV677" s="6" t="s">
        <v>96</v>
      </c>
      <c r="BW677" s="6" t="s">
        <v>96</v>
      </c>
      <c r="BX677" s="6" t="s">
        <v>96</v>
      </c>
    </row>
    <row r="678" spans="1:76" x14ac:dyDescent="0.25">
      <c r="A678" s="6" t="s">
        <v>1109</v>
      </c>
      <c r="B678" s="6" t="s">
        <v>1108</v>
      </c>
      <c r="C678" s="6" t="s">
        <v>1107</v>
      </c>
      <c r="D678" s="6" t="s">
        <v>278</v>
      </c>
      <c r="E678" s="6">
        <v>2015</v>
      </c>
      <c r="F678" s="39">
        <v>1.01</v>
      </c>
      <c r="G678" t="s">
        <v>1112</v>
      </c>
      <c r="H678" t="s">
        <v>1111</v>
      </c>
      <c r="I678" t="s">
        <v>1113</v>
      </c>
      <c r="J678" s="6" t="s">
        <v>96</v>
      </c>
      <c r="K678" s="6">
        <v>0.67800000000000005</v>
      </c>
      <c r="L678" s="6">
        <v>0.99</v>
      </c>
      <c r="M678" s="6">
        <v>1.01</v>
      </c>
      <c r="N678" s="6" t="s">
        <v>96</v>
      </c>
      <c r="O678" s="6" t="s">
        <v>96</v>
      </c>
      <c r="P678" s="39" t="s">
        <v>96</v>
      </c>
      <c r="Q678" s="6" t="s">
        <v>96</v>
      </c>
      <c r="R678" s="6" t="s">
        <v>96</v>
      </c>
      <c r="S678" s="55"/>
      <c r="T678" s="6" t="s">
        <v>96</v>
      </c>
      <c r="U678">
        <v>17.190000000000001</v>
      </c>
      <c r="V678">
        <v>24.41</v>
      </c>
      <c r="W678">
        <v>10.36</v>
      </c>
      <c r="X678">
        <v>17.43</v>
      </c>
      <c r="Y678" s="16" t="s">
        <v>96</v>
      </c>
      <c r="Z678" s="61" t="s">
        <v>96</v>
      </c>
      <c r="AA678" s="6" t="s">
        <v>171</v>
      </c>
      <c r="AB678" s="6">
        <v>1985</v>
      </c>
      <c r="AC678" s="6">
        <v>2005</v>
      </c>
      <c r="AD678" s="6" t="s">
        <v>96</v>
      </c>
      <c r="AE678" s="6">
        <v>0.77186765376653454</v>
      </c>
      <c r="AF678" s="6">
        <v>0.22813234623346546</v>
      </c>
      <c r="AG678" s="6" t="s">
        <v>96</v>
      </c>
      <c r="AH678" s="6">
        <v>1</v>
      </c>
      <c r="AI678" s="6" t="s">
        <v>96</v>
      </c>
      <c r="AJ678" s="6" t="s">
        <v>96</v>
      </c>
      <c r="AK678" s="6" t="s">
        <v>96</v>
      </c>
      <c r="AL678" s="6" t="s">
        <v>96</v>
      </c>
      <c r="AO678" s="6" t="s">
        <v>96</v>
      </c>
      <c r="AP678" s="6" t="s">
        <v>96</v>
      </c>
      <c r="AQ678" s="6" t="s">
        <v>96</v>
      </c>
      <c r="AR678" s="6" t="s">
        <v>96</v>
      </c>
      <c r="AS678" s="6">
        <v>1</v>
      </c>
      <c r="AT678" s="6" t="s">
        <v>96</v>
      </c>
      <c r="AU678" s="6" t="s">
        <v>96</v>
      </c>
      <c r="AV678" s="6" t="s">
        <v>96</v>
      </c>
      <c r="AW678" s="6" t="s">
        <v>96</v>
      </c>
      <c r="AX678" s="6">
        <v>1</v>
      </c>
      <c r="AY678" s="6">
        <v>1</v>
      </c>
      <c r="AZ678" s="6" t="s">
        <v>96</v>
      </c>
      <c r="BA678" s="6" t="s">
        <v>96</v>
      </c>
      <c r="BB678" s="6" t="s">
        <v>96</v>
      </c>
      <c r="BC678" s="6" t="s">
        <v>96</v>
      </c>
      <c r="BD678" s="6" t="s">
        <v>96</v>
      </c>
      <c r="BE678" s="6" t="s">
        <v>96</v>
      </c>
      <c r="BF678" s="6" t="s">
        <v>96</v>
      </c>
      <c r="BG678" s="6">
        <v>1</v>
      </c>
      <c r="BH678" s="6" t="s">
        <v>96</v>
      </c>
      <c r="BI678" s="6" t="s">
        <v>96</v>
      </c>
      <c r="BJ678" s="6" t="s">
        <v>96</v>
      </c>
      <c r="BK678" s="6" t="s">
        <v>1177</v>
      </c>
      <c r="BL678" s="6" t="s">
        <v>96</v>
      </c>
      <c r="BM678" s="6" t="s">
        <v>96</v>
      </c>
      <c r="BN678" s="6" t="s">
        <v>77</v>
      </c>
      <c r="BO678" t="s">
        <v>711</v>
      </c>
      <c r="BP678" s="6">
        <v>1</v>
      </c>
      <c r="BQ678" t="s">
        <v>710</v>
      </c>
      <c r="BR678" t="s">
        <v>1110</v>
      </c>
      <c r="BS678" s="6" t="s">
        <v>96</v>
      </c>
      <c r="BT678" s="6" t="s">
        <v>96</v>
      </c>
      <c r="BU678" s="6" t="s">
        <v>96</v>
      </c>
      <c r="BV678" s="6" t="s">
        <v>96</v>
      </c>
      <c r="BW678" s="6" t="s">
        <v>96</v>
      </c>
      <c r="BX678" s="6" t="s">
        <v>96</v>
      </c>
    </row>
    <row r="679" spans="1:76" x14ac:dyDescent="0.25">
      <c r="A679" s="6" t="s">
        <v>1109</v>
      </c>
      <c r="B679" s="6" t="s">
        <v>1108</v>
      </c>
      <c r="C679" s="6" t="s">
        <v>1107</v>
      </c>
      <c r="D679" s="6" t="s">
        <v>278</v>
      </c>
      <c r="E679" s="6">
        <v>2015</v>
      </c>
      <c r="F679" s="39">
        <v>1.01</v>
      </c>
      <c r="G679" t="s">
        <v>1112</v>
      </c>
      <c r="H679" t="s">
        <v>1111</v>
      </c>
      <c r="I679" t="s">
        <v>1113</v>
      </c>
      <c r="J679" s="6" t="s">
        <v>96</v>
      </c>
      <c r="K679">
        <v>0.35599999999999998</v>
      </c>
      <c r="L679" s="6">
        <v>0.99</v>
      </c>
      <c r="M679" s="6">
        <v>1.02</v>
      </c>
      <c r="N679" s="6" t="s">
        <v>96</v>
      </c>
      <c r="O679" s="6" t="s">
        <v>96</v>
      </c>
      <c r="P679" s="39" t="s">
        <v>96</v>
      </c>
      <c r="Q679" s="6" t="s">
        <v>96</v>
      </c>
      <c r="R679" s="6" t="s">
        <v>96</v>
      </c>
      <c r="S679" s="55"/>
      <c r="T679" s="6" t="s">
        <v>96</v>
      </c>
      <c r="U679">
        <v>17.190000000000001</v>
      </c>
      <c r="V679">
        <v>24.41</v>
      </c>
      <c r="W679">
        <v>10.36</v>
      </c>
      <c r="X679">
        <v>17.43</v>
      </c>
      <c r="Y679" s="16" t="s">
        <v>96</v>
      </c>
      <c r="Z679" s="61" t="s">
        <v>96</v>
      </c>
      <c r="AA679" s="6" t="s">
        <v>171</v>
      </c>
      <c r="AB679" s="6">
        <v>1985</v>
      </c>
      <c r="AC679" s="6">
        <v>2005</v>
      </c>
      <c r="AD679" s="6" t="s">
        <v>96</v>
      </c>
      <c r="AE679" s="6">
        <v>0.77186765376653454</v>
      </c>
      <c r="AF679" s="6">
        <v>0.22813234623346546</v>
      </c>
      <c r="AG679" s="6" t="s">
        <v>96</v>
      </c>
      <c r="AH679" s="6" t="s">
        <v>96</v>
      </c>
      <c r="AI679" s="6" t="s">
        <v>96</v>
      </c>
      <c r="AJ679" s="6" t="s">
        <v>96</v>
      </c>
      <c r="AK679" s="6" t="s">
        <v>96</v>
      </c>
      <c r="AL679" s="6" t="s">
        <v>96</v>
      </c>
      <c r="AM679" s="6">
        <v>0.96</v>
      </c>
      <c r="AN679">
        <v>0.22</v>
      </c>
      <c r="AO679" s="6" t="s">
        <v>96</v>
      </c>
      <c r="AP679" s="6" t="s">
        <v>96</v>
      </c>
      <c r="AQ679" s="6" t="s">
        <v>96</v>
      </c>
      <c r="AR679" s="6" t="s">
        <v>96</v>
      </c>
      <c r="AS679" s="6">
        <v>1</v>
      </c>
      <c r="AT679" s="6" t="s">
        <v>96</v>
      </c>
      <c r="AU679" s="6" t="s">
        <v>96</v>
      </c>
      <c r="AV679" s="6" t="s">
        <v>96</v>
      </c>
      <c r="AW679" s="6" t="s">
        <v>96</v>
      </c>
      <c r="AX679" s="6">
        <v>1</v>
      </c>
      <c r="AY679" s="6">
        <v>1</v>
      </c>
      <c r="AZ679" s="6" t="s">
        <v>96</v>
      </c>
      <c r="BA679" s="6" t="s">
        <v>96</v>
      </c>
      <c r="BB679" s="6" t="s">
        <v>96</v>
      </c>
      <c r="BC679" s="6" t="s">
        <v>96</v>
      </c>
      <c r="BD679" s="6" t="s">
        <v>96</v>
      </c>
      <c r="BE679" s="6" t="s">
        <v>96</v>
      </c>
      <c r="BF679" s="6" t="s">
        <v>96</v>
      </c>
      <c r="BG679" s="6">
        <v>1</v>
      </c>
      <c r="BH679" s="6" t="s">
        <v>96</v>
      </c>
      <c r="BI679" s="6" t="s">
        <v>96</v>
      </c>
      <c r="BJ679" s="6" t="s">
        <v>96</v>
      </c>
      <c r="BK679" s="6" t="s">
        <v>1177</v>
      </c>
      <c r="BL679" s="6" t="s">
        <v>96</v>
      </c>
      <c r="BM679" s="6" t="s">
        <v>96</v>
      </c>
      <c r="BN679" s="6" t="s">
        <v>77</v>
      </c>
      <c r="BO679" t="s">
        <v>711</v>
      </c>
      <c r="BP679" s="6">
        <v>1</v>
      </c>
      <c r="BQ679" t="s">
        <v>710</v>
      </c>
      <c r="BR679" t="s">
        <v>1110</v>
      </c>
      <c r="BS679" s="6" t="s">
        <v>96</v>
      </c>
      <c r="BT679" s="6" t="s">
        <v>96</v>
      </c>
      <c r="BU679" s="6" t="s">
        <v>96</v>
      </c>
      <c r="BV679" s="6" t="s">
        <v>96</v>
      </c>
      <c r="BW679" s="6" t="s">
        <v>96</v>
      </c>
      <c r="BX679" s="6" t="s">
        <v>96</v>
      </c>
    </row>
    <row r="680" spans="1:76" x14ac:dyDescent="0.25">
      <c r="A680" s="6" t="s">
        <v>1109</v>
      </c>
      <c r="B680" s="6" t="s">
        <v>1108</v>
      </c>
      <c r="C680" s="6" t="s">
        <v>1107</v>
      </c>
      <c r="D680" s="6" t="s">
        <v>278</v>
      </c>
      <c r="E680" s="6">
        <v>2015</v>
      </c>
      <c r="F680" s="39">
        <v>1</v>
      </c>
      <c r="G680" t="s">
        <v>1112</v>
      </c>
      <c r="H680" t="s">
        <v>1111</v>
      </c>
      <c r="I680" t="s">
        <v>1113</v>
      </c>
      <c r="J680" s="6" t="s">
        <v>96</v>
      </c>
      <c r="K680">
        <v>0.998</v>
      </c>
      <c r="L680" s="6">
        <v>0.98</v>
      </c>
      <c r="M680" s="6">
        <v>1.02</v>
      </c>
      <c r="N680" s="6" t="s">
        <v>96</v>
      </c>
      <c r="O680" s="6" t="s">
        <v>96</v>
      </c>
      <c r="P680" s="39" t="s">
        <v>96</v>
      </c>
      <c r="Q680" s="6" t="s">
        <v>96</v>
      </c>
      <c r="R680" s="6" t="s">
        <v>96</v>
      </c>
      <c r="S680" s="55"/>
      <c r="T680" s="6" t="s">
        <v>96</v>
      </c>
      <c r="U680">
        <v>14.84</v>
      </c>
      <c r="V680">
        <v>23.31</v>
      </c>
      <c r="W680">
        <v>8.58</v>
      </c>
      <c r="X680">
        <v>14.81</v>
      </c>
      <c r="Y680" s="16" t="s">
        <v>96</v>
      </c>
      <c r="Z680" s="61" t="s">
        <v>96</v>
      </c>
      <c r="AA680" s="6" t="s">
        <v>171</v>
      </c>
      <c r="AB680" s="6">
        <v>1985</v>
      </c>
      <c r="AC680" s="6">
        <v>2005</v>
      </c>
      <c r="AD680" s="6" t="s">
        <v>96</v>
      </c>
      <c r="AE680" s="6">
        <v>0.77186765376653454</v>
      </c>
      <c r="AF680" s="6">
        <v>0.22813234623346546</v>
      </c>
      <c r="AG680" s="6" t="s">
        <v>96</v>
      </c>
      <c r="AH680" s="6" t="s">
        <v>96</v>
      </c>
      <c r="AI680" s="6" t="s">
        <v>96</v>
      </c>
      <c r="AJ680" s="6" t="s">
        <v>96</v>
      </c>
      <c r="AK680" s="6" t="s">
        <v>96</v>
      </c>
      <c r="AL680" s="6" t="s">
        <v>96</v>
      </c>
      <c r="AM680">
        <v>0.97</v>
      </c>
      <c r="AN680" s="6">
        <v>0.22</v>
      </c>
      <c r="AO680" s="6" t="s">
        <v>96</v>
      </c>
      <c r="AP680" s="6" t="s">
        <v>96</v>
      </c>
      <c r="AQ680" s="6" t="s">
        <v>96</v>
      </c>
      <c r="AR680" s="6" t="s">
        <v>96</v>
      </c>
      <c r="AS680" s="6">
        <v>1</v>
      </c>
      <c r="AT680" s="6" t="s">
        <v>96</v>
      </c>
      <c r="AU680" s="6" t="s">
        <v>96</v>
      </c>
      <c r="AV680" s="6" t="s">
        <v>96</v>
      </c>
      <c r="AW680" s="6" t="s">
        <v>96</v>
      </c>
      <c r="AX680" s="6">
        <v>1</v>
      </c>
      <c r="AY680" s="6">
        <v>1</v>
      </c>
      <c r="AZ680" s="6" t="s">
        <v>96</v>
      </c>
      <c r="BA680" s="6" t="s">
        <v>96</v>
      </c>
      <c r="BB680" s="6" t="s">
        <v>96</v>
      </c>
      <c r="BC680" s="6" t="s">
        <v>96</v>
      </c>
      <c r="BD680" s="6" t="s">
        <v>96</v>
      </c>
      <c r="BE680" s="6" t="s">
        <v>96</v>
      </c>
      <c r="BF680" s="6" t="s">
        <v>96</v>
      </c>
      <c r="BG680" s="6">
        <v>1</v>
      </c>
      <c r="BH680" s="6" t="s">
        <v>96</v>
      </c>
      <c r="BI680" s="6" t="s">
        <v>96</v>
      </c>
      <c r="BJ680" s="6" t="s">
        <v>96</v>
      </c>
      <c r="BK680" s="6" t="s">
        <v>1178</v>
      </c>
      <c r="BL680" s="6" t="s">
        <v>96</v>
      </c>
      <c r="BM680" s="6" t="s">
        <v>96</v>
      </c>
      <c r="BN680" s="6" t="s">
        <v>77</v>
      </c>
      <c r="BO680" t="s">
        <v>711</v>
      </c>
      <c r="BP680" s="6">
        <v>1</v>
      </c>
      <c r="BQ680" t="s">
        <v>710</v>
      </c>
      <c r="BR680" t="s">
        <v>1110</v>
      </c>
      <c r="BS680" s="6" t="s">
        <v>96</v>
      </c>
      <c r="BT680" s="6" t="s">
        <v>96</v>
      </c>
      <c r="BU680" s="6" t="s">
        <v>96</v>
      </c>
      <c r="BV680" s="6" t="s">
        <v>96</v>
      </c>
      <c r="BW680" s="6" t="s">
        <v>96</v>
      </c>
      <c r="BX680" s="6" t="s">
        <v>96</v>
      </c>
    </row>
    <row r="681" spans="1:76" x14ac:dyDescent="0.25">
      <c r="A681" s="6" t="s">
        <v>1109</v>
      </c>
      <c r="B681" s="6" t="s">
        <v>1108</v>
      </c>
      <c r="C681" s="6" t="s">
        <v>1107</v>
      </c>
      <c r="D681" s="6" t="s">
        <v>278</v>
      </c>
      <c r="E681" s="6">
        <v>2015</v>
      </c>
      <c r="F681" s="39">
        <v>1.01</v>
      </c>
      <c r="G681" t="s">
        <v>1112</v>
      </c>
      <c r="H681" t="s">
        <v>1111</v>
      </c>
      <c r="I681" t="s">
        <v>1113</v>
      </c>
      <c r="J681" s="6" t="s">
        <v>96</v>
      </c>
      <c r="K681">
        <v>0.45800000000000002</v>
      </c>
      <c r="L681" s="6">
        <v>0.99</v>
      </c>
      <c r="M681" s="6">
        <v>1.03</v>
      </c>
      <c r="N681" s="6" t="s">
        <v>96</v>
      </c>
      <c r="O681" s="6" t="s">
        <v>96</v>
      </c>
      <c r="P681" s="39" t="s">
        <v>96</v>
      </c>
      <c r="Q681" s="6" t="s">
        <v>96</v>
      </c>
      <c r="R681" s="6" t="s">
        <v>96</v>
      </c>
      <c r="S681" s="55"/>
      <c r="T681" s="6" t="s">
        <v>96</v>
      </c>
      <c r="U681">
        <v>20.36</v>
      </c>
      <c r="V681">
        <v>26.5</v>
      </c>
      <c r="W681">
        <v>13.79</v>
      </c>
      <c r="X681">
        <v>20.86</v>
      </c>
      <c r="Y681" s="16" t="s">
        <v>96</v>
      </c>
      <c r="Z681" s="61" t="s">
        <v>96</v>
      </c>
      <c r="AA681" s="6" t="s">
        <v>171</v>
      </c>
      <c r="AB681" s="6">
        <v>1985</v>
      </c>
      <c r="AC681" s="6">
        <v>2005</v>
      </c>
      <c r="AD681" s="6" t="s">
        <v>96</v>
      </c>
      <c r="AE681" s="6">
        <v>0.77186765376653454</v>
      </c>
      <c r="AF681" s="6">
        <v>0.22813234623346546</v>
      </c>
      <c r="AG681" s="6" t="s">
        <v>96</v>
      </c>
      <c r="AH681" s="6" t="s">
        <v>96</v>
      </c>
      <c r="AI681" s="6" t="s">
        <v>96</v>
      </c>
      <c r="AJ681" s="6" t="s">
        <v>96</v>
      </c>
      <c r="AK681" s="6" t="s">
        <v>96</v>
      </c>
      <c r="AL681" s="6" t="s">
        <v>96</v>
      </c>
      <c r="AM681" s="6">
        <v>1.1499999999999999</v>
      </c>
      <c r="AN681" s="6">
        <v>0.35</v>
      </c>
      <c r="AO681" s="6" t="s">
        <v>96</v>
      </c>
      <c r="AP681" s="6" t="s">
        <v>96</v>
      </c>
      <c r="AQ681" s="6" t="s">
        <v>96</v>
      </c>
      <c r="AR681" s="6" t="s">
        <v>96</v>
      </c>
      <c r="AS681" s="6">
        <v>1</v>
      </c>
      <c r="AT681" s="6" t="s">
        <v>96</v>
      </c>
      <c r="AU681" s="6" t="s">
        <v>96</v>
      </c>
      <c r="AV681" s="6" t="s">
        <v>96</v>
      </c>
      <c r="AW681" s="6" t="s">
        <v>96</v>
      </c>
      <c r="AX681" s="6">
        <v>1</v>
      </c>
      <c r="AY681" s="6">
        <v>1</v>
      </c>
      <c r="AZ681" s="6" t="s">
        <v>96</v>
      </c>
      <c r="BA681" s="6" t="s">
        <v>96</v>
      </c>
      <c r="BB681" s="6" t="s">
        <v>96</v>
      </c>
      <c r="BC681" s="6" t="s">
        <v>96</v>
      </c>
      <c r="BD681" s="6" t="s">
        <v>96</v>
      </c>
      <c r="BE681" s="6" t="s">
        <v>96</v>
      </c>
      <c r="BF681" s="6" t="s">
        <v>96</v>
      </c>
      <c r="BG681" s="6">
        <v>1</v>
      </c>
      <c r="BH681" s="6" t="s">
        <v>96</v>
      </c>
      <c r="BI681" s="6" t="s">
        <v>96</v>
      </c>
      <c r="BJ681" s="6" t="s">
        <v>96</v>
      </c>
      <c r="BK681" s="6" t="s">
        <v>1179</v>
      </c>
      <c r="BL681" s="6" t="s">
        <v>96</v>
      </c>
      <c r="BM681" s="6" t="s">
        <v>96</v>
      </c>
      <c r="BN681" s="6" t="s">
        <v>77</v>
      </c>
      <c r="BO681" t="s">
        <v>711</v>
      </c>
      <c r="BP681" s="6">
        <v>1</v>
      </c>
      <c r="BQ681" t="s">
        <v>710</v>
      </c>
      <c r="BR681" t="s">
        <v>1110</v>
      </c>
      <c r="BS681" s="6" t="s">
        <v>96</v>
      </c>
      <c r="BT681" s="6" t="s">
        <v>96</v>
      </c>
      <c r="BU681" s="6" t="s">
        <v>96</v>
      </c>
      <c r="BV681" s="6" t="s">
        <v>96</v>
      </c>
      <c r="BW681" s="6" t="s">
        <v>96</v>
      </c>
      <c r="BX681" s="6" t="s">
        <v>96</v>
      </c>
    </row>
    <row r="682" spans="1:76" x14ac:dyDescent="0.25">
      <c r="A682" s="6" t="s">
        <v>1109</v>
      </c>
      <c r="B682" s="6" t="s">
        <v>1108</v>
      </c>
      <c r="C682" s="6" t="s">
        <v>1107</v>
      </c>
      <c r="D682" s="6" t="s">
        <v>278</v>
      </c>
      <c r="E682" s="6">
        <v>2015</v>
      </c>
      <c r="F682" s="39">
        <v>0.99</v>
      </c>
      <c r="G682" t="s">
        <v>1112</v>
      </c>
      <c r="H682" t="s">
        <v>1111</v>
      </c>
      <c r="I682" t="s">
        <v>1113</v>
      </c>
      <c r="J682" s="6" t="s">
        <v>96</v>
      </c>
      <c r="K682">
        <v>0.39100000000000001</v>
      </c>
      <c r="L682" s="6">
        <v>0.96</v>
      </c>
      <c r="M682" s="6">
        <v>1.02</v>
      </c>
      <c r="N682" s="6" t="s">
        <v>96</v>
      </c>
      <c r="O682" s="6" t="s">
        <v>96</v>
      </c>
      <c r="P682" s="39" t="s">
        <v>96</v>
      </c>
      <c r="Q682" s="6" t="s">
        <v>96</v>
      </c>
      <c r="R682" s="6" t="s">
        <v>96</v>
      </c>
      <c r="S682" s="55"/>
      <c r="T682" s="6" t="s">
        <v>96</v>
      </c>
      <c r="U682">
        <v>16.829999999999998</v>
      </c>
      <c r="V682">
        <v>26.83</v>
      </c>
      <c r="W682">
        <v>9.49</v>
      </c>
      <c r="X682">
        <v>16.690000000000001</v>
      </c>
      <c r="Y682" s="16" t="s">
        <v>96</v>
      </c>
      <c r="Z682" s="61" t="s">
        <v>96</v>
      </c>
      <c r="AA682" s="6" t="s">
        <v>171</v>
      </c>
      <c r="AB682" s="6">
        <v>1985</v>
      </c>
      <c r="AC682" s="6">
        <v>2005</v>
      </c>
      <c r="AD682" s="6" t="s">
        <v>96</v>
      </c>
      <c r="AE682" s="6">
        <v>0.77186765376653454</v>
      </c>
      <c r="AF682" s="6">
        <v>0.22813234623346546</v>
      </c>
      <c r="AG682" s="6" t="s">
        <v>96</v>
      </c>
      <c r="AH682" s="6" t="s">
        <v>96</v>
      </c>
      <c r="AI682" s="6" t="s">
        <v>96</v>
      </c>
      <c r="AJ682" s="6" t="s">
        <v>96</v>
      </c>
      <c r="AK682" s="6" t="s">
        <v>96</v>
      </c>
      <c r="AL682" s="6" t="s">
        <v>96</v>
      </c>
      <c r="AM682" s="6">
        <v>1.03</v>
      </c>
      <c r="AN682" s="6">
        <v>0.34</v>
      </c>
      <c r="AO682" s="6" t="s">
        <v>96</v>
      </c>
      <c r="AP682" s="6" t="s">
        <v>96</v>
      </c>
      <c r="AQ682" s="6" t="s">
        <v>96</v>
      </c>
      <c r="AR682" s="6" t="s">
        <v>96</v>
      </c>
      <c r="AS682" s="6">
        <v>1</v>
      </c>
      <c r="AT682" s="6" t="s">
        <v>96</v>
      </c>
      <c r="AU682" s="6" t="s">
        <v>96</v>
      </c>
      <c r="AV682" s="6" t="s">
        <v>96</v>
      </c>
      <c r="AW682" s="6" t="s">
        <v>96</v>
      </c>
      <c r="AX682" s="6">
        <v>1</v>
      </c>
      <c r="AY682" s="6">
        <v>1</v>
      </c>
      <c r="AZ682" s="6" t="s">
        <v>96</v>
      </c>
      <c r="BA682" s="6" t="s">
        <v>96</v>
      </c>
      <c r="BB682" s="6" t="s">
        <v>96</v>
      </c>
      <c r="BC682" s="6" t="s">
        <v>96</v>
      </c>
      <c r="BD682" s="6" t="s">
        <v>96</v>
      </c>
      <c r="BE682" s="6" t="s">
        <v>96</v>
      </c>
      <c r="BF682" s="6" t="s">
        <v>96</v>
      </c>
      <c r="BG682" s="6">
        <v>1</v>
      </c>
      <c r="BH682" s="6" t="s">
        <v>96</v>
      </c>
      <c r="BI682" s="6" t="s">
        <v>96</v>
      </c>
      <c r="BJ682" s="6" t="s">
        <v>96</v>
      </c>
      <c r="BK682" s="6" t="s">
        <v>1180</v>
      </c>
      <c r="BL682" s="6" t="s">
        <v>96</v>
      </c>
      <c r="BM682" s="6" t="s">
        <v>96</v>
      </c>
      <c r="BN682" s="6" t="s">
        <v>77</v>
      </c>
      <c r="BO682" t="s">
        <v>711</v>
      </c>
      <c r="BP682" s="6">
        <v>1</v>
      </c>
      <c r="BQ682" t="s">
        <v>710</v>
      </c>
      <c r="BR682" t="s">
        <v>1110</v>
      </c>
      <c r="BS682" s="6" t="s">
        <v>96</v>
      </c>
      <c r="BT682" s="6" t="s">
        <v>96</v>
      </c>
      <c r="BU682" s="6" t="s">
        <v>96</v>
      </c>
      <c r="BV682" s="6" t="s">
        <v>96</v>
      </c>
      <c r="BW682" s="6" t="s">
        <v>96</v>
      </c>
      <c r="BX682" s="6" t="s">
        <v>96</v>
      </c>
    </row>
    <row r="683" spans="1:76" x14ac:dyDescent="0.25">
      <c r="A683" s="6" t="s">
        <v>1109</v>
      </c>
      <c r="B683" s="6" t="s">
        <v>1108</v>
      </c>
      <c r="C683" s="6" t="s">
        <v>1107</v>
      </c>
      <c r="D683" s="6" t="s">
        <v>278</v>
      </c>
      <c r="E683" s="6">
        <v>2015</v>
      </c>
      <c r="F683" s="39">
        <v>1</v>
      </c>
      <c r="G683" t="s">
        <v>1112</v>
      </c>
      <c r="H683" t="s">
        <v>1111</v>
      </c>
      <c r="I683" t="s">
        <v>1113</v>
      </c>
      <c r="J683" s="6" t="s">
        <v>96</v>
      </c>
      <c r="K683">
        <v>0.97899999999999998</v>
      </c>
      <c r="L683" s="6">
        <v>0.97</v>
      </c>
      <c r="M683" s="6">
        <v>1.03</v>
      </c>
      <c r="N683" s="6" t="s">
        <v>96</v>
      </c>
      <c r="O683" s="6" t="s">
        <v>96</v>
      </c>
      <c r="P683" s="39" t="s">
        <v>96</v>
      </c>
      <c r="Q683" s="6" t="s">
        <v>96</v>
      </c>
      <c r="R683" s="6" t="s">
        <v>96</v>
      </c>
      <c r="S683" s="55"/>
      <c r="T683" s="6" t="s">
        <v>96</v>
      </c>
      <c r="U683">
        <v>18.37</v>
      </c>
      <c r="V683">
        <v>27.81</v>
      </c>
      <c r="W683">
        <v>11.66</v>
      </c>
      <c r="X683">
        <v>18.05</v>
      </c>
      <c r="Y683" s="16" t="s">
        <v>96</v>
      </c>
      <c r="Z683" s="61" t="s">
        <v>96</v>
      </c>
      <c r="AA683" s="6" t="s">
        <v>171</v>
      </c>
      <c r="AB683" s="6">
        <v>1985</v>
      </c>
      <c r="AC683" s="6">
        <v>2005</v>
      </c>
      <c r="AD683" s="6" t="s">
        <v>96</v>
      </c>
      <c r="AE683" s="6">
        <v>0.77186765376653454</v>
      </c>
      <c r="AF683" s="6">
        <v>0.22813234623346546</v>
      </c>
      <c r="AG683" s="6" t="s">
        <v>96</v>
      </c>
      <c r="AH683" s="6" t="s">
        <v>96</v>
      </c>
      <c r="AI683" s="6" t="s">
        <v>96</v>
      </c>
      <c r="AJ683" s="6" t="s">
        <v>96</v>
      </c>
      <c r="AK683" s="6" t="s">
        <v>96</v>
      </c>
      <c r="AL683" s="6" t="s">
        <v>96</v>
      </c>
      <c r="AM683" s="6">
        <v>1.06</v>
      </c>
      <c r="AN683" s="6">
        <v>0.33</v>
      </c>
      <c r="AO683" s="6" t="s">
        <v>96</v>
      </c>
      <c r="AP683" s="6" t="s">
        <v>96</v>
      </c>
      <c r="AQ683" s="6" t="s">
        <v>96</v>
      </c>
      <c r="AR683" s="6" t="s">
        <v>96</v>
      </c>
      <c r="AS683" s="6">
        <v>1</v>
      </c>
      <c r="AT683" s="6" t="s">
        <v>96</v>
      </c>
      <c r="AU683" s="6" t="s">
        <v>96</v>
      </c>
      <c r="AV683" s="6" t="s">
        <v>96</v>
      </c>
      <c r="AW683" s="6" t="s">
        <v>96</v>
      </c>
      <c r="AX683" s="6">
        <v>1</v>
      </c>
      <c r="AY683" s="6">
        <v>1</v>
      </c>
      <c r="AZ683" s="6" t="s">
        <v>96</v>
      </c>
      <c r="BA683" s="6" t="s">
        <v>96</v>
      </c>
      <c r="BB683" s="6" t="s">
        <v>96</v>
      </c>
      <c r="BC683" s="6" t="s">
        <v>96</v>
      </c>
      <c r="BD683" s="6" t="s">
        <v>96</v>
      </c>
      <c r="BE683" s="6" t="s">
        <v>96</v>
      </c>
      <c r="BF683" s="6" t="s">
        <v>96</v>
      </c>
      <c r="BG683" s="6">
        <v>1</v>
      </c>
      <c r="BH683" s="6" t="s">
        <v>96</v>
      </c>
      <c r="BI683" s="6" t="s">
        <v>96</v>
      </c>
      <c r="BJ683" s="6" t="s">
        <v>96</v>
      </c>
      <c r="BK683" s="6" t="s">
        <v>1181</v>
      </c>
      <c r="BL683" s="6" t="s">
        <v>96</v>
      </c>
      <c r="BM683" s="6" t="s">
        <v>96</v>
      </c>
      <c r="BN683" s="6" t="s">
        <v>77</v>
      </c>
      <c r="BO683" t="s">
        <v>711</v>
      </c>
      <c r="BP683" s="6">
        <v>1</v>
      </c>
      <c r="BQ683" t="s">
        <v>710</v>
      </c>
      <c r="BR683" t="s">
        <v>1110</v>
      </c>
      <c r="BS683" s="6" t="s">
        <v>96</v>
      </c>
      <c r="BT683" s="6" t="s">
        <v>96</v>
      </c>
      <c r="BU683" s="6" t="s">
        <v>96</v>
      </c>
      <c r="BV683" s="6" t="s">
        <v>96</v>
      </c>
      <c r="BW683" s="6" t="s">
        <v>96</v>
      </c>
      <c r="BX683" s="6" t="s">
        <v>96</v>
      </c>
    </row>
    <row r="684" spans="1:76" x14ac:dyDescent="0.25">
      <c r="A684" s="6" t="s">
        <v>1109</v>
      </c>
      <c r="B684" s="6" t="s">
        <v>1108</v>
      </c>
      <c r="C684" s="6" t="s">
        <v>1107</v>
      </c>
      <c r="D684" s="6" t="s">
        <v>278</v>
      </c>
      <c r="E684" s="6">
        <v>2015</v>
      </c>
      <c r="F684" s="39">
        <v>0.96</v>
      </c>
      <c r="G684" t="s">
        <v>1112</v>
      </c>
      <c r="H684" t="s">
        <v>1111</v>
      </c>
      <c r="I684" t="s">
        <v>1113</v>
      </c>
      <c r="J684" s="6" t="s">
        <v>96</v>
      </c>
      <c r="K684">
        <v>0.22900000000000001</v>
      </c>
      <c r="L684" s="6">
        <v>0.89</v>
      </c>
      <c r="M684" s="6">
        <v>1.03</v>
      </c>
      <c r="N684" s="6" t="s">
        <v>96</v>
      </c>
      <c r="O684" s="6" t="s">
        <v>96</v>
      </c>
      <c r="P684" s="39" t="s">
        <v>96</v>
      </c>
      <c r="Q684" s="6" t="s">
        <v>96</v>
      </c>
      <c r="R684" s="6" t="s">
        <v>96</v>
      </c>
      <c r="S684" s="55"/>
      <c r="T684" s="6" t="s">
        <v>96</v>
      </c>
      <c r="U684">
        <v>12.97</v>
      </c>
      <c r="V684">
        <v>19.63</v>
      </c>
      <c r="W684">
        <v>7.28</v>
      </c>
      <c r="X684">
        <v>12.93</v>
      </c>
      <c r="Y684" s="16" t="s">
        <v>96</v>
      </c>
      <c r="Z684" s="61" t="s">
        <v>96</v>
      </c>
      <c r="AA684" s="6" t="s">
        <v>171</v>
      </c>
      <c r="AB684" s="6">
        <v>1985</v>
      </c>
      <c r="AC684" s="6">
        <v>2005</v>
      </c>
      <c r="AD684" s="6" t="s">
        <v>96</v>
      </c>
      <c r="AE684" s="6">
        <v>0.77186765376653454</v>
      </c>
      <c r="AF684" s="6">
        <v>0.22813234623346546</v>
      </c>
      <c r="AG684" s="6" t="s">
        <v>96</v>
      </c>
      <c r="AH684" s="6" t="s">
        <v>96</v>
      </c>
      <c r="AI684" s="6" t="s">
        <v>96</v>
      </c>
      <c r="AJ684" s="6" t="s">
        <v>96</v>
      </c>
      <c r="AK684" s="6" t="s">
        <v>96</v>
      </c>
      <c r="AL684" s="6" t="s">
        <v>96</v>
      </c>
      <c r="AM684" s="6">
        <v>1.27</v>
      </c>
      <c r="AN684" s="6">
        <v>0.82</v>
      </c>
      <c r="AO684" s="6" t="s">
        <v>96</v>
      </c>
      <c r="AP684" s="6" t="s">
        <v>96</v>
      </c>
      <c r="AQ684" s="6" t="s">
        <v>96</v>
      </c>
      <c r="AR684" s="6" t="s">
        <v>96</v>
      </c>
      <c r="AS684" s="6">
        <v>1</v>
      </c>
      <c r="AT684" s="6" t="s">
        <v>96</v>
      </c>
      <c r="AU684" s="6" t="s">
        <v>96</v>
      </c>
      <c r="AV684" s="6" t="s">
        <v>96</v>
      </c>
      <c r="AW684" s="6" t="s">
        <v>96</v>
      </c>
      <c r="AX684" s="6">
        <v>1</v>
      </c>
      <c r="AY684" s="6">
        <v>1</v>
      </c>
      <c r="AZ684" s="6" t="s">
        <v>96</v>
      </c>
      <c r="BA684" s="6" t="s">
        <v>96</v>
      </c>
      <c r="BB684" s="6" t="s">
        <v>96</v>
      </c>
      <c r="BC684" s="6" t="s">
        <v>96</v>
      </c>
      <c r="BD684" s="6" t="s">
        <v>96</v>
      </c>
      <c r="BE684" s="6" t="s">
        <v>96</v>
      </c>
      <c r="BF684" s="6" t="s">
        <v>96</v>
      </c>
      <c r="BG684" s="6">
        <v>1</v>
      </c>
      <c r="BH684" s="6" t="s">
        <v>96</v>
      </c>
      <c r="BI684" s="6" t="s">
        <v>96</v>
      </c>
      <c r="BJ684" s="6" t="s">
        <v>96</v>
      </c>
      <c r="BK684" s="6" t="s">
        <v>1182</v>
      </c>
      <c r="BL684" s="6" t="s">
        <v>96</v>
      </c>
      <c r="BM684" s="6" t="s">
        <v>96</v>
      </c>
      <c r="BN684" s="6" t="s">
        <v>77</v>
      </c>
      <c r="BO684" t="s">
        <v>711</v>
      </c>
      <c r="BP684" s="6">
        <v>1</v>
      </c>
      <c r="BQ684" t="s">
        <v>710</v>
      </c>
      <c r="BR684" t="s">
        <v>1110</v>
      </c>
      <c r="BS684" s="6" t="s">
        <v>96</v>
      </c>
      <c r="BT684" s="6" t="s">
        <v>96</v>
      </c>
      <c r="BU684" s="6" t="s">
        <v>96</v>
      </c>
      <c r="BV684" s="6" t="s">
        <v>96</v>
      </c>
      <c r="BW684" s="6" t="s">
        <v>96</v>
      </c>
      <c r="BX684" s="6" t="s">
        <v>96</v>
      </c>
    </row>
    <row r="685" spans="1:76" x14ac:dyDescent="0.25">
      <c r="A685" s="6" t="s">
        <v>1109</v>
      </c>
      <c r="B685" s="6" t="s">
        <v>1108</v>
      </c>
      <c r="C685" s="6" t="s">
        <v>1107</v>
      </c>
      <c r="D685" s="6" t="s">
        <v>278</v>
      </c>
      <c r="E685" s="6">
        <v>2015</v>
      </c>
      <c r="F685" s="39">
        <v>1.1599999999999999</v>
      </c>
      <c r="G685" t="s">
        <v>1112</v>
      </c>
      <c r="H685" t="s">
        <v>1111</v>
      </c>
      <c r="I685" t="s">
        <v>1113</v>
      </c>
      <c r="J685" s="6" t="s">
        <v>96</v>
      </c>
      <c r="K685">
        <v>3.1E-2</v>
      </c>
      <c r="L685" s="6">
        <v>1.02</v>
      </c>
      <c r="M685" s="6">
        <v>1.29</v>
      </c>
      <c r="N685" s="6" t="s">
        <v>96</v>
      </c>
      <c r="O685" s="6" t="s">
        <v>96</v>
      </c>
      <c r="P685" s="39" t="s">
        <v>96</v>
      </c>
      <c r="Q685" s="6" t="s">
        <v>96</v>
      </c>
      <c r="R685" s="6" t="s">
        <v>96</v>
      </c>
      <c r="S685" s="55"/>
      <c r="T685" s="6" t="s">
        <v>96</v>
      </c>
      <c r="U685">
        <v>27.52</v>
      </c>
      <c r="V685">
        <v>30.23</v>
      </c>
      <c r="W685">
        <v>22.45</v>
      </c>
      <c r="X685">
        <v>28.03</v>
      </c>
      <c r="Y685" s="16" t="s">
        <v>96</v>
      </c>
      <c r="Z685" s="61" t="s">
        <v>96</v>
      </c>
      <c r="AA685" s="6" t="s">
        <v>171</v>
      </c>
      <c r="AB685" s="6">
        <v>1985</v>
      </c>
      <c r="AC685" s="6">
        <v>2005</v>
      </c>
      <c r="AD685" s="6" t="s">
        <v>96</v>
      </c>
      <c r="AE685" s="6">
        <v>0.77186765376653454</v>
      </c>
      <c r="AF685" s="6">
        <v>0.22813234623346546</v>
      </c>
      <c r="AG685" s="6" t="s">
        <v>96</v>
      </c>
      <c r="AH685" s="6" t="s">
        <v>96</v>
      </c>
      <c r="AI685" s="6" t="s">
        <v>96</v>
      </c>
      <c r="AJ685" s="6" t="s">
        <v>96</v>
      </c>
      <c r="AK685" s="6" t="s">
        <v>96</v>
      </c>
      <c r="AL685" s="6" t="s">
        <v>96</v>
      </c>
      <c r="AM685" s="6">
        <v>1.41</v>
      </c>
      <c r="AN685" s="6">
        <v>1.22</v>
      </c>
      <c r="AO685" s="6" t="s">
        <v>96</v>
      </c>
      <c r="AP685" s="6" t="s">
        <v>96</v>
      </c>
      <c r="AQ685" s="6" t="s">
        <v>96</v>
      </c>
      <c r="AR685" s="6" t="s">
        <v>96</v>
      </c>
      <c r="AS685" s="6">
        <v>1</v>
      </c>
      <c r="AT685" s="6" t="s">
        <v>96</v>
      </c>
      <c r="AU685" s="6" t="s">
        <v>96</v>
      </c>
      <c r="AV685" s="6" t="s">
        <v>96</v>
      </c>
      <c r="AW685" s="6" t="s">
        <v>96</v>
      </c>
      <c r="AX685" s="6">
        <v>1</v>
      </c>
      <c r="AY685" s="6">
        <v>1</v>
      </c>
      <c r="AZ685" s="6" t="s">
        <v>96</v>
      </c>
      <c r="BA685" s="6" t="s">
        <v>96</v>
      </c>
      <c r="BB685" s="6" t="s">
        <v>96</v>
      </c>
      <c r="BC685" s="6" t="s">
        <v>96</v>
      </c>
      <c r="BD685" s="6" t="s">
        <v>96</v>
      </c>
      <c r="BE685" s="6" t="s">
        <v>96</v>
      </c>
      <c r="BF685" s="6" t="s">
        <v>96</v>
      </c>
      <c r="BG685" s="6">
        <v>1</v>
      </c>
      <c r="BH685" s="6" t="s">
        <v>96</v>
      </c>
      <c r="BI685" s="6" t="s">
        <v>96</v>
      </c>
      <c r="BJ685" s="6" t="s">
        <v>96</v>
      </c>
      <c r="BK685" s="6" t="s">
        <v>1183</v>
      </c>
      <c r="BL685" s="6" t="s">
        <v>96</v>
      </c>
      <c r="BM685" s="6" t="s">
        <v>96</v>
      </c>
      <c r="BN685" s="6" t="s">
        <v>77</v>
      </c>
      <c r="BO685" t="s">
        <v>711</v>
      </c>
      <c r="BP685" s="6">
        <v>1</v>
      </c>
      <c r="BQ685" t="s">
        <v>710</v>
      </c>
      <c r="BR685" t="s">
        <v>1110</v>
      </c>
      <c r="BS685" s="6" t="s">
        <v>96</v>
      </c>
      <c r="BT685" s="6" t="s">
        <v>96</v>
      </c>
      <c r="BU685" s="6" t="s">
        <v>96</v>
      </c>
      <c r="BV685" s="6" t="s">
        <v>96</v>
      </c>
      <c r="BW685" s="6" t="s">
        <v>96</v>
      </c>
      <c r="BX685" s="6" t="s">
        <v>96</v>
      </c>
    </row>
    <row r="686" spans="1:76" x14ac:dyDescent="0.25">
      <c r="A686" s="6" t="s">
        <v>1109</v>
      </c>
      <c r="B686" s="6" t="s">
        <v>1108</v>
      </c>
      <c r="C686" s="6" t="s">
        <v>1107</v>
      </c>
      <c r="D686" s="6" t="s">
        <v>278</v>
      </c>
      <c r="E686" s="6">
        <v>2015</v>
      </c>
      <c r="F686" s="39">
        <v>0.97</v>
      </c>
      <c r="G686" t="s">
        <v>1112</v>
      </c>
      <c r="H686" t="s">
        <v>1111</v>
      </c>
      <c r="I686" t="s">
        <v>1113</v>
      </c>
      <c r="J686" s="6" t="s">
        <v>96</v>
      </c>
      <c r="K686">
        <v>0.18099999999999999</v>
      </c>
      <c r="L686" s="6">
        <v>0.94</v>
      </c>
      <c r="M686" s="6">
        <v>1.01</v>
      </c>
      <c r="N686" s="6" t="s">
        <v>96</v>
      </c>
      <c r="O686" s="6" t="s">
        <v>96</v>
      </c>
      <c r="P686" s="39" t="s">
        <v>96</v>
      </c>
      <c r="Q686" s="6" t="s">
        <v>96</v>
      </c>
      <c r="R686" s="6" t="s">
        <v>96</v>
      </c>
      <c r="S686" s="55"/>
      <c r="T686" s="6" t="s">
        <v>96</v>
      </c>
      <c r="U686">
        <v>13.39</v>
      </c>
      <c r="V686">
        <v>22.8</v>
      </c>
      <c r="W686">
        <v>4.6500000000000004</v>
      </c>
      <c r="X686">
        <v>13.45</v>
      </c>
      <c r="Y686" s="16" t="s">
        <v>96</v>
      </c>
      <c r="Z686" s="61" t="s">
        <v>96</v>
      </c>
      <c r="AA686" s="6" t="s">
        <v>171</v>
      </c>
      <c r="AB686" s="6">
        <v>1985</v>
      </c>
      <c r="AC686" s="6">
        <v>2005</v>
      </c>
      <c r="AD686" s="6" t="s">
        <v>96</v>
      </c>
      <c r="AE686" s="6">
        <v>0.77186765376653454</v>
      </c>
      <c r="AF686" s="6">
        <v>0.22813234623346546</v>
      </c>
      <c r="AG686" s="6" t="s">
        <v>96</v>
      </c>
      <c r="AH686" s="6" t="s">
        <v>96</v>
      </c>
      <c r="AI686" s="6" t="s">
        <v>96</v>
      </c>
      <c r="AJ686" s="6" t="s">
        <v>96</v>
      </c>
      <c r="AK686" s="6" t="s">
        <v>96</v>
      </c>
      <c r="AL686" s="6" t="s">
        <v>96</v>
      </c>
      <c r="AM686" s="6">
        <v>0.97</v>
      </c>
      <c r="AN686" s="6">
        <v>0.59</v>
      </c>
      <c r="AO686" s="6" t="s">
        <v>96</v>
      </c>
      <c r="AP686" s="6" t="s">
        <v>96</v>
      </c>
      <c r="AQ686" s="6" t="s">
        <v>96</v>
      </c>
      <c r="AR686" s="6" t="s">
        <v>96</v>
      </c>
      <c r="AS686" s="6">
        <v>1</v>
      </c>
      <c r="AT686" s="6" t="s">
        <v>96</v>
      </c>
      <c r="AU686" s="6" t="s">
        <v>96</v>
      </c>
      <c r="AV686" s="6" t="s">
        <v>96</v>
      </c>
      <c r="AW686" s="6" t="s">
        <v>96</v>
      </c>
      <c r="AX686" s="6">
        <v>1</v>
      </c>
      <c r="AY686" s="6">
        <v>1</v>
      </c>
      <c r="AZ686" s="6" t="s">
        <v>96</v>
      </c>
      <c r="BA686" s="6" t="s">
        <v>96</v>
      </c>
      <c r="BB686" s="6" t="s">
        <v>96</v>
      </c>
      <c r="BC686" s="6" t="s">
        <v>96</v>
      </c>
      <c r="BD686" s="6" t="s">
        <v>96</v>
      </c>
      <c r="BE686" s="6" t="s">
        <v>96</v>
      </c>
      <c r="BF686" s="6" t="s">
        <v>96</v>
      </c>
      <c r="BG686" s="6">
        <v>1</v>
      </c>
      <c r="BH686" s="6" t="s">
        <v>96</v>
      </c>
      <c r="BI686" s="6" t="s">
        <v>96</v>
      </c>
      <c r="BJ686" s="6" t="s">
        <v>96</v>
      </c>
      <c r="BK686" s="6" t="s">
        <v>1184</v>
      </c>
      <c r="BL686" s="6" t="s">
        <v>96</v>
      </c>
      <c r="BM686" s="6" t="s">
        <v>96</v>
      </c>
      <c r="BN686" s="6" t="s">
        <v>77</v>
      </c>
      <c r="BO686" t="s">
        <v>711</v>
      </c>
      <c r="BP686" s="6">
        <v>1</v>
      </c>
      <c r="BQ686" t="s">
        <v>710</v>
      </c>
      <c r="BR686" t="s">
        <v>1110</v>
      </c>
      <c r="BS686" s="6" t="s">
        <v>96</v>
      </c>
      <c r="BT686" s="6" t="s">
        <v>96</v>
      </c>
      <c r="BU686" s="6" t="s">
        <v>96</v>
      </c>
      <c r="BV686" s="6" t="s">
        <v>96</v>
      </c>
      <c r="BW686" s="6" t="s">
        <v>96</v>
      </c>
      <c r="BX686" s="6" t="s">
        <v>96</v>
      </c>
    </row>
    <row r="687" spans="1:76" x14ac:dyDescent="0.25">
      <c r="A687" s="6" t="s">
        <v>1109</v>
      </c>
      <c r="B687" s="6" t="s">
        <v>1108</v>
      </c>
      <c r="C687" s="6" t="s">
        <v>1107</v>
      </c>
      <c r="D687" s="6" t="s">
        <v>278</v>
      </c>
      <c r="E687" s="6">
        <v>2015</v>
      </c>
      <c r="F687" s="39">
        <v>1</v>
      </c>
      <c r="G687" t="s">
        <v>1112</v>
      </c>
      <c r="H687" t="s">
        <v>1111</v>
      </c>
      <c r="I687" t="s">
        <v>1113</v>
      </c>
      <c r="J687" s="6" t="s">
        <v>96</v>
      </c>
      <c r="K687">
        <v>0.94799999999999995</v>
      </c>
      <c r="L687" s="6">
        <v>0.99</v>
      </c>
      <c r="M687" s="6">
        <v>1.02</v>
      </c>
      <c r="N687" s="6" t="s">
        <v>96</v>
      </c>
      <c r="O687" s="6" t="s">
        <v>96</v>
      </c>
      <c r="P687" s="39" t="s">
        <v>96</v>
      </c>
      <c r="Q687" s="6" t="s">
        <v>96</v>
      </c>
      <c r="R687" s="6" t="s">
        <v>96</v>
      </c>
      <c r="S687" s="55"/>
      <c r="T687" s="6" t="s">
        <v>96</v>
      </c>
      <c r="U687">
        <v>17.190000000000001</v>
      </c>
      <c r="V687">
        <v>24.41</v>
      </c>
      <c r="W687">
        <v>10.36</v>
      </c>
      <c r="X687">
        <v>17.43</v>
      </c>
      <c r="Y687" s="16" t="s">
        <v>96</v>
      </c>
      <c r="Z687" s="61" t="s">
        <v>96</v>
      </c>
      <c r="AA687" s="6" t="s">
        <v>171</v>
      </c>
      <c r="AB687" s="6">
        <v>1985</v>
      </c>
      <c r="AC687" s="6">
        <v>2005</v>
      </c>
      <c r="AD687" s="6" t="s">
        <v>96</v>
      </c>
      <c r="AE687" s="6">
        <v>1</v>
      </c>
      <c r="AF687" s="6" t="s">
        <v>96</v>
      </c>
      <c r="AG687" s="6" t="s">
        <v>96</v>
      </c>
      <c r="AH687" s="6" t="s">
        <v>96</v>
      </c>
      <c r="AI687" s="6" t="s">
        <v>96</v>
      </c>
      <c r="AJ687" s="6" t="s">
        <v>96</v>
      </c>
      <c r="AK687" s="6" t="s">
        <v>96</v>
      </c>
      <c r="AL687" s="6" t="s">
        <v>96</v>
      </c>
      <c r="AM687" s="6">
        <v>1.51</v>
      </c>
      <c r="AN687">
        <v>0.38</v>
      </c>
      <c r="AO687" s="6" t="s">
        <v>96</v>
      </c>
      <c r="AP687" s="6" t="s">
        <v>96</v>
      </c>
      <c r="AQ687" s="6" t="s">
        <v>96</v>
      </c>
      <c r="AR687" s="6" t="s">
        <v>96</v>
      </c>
      <c r="AS687" s="6">
        <v>1</v>
      </c>
      <c r="AT687" s="6" t="s">
        <v>96</v>
      </c>
      <c r="AU687" s="6" t="s">
        <v>96</v>
      </c>
      <c r="AV687" s="6" t="s">
        <v>96</v>
      </c>
      <c r="AW687" s="6" t="s">
        <v>96</v>
      </c>
      <c r="AX687" s="6">
        <v>1</v>
      </c>
      <c r="AY687" s="6">
        <v>1</v>
      </c>
      <c r="AZ687" s="6" t="s">
        <v>96</v>
      </c>
      <c r="BA687" s="6" t="s">
        <v>96</v>
      </c>
      <c r="BB687" s="6" t="s">
        <v>96</v>
      </c>
      <c r="BC687" s="6" t="s">
        <v>96</v>
      </c>
      <c r="BD687" s="6" t="s">
        <v>96</v>
      </c>
      <c r="BE687" s="6" t="s">
        <v>96</v>
      </c>
      <c r="BF687" s="6" t="s">
        <v>96</v>
      </c>
      <c r="BG687" s="6">
        <v>1</v>
      </c>
      <c r="BH687" s="6" t="s">
        <v>96</v>
      </c>
      <c r="BI687" s="6" t="s">
        <v>96</v>
      </c>
      <c r="BJ687" s="6" t="s">
        <v>96</v>
      </c>
      <c r="BK687" s="6" t="s">
        <v>1177</v>
      </c>
      <c r="BL687" s="6" t="s">
        <v>96</v>
      </c>
      <c r="BM687" s="6" t="s">
        <v>96</v>
      </c>
      <c r="BN687" s="6" t="s">
        <v>77</v>
      </c>
      <c r="BO687" t="s">
        <v>711</v>
      </c>
      <c r="BP687" s="6">
        <v>1</v>
      </c>
      <c r="BQ687" t="s">
        <v>710</v>
      </c>
      <c r="BR687" t="s">
        <v>1110</v>
      </c>
      <c r="BS687" s="6" t="s">
        <v>96</v>
      </c>
      <c r="BT687" s="6" t="s">
        <v>96</v>
      </c>
      <c r="BU687" s="6" t="s">
        <v>96</v>
      </c>
      <c r="BV687" s="6" t="s">
        <v>96</v>
      </c>
      <c r="BW687" s="6" t="s">
        <v>96</v>
      </c>
      <c r="BX687" s="6" t="s">
        <v>96</v>
      </c>
    </row>
    <row r="688" spans="1:76" x14ac:dyDescent="0.25">
      <c r="A688" s="6" t="s">
        <v>1109</v>
      </c>
      <c r="B688" s="6" t="s">
        <v>1108</v>
      </c>
      <c r="C688" s="6" t="s">
        <v>1107</v>
      </c>
      <c r="D688" s="6" t="s">
        <v>278</v>
      </c>
      <c r="E688" s="6">
        <v>2015</v>
      </c>
      <c r="F688" s="39">
        <v>0.99</v>
      </c>
      <c r="G688" t="s">
        <v>1112</v>
      </c>
      <c r="H688" t="s">
        <v>1111</v>
      </c>
      <c r="I688" t="s">
        <v>1113</v>
      </c>
      <c r="J688" s="6" t="s">
        <v>96</v>
      </c>
      <c r="K688">
        <v>0.58499999999999996</v>
      </c>
      <c r="L688" s="6">
        <v>0.97</v>
      </c>
      <c r="M688" s="6">
        <v>1.01</v>
      </c>
      <c r="N688" s="6" t="s">
        <v>96</v>
      </c>
      <c r="O688" s="6" t="s">
        <v>96</v>
      </c>
      <c r="P688" s="39" t="s">
        <v>96</v>
      </c>
      <c r="Q688" s="6" t="s">
        <v>96</v>
      </c>
      <c r="R688" s="6" t="s">
        <v>96</v>
      </c>
      <c r="S688" s="55"/>
      <c r="T688" s="6" t="s">
        <v>96</v>
      </c>
      <c r="U688">
        <v>14.84</v>
      </c>
      <c r="V688">
        <v>23.31</v>
      </c>
      <c r="W688">
        <v>8.58</v>
      </c>
      <c r="X688">
        <v>14.81</v>
      </c>
      <c r="Y688" s="16" t="s">
        <v>96</v>
      </c>
      <c r="Z688" s="61" t="s">
        <v>96</v>
      </c>
      <c r="AA688" s="6" t="s">
        <v>171</v>
      </c>
      <c r="AB688" s="6">
        <v>1985</v>
      </c>
      <c r="AC688" s="6">
        <v>2005</v>
      </c>
      <c r="AD688" s="6" t="s">
        <v>96</v>
      </c>
      <c r="AE688" s="6">
        <v>1</v>
      </c>
      <c r="AF688" s="6" t="s">
        <v>96</v>
      </c>
      <c r="AG688" s="6" t="s">
        <v>96</v>
      </c>
      <c r="AH688" s="6" t="s">
        <v>96</v>
      </c>
      <c r="AI688" s="6" t="s">
        <v>96</v>
      </c>
      <c r="AJ688" s="6" t="s">
        <v>96</v>
      </c>
      <c r="AK688" s="6" t="s">
        <v>96</v>
      </c>
      <c r="AL688" s="6" t="s">
        <v>96</v>
      </c>
      <c r="AM688">
        <v>1.5</v>
      </c>
      <c r="AN688">
        <v>0.38</v>
      </c>
      <c r="AO688" s="6" t="s">
        <v>96</v>
      </c>
      <c r="AP688" s="6" t="s">
        <v>96</v>
      </c>
      <c r="AQ688" s="6" t="s">
        <v>96</v>
      </c>
      <c r="AR688" s="6" t="s">
        <v>96</v>
      </c>
      <c r="AS688" s="6">
        <v>1</v>
      </c>
      <c r="AT688" s="6" t="s">
        <v>96</v>
      </c>
      <c r="AU688" s="6" t="s">
        <v>96</v>
      </c>
      <c r="AV688" s="6" t="s">
        <v>96</v>
      </c>
      <c r="AW688" s="6" t="s">
        <v>96</v>
      </c>
      <c r="AX688" s="6">
        <v>1</v>
      </c>
      <c r="AY688" s="6">
        <v>1</v>
      </c>
      <c r="AZ688" s="6" t="s">
        <v>96</v>
      </c>
      <c r="BA688" s="6" t="s">
        <v>96</v>
      </c>
      <c r="BB688" s="6" t="s">
        <v>96</v>
      </c>
      <c r="BC688" s="6" t="s">
        <v>96</v>
      </c>
      <c r="BD688" s="6" t="s">
        <v>96</v>
      </c>
      <c r="BE688" s="6" t="s">
        <v>96</v>
      </c>
      <c r="BF688" s="6" t="s">
        <v>96</v>
      </c>
      <c r="BG688" s="6">
        <v>1</v>
      </c>
      <c r="BH688" s="6" t="s">
        <v>96</v>
      </c>
      <c r="BI688" s="6" t="s">
        <v>96</v>
      </c>
      <c r="BJ688" s="6" t="s">
        <v>96</v>
      </c>
      <c r="BK688" s="6" t="s">
        <v>1178</v>
      </c>
      <c r="BL688" s="6" t="s">
        <v>96</v>
      </c>
      <c r="BM688" s="6" t="s">
        <v>96</v>
      </c>
      <c r="BN688" s="6" t="s">
        <v>77</v>
      </c>
      <c r="BO688" t="s">
        <v>711</v>
      </c>
      <c r="BP688" s="6">
        <v>1</v>
      </c>
      <c r="BQ688" t="s">
        <v>710</v>
      </c>
      <c r="BR688" t="s">
        <v>1110</v>
      </c>
      <c r="BS688" s="6" t="s">
        <v>96</v>
      </c>
      <c r="BT688" s="6" t="s">
        <v>96</v>
      </c>
      <c r="BU688" s="6" t="s">
        <v>96</v>
      </c>
      <c r="BV688" s="6" t="s">
        <v>96</v>
      </c>
      <c r="BW688" s="6" t="s">
        <v>96</v>
      </c>
      <c r="BX688" s="6" t="s">
        <v>96</v>
      </c>
    </row>
    <row r="689" spans="1:76" x14ac:dyDescent="0.25">
      <c r="A689" s="6" t="s">
        <v>1109</v>
      </c>
      <c r="B689" s="6" t="s">
        <v>1108</v>
      </c>
      <c r="C689" s="6" t="s">
        <v>1107</v>
      </c>
      <c r="D689" s="6" t="s">
        <v>278</v>
      </c>
      <c r="E689" s="6">
        <v>2015</v>
      </c>
      <c r="F689" s="39">
        <v>1.01</v>
      </c>
      <c r="G689" t="s">
        <v>1112</v>
      </c>
      <c r="H689" t="s">
        <v>1111</v>
      </c>
      <c r="I689" t="s">
        <v>1113</v>
      </c>
      <c r="J689" s="6" t="s">
        <v>96</v>
      </c>
      <c r="K689">
        <v>0.36399999999999999</v>
      </c>
      <c r="L689" s="6">
        <v>0.99</v>
      </c>
      <c r="M689" s="6">
        <v>1.04</v>
      </c>
      <c r="N689" s="6" t="s">
        <v>96</v>
      </c>
      <c r="O689" s="6" t="s">
        <v>96</v>
      </c>
      <c r="P689" s="39" t="s">
        <v>96</v>
      </c>
      <c r="Q689" s="6" t="s">
        <v>96</v>
      </c>
      <c r="R689" s="6" t="s">
        <v>96</v>
      </c>
      <c r="S689" s="55"/>
      <c r="T689" s="6" t="s">
        <v>96</v>
      </c>
      <c r="U689">
        <v>20.36</v>
      </c>
      <c r="V689">
        <v>26.5</v>
      </c>
      <c r="W689">
        <v>13.79</v>
      </c>
      <c r="X689">
        <v>20.86</v>
      </c>
      <c r="Y689" s="16" t="s">
        <v>96</v>
      </c>
      <c r="Z689" s="61" t="s">
        <v>96</v>
      </c>
      <c r="AA689" s="6" t="s">
        <v>171</v>
      </c>
      <c r="AB689" s="6">
        <v>1985</v>
      </c>
      <c r="AC689" s="6">
        <v>2005</v>
      </c>
      <c r="AD689" s="6" t="s">
        <v>96</v>
      </c>
      <c r="AE689" s="6">
        <v>1</v>
      </c>
      <c r="AF689" s="6" t="s">
        <v>96</v>
      </c>
      <c r="AG689" s="6" t="s">
        <v>96</v>
      </c>
      <c r="AH689" s="6" t="s">
        <v>96</v>
      </c>
      <c r="AI689" s="6" t="s">
        <v>96</v>
      </c>
      <c r="AJ689" s="6" t="s">
        <v>96</v>
      </c>
      <c r="AK689" s="6" t="s">
        <v>96</v>
      </c>
      <c r="AL689" s="6" t="s">
        <v>96</v>
      </c>
      <c r="AM689" s="6">
        <v>1.84</v>
      </c>
      <c r="AN689" s="6">
        <v>0.57999999999999996</v>
      </c>
      <c r="AO689" s="6" t="s">
        <v>96</v>
      </c>
      <c r="AP689" s="6" t="s">
        <v>96</v>
      </c>
      <c r="AQ689" s="6" t="s">
        <v>96</v>
      </c>
      <c r="AR689" s="6" t="s">
        <v>96</v>
      </c>
      <c r="AS689" s="6">
        <v>1</v>
      </c>
      <c r="AT689" s="6" t="s">
        <v>96</v>
      </c>
      <c r="AU689" s="6" t="s">
        <v>96</v>
      </c>
      <c r="AV689" s="6" t="s">
        <v>96</v>
      </c>
      <c r="AW689" s="6" t="s">
        <v>96</v>
      </c>
      <c r="AX689" s="6">
        <v>1</v>
      </c>
      <c r="AY689" s="6">
        <v>1</v>
      </c>
      <c r="AZ689" s="6" t="s">
        <v>96</v>
      </c>
      <c r="BA689" s="6" t="s">
        <v>96</v>
      </c>
      <c r="BB689" s="6" t="s">
        <v>96</v>
      </c>
      <c r="BC689" s="6" t="s">
        <v>96</v>
      </c>
      <c r="BD689" s="6" t="s">
        <v>96</v>
      </c>
      <c r="BE689" s="6" t="s">
        <v>96</v>
      </c>
      <c r="BF689" s="6" t="s">
        <v>96</v>
      </c>
      <c r="BG689" s="6">
        <v>1</v>
      </c>
      <c r="BH689" s="6" t="s">
        <v>96</v>
      </c>
      <c r="BI689" s="6" t="s">
        <v>96</v>
      </c>
      <c r="BJ689" s="6" t="s">
        <v>96</v>
      </c>
      <c r="BK689" s="6" t="s">
        <v>1179</v>
      </c>
      <c r="BL689" s="6" t="s">
        <v>96</v>
      </c>
      <c r="BM689" s="6" t="s">
        <v>96</v>
      </c>
      <c r="BN689" s="6" t="s">
        <v>77</v>
      </c>
      <c r="BO689" t="s">
        <v>711</v>
      </c>
      <c r="BP689" s="6">
        <v>1</v>
      </c>
      <c r="BQ689" t="s">
        <v>710</v>
      </c>
      <c r="BR689" t="s">
        <v>1110</v>
      </c>
      <c r="BS689" s="6" t="s">
        <v>96</v>
      </c>
      <c r="BT689" s="6" t="s">
        <v>96</v>
      </c>
      <c r="BU689" s="6" t="s">
        <v>96</v>
      </c>
      <c r="BV689" s="6" t="s">
        <v>96</v>
      </c>
      <c r="BW689" s="6" t="s">
        <v>96</v>
      </c>
      <c r="BX689" s="6" t="s">
        <v>96</v>
      </c>
    </row>
    <row r="690" spans="1:76" x14ac:dyDescent="0.25">
      <c r="A690" s="6" t="s">
        <v>1109</v>
      </c>
      <c r="B690" s="6" t="s">
        <v>1108</v>
      </c>
      <c r="C690" s="6" t="s">
        <v>1107</v>
      </c>
      <c r="D690" s="6" t="s">
        <v>278</v>
      </c>
      <c r="E690" s="6">
        <v>2015</v>
      </c>
      <c r="F690" s="39">
        <v>0.98</v>
      </c>
      <c r="G690" t="s">
        <v>1112</v>
      </c>
      <c r="H690" t="s">
        <v>1111</v>
      </c>
      <c r="I690" t="s">
        <v>1113</v>
      </c>
      <c r="J690" s="6" t="s">
        <v>96</v>
      </c>
      <c r="K690">
        <v>0.158</v>
      </c>
      <c r="L690" s="6">
        <v>0.95</v>
      </c>
      <c r="M690" s="6">
        <v>1.01</v>
      </c>
      <c r="N690" s="6" t="s">
        <v>96</v>
      </c>
      <c r="O690" s="6" t="s">
        <v>96</v>
      </c>
      <c r="P690" s="39" t="s">
        <v>96</v>
      </c>
      <c r="Q690" s="6" t="s">
        <v>96</v>
      </c>
      <c r="R690" s="6" t="s">
        <v>96</v>
      </c>
      <c r="S690" s="55"/>
      <c r="T690" s="6" t="s">
        <v>96</v>
      </c>
      <c r="U690">
        <v>16.829999999999998</v>
      </c>
      <c r="V690">
        <v>26.83</v>
      </c>
      <c r="W690">
        <v>9.49</v>
      </c>
      <c r="X690">
        <v>16.690000000000001</v>
      </c>
      <c r="Y690" s="16" t="s">
        <v>96</v>
      </c>
      <c r="Z690" s="61" t="s">
        <v>96</v>
      </c>
      <c r="AA690" s="6" t="s">
        <v>171</v>
      </c>
      <c r="AB690" s="6">
        <v>1985</v>
      </c>
      <c r="AC690" s="6">
        <v>2005</v>
      </c>
      <c r="AD690" s="6" t="s">
        <v>96</v>
      </c>
      <c r="AE690" s="6">
        <v>1</v>
      </c>
      <c r="AF690" s="6" t="s">
        <v>96</v>
      </c>
      <c r="AG690" s="6" t="s">
        <v>96</v>
      </c>
      <c r="AH690" s="6" t="s">
        <v>96</v>
      </c>
      <c r="AI690" s="6" t="s">
        <v>96</v>
      </c>
      <c r="AJ690" s="6" t="s">
        <v>96</v>
      </c>
      <c r="AK690" s="6" t="s">
        <v>96</v>
      </c>
      <c r="AL690" s="6" t="s">
        <v>96</v>
      </c>
      <c r="AM690" s="6">
        <v>1.63</v>
      </c>
      <c r="AN690" s="6">
        <v>0.59</v>
      </c>
      <c r="AO690" s="6" t="s">
        <v>96</v>
      </c>
      <c r="AP690" s="6" t="s">
        <v>96</v>
      </c>
      <c r="AQ690" s="6" t="s">
        <v>96</v>
      </c>
      <c r="AR690" s="6" t="s">
        <v>96</v>
      </c>
      <c r="AS690" s="6">
        <v>1</v>
      </c>
      <c r="AT690" s="6" t="s">
        <v>96</v>
      </c>
      <c r="AU690" s="6" t="s">
        <v>96</v>
      </c>
      <c r="AV690" s="6" t="s">
        <v>96</v>
      </c>
      <c r="AW690" s="6" t="s">
        <v>96</v>
      </c>
      <c r="AX690" s="6">
        <v>1</v>
      </c>
      <c r="AY690" s="6">
        <v>1</v>
      </c>
      <c r="AZ690" s="6" t="s">
        <v>96</v>
      </c>
      <c r="BA690" s="6" t="s">
        <v>96</v>
      </c>
      <c r="BB690" s="6" t="s">
        <v>96</v>
      </c>
      <c r="BC690" s="6" t="s">
        <v>96</v>
      </c>
      <c r="BD690" s="6" t="s">
        <v>96</v>
      </c>
      <c r="BE690" s="6" t="s">
        <v>96</v>
      </c>
      <c r="BF690" s="6" t="s">
        <v>96</v>
      </c>
      <c r="BG690" s="6">
        <v>1</v>
      </c>
      <c r="BH690" s="6" t="s">
        <v>96</v>
      </c>
      <c r="BI690" s="6" t="s">
        <v>96</v>
      </c>
      <c r="BJ690" s="6" t="s">
        <v>96</v>
      </c>
      <c r="BK690" s="6" t="s">
        <v>1180</v>
      </c>
      <c r="BL690" s="6" t="s">
        <v>96</v>
      </c>
      <c r="BM690" s="6" t="s">
        <v>96</v>
      </c>
      <c r="BN690" s="6" t="s">
        <v>77</v>
      </c>
      <c r="BO690" t="s">
        <v>711</v>
      </c>
      <c r="BP690" s="6">
        <v>1</v>
      </c>
      <c r="BQ690" t="s">
        <v>710</v>
      </c>
      <c r="BR690" t="s">
        <v>1110</v>
      </c>
      <c r="BS690" s="6" t="s">
        <v>96</v>
      </c>
      <c r="BT690" s="6" t="s">
        <v>96</v>
      </c>
      <c r="BU690" s="6" t="s">
        <v>96</v>
      </c>
      <c r="BV690" s="6" t="s">
        <v>96</v>
      </c>
      <c r="BW690" s="6" t="s">
        <v>96</v>
      </c>
      <c r="BX690" s="6" t="s">
        <v>96</v>
      </c>
    </row>
    <row r="691" spans="1:76" x14ac:dyDescent="0.25">
      <c r="A691" s="6" t="s">
        <v>1109</v>
      </c>
      <c r="B691" s="6" t="s">
        <v>1108</v>
      </c>
      <c r="C691" s="6" t="s">
        <v>1107</v>
      </c>
      <c r="D691" s="6" t="s">
        <v>278</v>
      </c>
      <c r="E691" s="6">
        <v>2015</v>
      </c>
      <c r="F691" s="39">
        <v>1</v>
      </c>
      <c r="G691" t="s">
        <v>1112</v>
      </c>
      <c r="H691" t="s">
        <v>1111</v>
      </c>
      <c r="I691" t="s">
        <v>1113</v>
      </c>
      <c r="J691" s="6" t="s">
        <v>96</v>
      </c>
      <c r="K691">
        <v>0.94299999999999995</v>
      </c>
      <c r="L691" s="6">
        <v>0.97</v>
      </c>
      <c r="M691" s="6">
        <v>1.03</v>
      </c>
      <c r="N691" s="6" t="s">
        <v>96</v>
      </c>
      <c r="O691" s="6" t="s">
        <v>96</v>
      </c>
      <c r="P691" s="39" t="s">
        <v>96</v>
      </c>
      <c r="Q691" s="6" t="s">
        <v>96</v>
      </c>
      <c r="R691" s="6" t="s">
        <v>96</v>
      </c>
      <c r="S691" s="55"/>
      <c r="T691" s="6" t="s">
        <v>96</v>
      </c>
      <c r="U691">
        <v>18.37</v>
      </c>
      <c r="V691">
        <v>27.81</v>
      </c>
      <c r="W691">
        <v>11.66</v>
      </c>
      <c r="X691">
        <v>18.05</v>
      </c>
      <c r="Y691" s="16" t="s">
        <v>96</v>
      </c>
      <c r="Z691" s="61" t="s">
        <v>96</v>
      </c>
      <c r="AA691" s="6" t="s">
        <v>171</v>
      </c>
      <c r="AB691" s="6">
        <v>1985</v>
      </c>
      <c r="AC691" s="6">
        <v>2005</v>
      </c>
      <c r="AD691" s="6" t="s">
        <v>96</v>
      </c>
      <c r="AE691" s="6">
        <v>1</v>
      </c>
      <c r="AF691" s="6" t="s">
        <v>96</v>
      </c>
      <c r="AG691" s="6" t="s">
        <v>96</v>
      </c>
      <c r="AH691" s="6" t="s">
        <v>96</v>
      </c>
      <c r="AI691" s="6" t="s">
        <v>96</v>
      </c>
      <c r="AJ691" s="6" t="s">
        <v>96</v>
      </c>
      <c r="AK691" s="6" t="s">
        <v>96</v>
      </c>
      <c r="AL691" s="6" t="s">
        <v>96</v>
      </c>
      <c r="AM691" s="6">
        <v>1.69</v>
      </c>
      <c r="AN691" s="6">
        <v>0.56999999999999995</v>
      </c>
      <c r="AO691" s="6" t="s">
        <v>96</v>
      </c>
      <c r="AP691" s="6" t="s">
        <v>96</v>
      </c>
      <c r="AQ691" s="6" t="s">
        <v>96</v>
      </c>
      <c r="AR691" s="6" t="s">
        <v>96</v>
      </c>
      <c r="AS691" s="6">
        <v>1</v>
      </c>
      <c r="AT691" s="6" t="s">
        <v>96</v>
      </c>
      <c r="AU691" s="6" t="s">
        <v>96</v>
      </c>
      <c r="AV691" s="6" t="s">
        <v>96</v>
      </c>
      <c r="AW691" s="6" t="s">
        <v>96</v>
      </c>
      <c r="AX691" s="6">
        <v>1</v>
      </c>
      <c r="AY691" s="6">
        <v>1</v>
      </c>
      <c r="AZ691" s="6" t="s">
        <v>96</v>
      </c>
      <c r="BA691" s="6" t="s">
        <v>96</v>
      </c>
      <c r="BB691" s="6" t="s">
        <v>96</v>
      </c>
      <c r="BC691" s="6" t="s">
        <v>96</v>
      </c>
      <c r="BD691" s="6" t="s">
        <v>96</v>
      </c>
      <c r="BE691" s="6" t="s">
        <v>96</v>
      </c>
      <c r="BF691" s="6" t="s">
        <v>96</v>
      </c>
      <c r="BG691" s="6">
        <v>1</v>
      </c>
      <c r="BH691" s="6" t="s">
        <v>96</v>
      </c>
      <c r="BI691" s="6" t="s">
        <v>96</v>
      </c>
      <c r="BJ691" s="6" t="s">
        <v>96</v>
      </c>
      <c r="BK691" s="6" t="s">
        <v>1181</v>
      </c>
      <c r="BL691" s="6" t="s">
        <v>96</v>
      </c>
      <c r="BM691" s="6" t="s">
        <v>96</v>
      </c>
      <c r="BN691" s="6" t="s">
        <v>77</v>
      </c>
      <c r="BO691" t="s">
        <v>711</v>
      </c>
      <c r="BP691" s="6">
        <v>1</v>
      </c>
      <c r="BQ691" t="s">
        <v>710</v>
      </c>
      <c r="BR691" t="s">
        <v>1110</v>
      </c>
      <c r="BS691" s="6" t="s">
        <v>96</v>
      </c>
      <c r="BT691" s="6" t="s">
        <v>96</v>
      </c>
      <c r="BU691" s="6" t="s">
        <v>96</v>
      </c>
      <c r="BV691" s="6" t="s">
        <v>96</v>
      </c>
      <c r="BW691" s="6" t="s">
        <v>96</v>
      </c>
      <c r="BX691" s="6" t="s">
        <v>96</v>
      </c>
    </row>
    <row r="692" spans="1:76" x14ac:dyDescent="0.25">
      <c r="A692" s="6" t="s">
        <v>1109</v>
      </c>
      <c r="B692" s="6" t="s">
        <v>1108</v>
      </c>
      <c r="C692" s="6" t="s">
        <v>1107</v>
      </c>
      <c r="D692" s="6" t="s">
        <v>278</v>
      </c>
      <c r="E692" s="6">
        <v>2015</v>
      </c>
      <c r="F692" s="39">
        <v>0.97</v>
      </c>
      <c r="G692" t="s">
        <v>1112</v>
      </c>
      <c r="H692" t="s">
        <v>1111</v>
      </c>
      <c r="I692" t="s">
        <v>1113</v>
      </c>
      <c r="J692" s="6" t="s">
        <v>96</v>
      </c>
      <c r="K692">
        <v>0.46200000000000002</v>
      </c>
      <c r="L692" s="6">
        <v>0.9</v>
      </c>
      <c r="M692" s="6">
        <v>1.05</v>
      </c>
      <c r="N692" s="6" t="s">
        <v>96</v>
      </c>
      <c r="O692" s="6" t="s">
        <v>96</v>
      </c>
      <c r="P692" s="39" t="s">
        <v>96</v>
      </c>
      <c r="Q692" s="6" t="s">
        <v>96</v>
      </c>
      <c r="R692" s="6" t="s">
        <v>96</v>
      </c>
      <c r="S692" s="55"/>
      <c r="T692" s="6" t="s">
        <v>96</v>
      </c>
      <c r="U692">
        <v>12.97</v>
      </c>
      <c r="V692">
        <v>19.63</v>
      </c>
      <c r="W692">
        <v>7.28</v>
      </c>
      <c r="X692">
        <v>12.93</v>
      </c>
      <c r="Y692" s="16" t="s">
        <v>96</v>
      </c>
      <c r="Z692" s="61" t="s">
        <v>96</v>
      </c>
      <c r="AA692" s="6" t="s">
        <v>171</v>
      </c>
      <c r="AB692" s="6">
        <v>1985</v>
      </c>
      <c r="AC692" s="6">
        <v>2005</v>
      </c>
      <c r="AD692" s="6" t="s">
        <v>96</v>
      </c>
      <c r="AE692" s="6">
        <v>1</v>
      </c>
      <c r="AF692" s="6" t="s">
        <v>96</v>
      </c>
      <c r="AG692" s="6" t="s">
        <v>96</v>
      </c>
      <c r="AH692" s="6" t="s">
        <v>96</v>
      </c>
      <c r="AI692" s="6" t="s">
        <v>96</v>
      </c>
      <c r="AJ692" s="6" t="s">
        <v>96</v>
      </c>
      <c r="AK692" s="6" t="s">
        <v>96</v>
      </c>
      <c r="AL692" s="6" t="s">
        <v>96</v>
      </c>
      <c r="AM692" s="6">
        <v>2.0699999999999998</v>
      </c>
      <c r="AN692" s="6">
        <v>1.43</v>
      </c>
      <c r="AO692" s="6" t="s">
        <v>96</v>
      </c>
      <c r="AP692" s="6" t="s">
        <v>96</v>
      </c>
      <c r="AQ692" s="6" t="s">
        <v>96</v>
      </c>
      <c r="AR692" s="6" t="s">
        <v>96</v>
      </c>
      <c r="AS692" s="6">
        <v>1</v>
      </c>
      <c r="AT692" s="6" t="s">
        <v>96</v>
      </c>
      <c r="AU692" s="6" t="s">
        <v>96</v>
      </c>
      <c r="AV692" s="6" t="s">
        <v>96</v>
      </c>
      <c r="AW692" s="6" t="s">
        <v>96</v>
      </c>
      <c r="AX692" s="6">
        <v>1</v>
      </c>
      <c r="AY692" s="6">
        <v>1</v>
      </c>
      <c r="AZ692" s="6" t="s">
        <v>96</v>
      </c>
      <c r="BA692" s="6" t="s">
        <v>96</v>
      </c>
      <c r="BB692" s="6" t="s">
        <v>96</v>
      </c>
      <c r="BC692" s="6" t="s">
        <v>96</v>
      </c>
      <c r="BD692" s="6" t="s">
        <v>96</v>
      </c>
      <c r="BE692" s="6" t="s">
        <v>96</v>
      </c>
      <c r="BF692" s="6" t="s">
        <v>96</v>
      </c>
      <c r="BG692" s="6">
        <v>1</v>
      </c>
      <c r="BH692" s="6" t="s">
        <v>96</v>
      </c>
      <c r="BI692" s="6" t="s">
        <v>96</v>
      </c>
      <c r="BJ692" s="6" t="s">
        <v>96</v>
      </c>
      <c r="BK692" s="6" t="s">
        <v>1182</v>
      </c>
      <c r="BL692" s="6" t="s">
        <v>96</v>
      </c>
      <c r="BM692" s="6" t="s">
        <v>96</v>
      </c>
      <c r="BN692" s="6" t="s">
        <v>77</v>
      </c>
      <c r="BO692" t="s">
        <v>711</v>
      </c>
      <c r="BP692" s="6">
        <v>1</v>
      </c>
      <c r="BQ692" t="s">
        <v>710</v>
      </c>
      <c r="BR692" t="s">
        <v>1110</v>
      </c>
      <c r="BS692" s="6" t="s">
        <v>96</v>
      </c>
      <c r="BT692" s="6" t="s">
        <v>96</v>
      </c>
      <c r="BU692" s="6" t="s">
        <v>96</v>
      </c>
      <c r="BV692" s="6" t="s">
        <v>96</v>
      </c>
      <c r="BW692" s="6" t="s">
        <v>96</v>
      </c>
      <c r="BX692" s="6" t="s">
        <v>96</v>
      </c>
    </row>
    <row r="693" spans="1:76" x14ac:dyDescent="0.25">
      <c r="A693" s="6" t="s">
        <v>1109</v>
      </c>
      <c r="B693" s="6" t="s">
        <v>1108</v>
      </c>
      <c r="C693" s="6" t="s">
        <v>1107</v>
      </c>
      <c r="D693" s="6" t="s">
        <v>278</v>
      </c>
      <c r="E693" s="6">
        <v>2015</v>
      </c>
      <c r="F693" s="39">
        <v>1.18</v>
      </c>
      <c r="G693" t="s">
        <v>1112</v>
      </c>
      <c r="H693" t="s">
        <v>1111</v>
      </c>
      <c r="I693" t="s">
        <v>1113</v>
      </c>
      <c r="J693" s="6" t="s">
        <v>96</v>
      </c>
      <c r="K693">
        <v>2.5000000000000001E-2</v>
      </c>
      <c r="L693" s="6">
        <v>1.03</v>
      </c>
      <c r="M693" s="6">
        <v>1.32</v>
      </c>
      <c r="N693" s="6" t="s">
        <v>96</v>
      </c>
      <c r="O693" s="6" t="s">
        <v>96</v>
      </c>
      <c r="P693" s="39" t="s">
        <v>96</v>
      </c>
      <c r="Q693" s="6" t="s">
        <v>96</v>
      </c>
      <c r="R693" s="6" t="s">
        <v>96</v>
      </c>
      <c r="S693" s="55"/>
      <c r="T693" s="6" t="s">
        <v>96</v>
      </c>
      <c r="U693">
        <v>27.52</v>
      </c>
      <c r="V693">
        <v>30.23</v>
      </c>
      <c r="W693">
        <v>22.45</v>
      </c>
      <c r="X693">
        <v>28.03</v>
      </c>
      <c r="Y693" s="16" t="s">
        <v>96</v>
      </c>
      <c r="Z693" s="61" t="s">
        <v>96</v>
      </c>
      <c r="AA693" s="6" t="s">
        <v>171</v>
      </c>
      <c r="AB693" s="6">
        <v>1985</v>
      </c>
      <c r="AC693" s="6">
        <v>2005</v>
      </c>
      <c r="AD693" s="6" t="s">
        <v>96</v>
      </c>
      <c r="AE693" s="6">
        <v>1</v>
      </c>
      <c r="AF693" s="6" t="s">
        <v>96</v>
      </c>
      <c r="AG693" s="6" t="s">
        <v>96</v>
      </c>
      <c r="AH693" s="6" t="s">
        <v>96</v>
      </c>
      <c r="AI693" s="6" t="s">
        <v>96</v>
      </c>
      <c r="AJ693" s="6" t="s">
        <v>96</v>
      </c>
      <c r="AK693" s="6" t="s">
        <v>96</v>
      </c>
      <c r="AL693" s="6" t="s">
        <v>96</v>
      </c>
      <c r="AM693" s="6">
        <v>2.34</v>
      </c>
      <c r="AN693" s="6">
        <v>2.14</v>
      </c>
      <c r="AO693" s="6" t="s">
        <v>96</v>
      </c>
      <c r="AP693" s="6" t="s">
        <v>96</v>
      </c>
      <c r="AQ693" s="6" t="s">
        <v>96</v>
      </c>
      <c r="AR693" s="6" t="s">
        <v>96</v>
      </c>
      <c r="AS693" s="6">
        <v>1</v>
      </c>
      <c r="AT693" s="6" t="s">
        <v>96</v>
      </c>
      <c r="AU693" s="6" t="s">
        <v>96</v>
      </c>
      <c r="AV693" s="6" t="s">
        <v>96</v>
      </c>
      <c r="AW693" s="6" t="s">
        <v>96</v>
      </c>
      <c r="AX693" s="6">
        <v>1</v>
      </c>
      <c r="AY693" s="6">
        <v>1</v>
      </c>
      <c r="AZ693" s="6" t="s">
        <v>96</v>
      </c>
      <c r="BA693" s="6" t="s">
        <v>96</v>
      </c>
      <c r="BB693" s="6" t="s">
        <v>96</v>
      </c>
      <c r="BC693" s="6" t="s">
        <v>96</v>
      </c>
      <c r="BD693" s="6" t="s">
        <v>96</v>
      </c>
      <c r="BE693" s="6" t="s">
        <v>96</v>
      </c>
      <c r="BF693" s="6" t="s">
        <v>96</v>
      </c>
      <c r="BG693" s="6">
        <v>1</v>
      </c>
      <c r="BH693" s="6" t="s">
        <v>96</v>
      </c>
      <c r="BI693" s="6" t="s">
        <v>96</v>
      </c>
      <c r="BJ693" s="6" t="s">
        <v>96</v>
      </c>
      <c r="BK693" s="6" t="s">
        <v>1183</v>
      </c>
      <c r="BL693" s="6" t="s">
        <v>96</v>
      </c>
      <c r="BM693" s="6" t="s">
        <v>96</v>
      </c>
      <c r="BN693" s="6" t="s">
        <v>77</v>
      </c>
      <c r="BO693" t="s">
        <v>711</v>
      </c>
      <c r="BP693" s="6">
        <v>1</v>
      </c>
      <c r="BQ693" t="s">
        <v>710</v>
      </c>
      <c r="BR693" t="s">
        <v>1110</v>
      </c>
      <c r="BS693" s="6" t="s">
        <v>96</v>
      </c>
      <c r="BT693" s="6" t="s">
        <v>96</v>
      </c>
      <c r="BU693" s="6" t="s">
        <v>96</v>
      </c>
      <c r="BV693" s="6" t="s">
        <v>96</v>
      </c>
      <c r="BW693" s="6" t="s">
        <v>96</v>
      </c>
      <c r="BX693" s="6" t="s">
        <v>96</v>
      </c>
    </row>
    <row r="694" spans="1:76" x14ac:dyDescent="0.25">
      <c r="A694" s="6" t="s">
        <v>1109</v>
      </c>
      <c r="B694" s="6" t="s">
        <v>1108</v>
      </c>
      <c r="C694" s="6" t="s">
        <v>1107</v>
      </c>
      <c r="D694" s="6" t="s">
        <v>278</v>
      </c>
      <c r="E694" s="6">
        <v>2015</v>
      </c>
      <c r="F694" s="39">
        <v>0.97</v>
      </c>
      <c r="G694" t="s">
        <v>1112</v>
      </c>
      <c r="H694" t="s">
        <v>1111</v>
      </c>
      <c r="I694" t="s">
        <v>1113</v>
      </c>
      <c r="J694" s="6" t="s">
        <v>96</v>
      </c>
      <c r="K694">
        <v>0.21199999999999999</v>
      </c>
      <c r="L694" s="6">
        <v>0.93</v>
      </c>
      <c r="M694" s="6">
        <v>1.02</v>
      </c>
      <c r="N694" s="6" t="s">
        <v>96</v>
      </c>
      <c r="O694" s="6" t="s">
        <v>96</v>
      </c>
      <c r="P694" s="39" t="s">
        <v>96</v>
      </c>
      <c r="Q694" s="6" t="s">
        <v>96</v>
      </c>
      <c r="R694" s="6" t="s">
        <v>96</v>
      </c>
      <c r="S694" s="55"/>
      <c r="T694" s="6" t="s">
        <v>96</v>
      </c>
      <c r="U694">
        <v>13.39</v>
      </c>
      <c r="V694">
        <v>22.8</v>
      </c>
      <c r="W694">
        <v>4.6500000000000004</v>
      </c>
      <c r="X694">
        <v>13.45</v>
      </c>
      <c r="Y694" s="16" t="s">
        <v>96</v>
      </c>
      <c r="Z694" s="61" t="s">
        <v>96</v>
      </c>
      <c r="AA694" s="6" t="s">
        <v>171</v>
      </c>
      <c r="AB694" s="6">
        <v>1985</v>
      </c>
      <c r="AC694" s="6">
        <v>2005</v>
      </c>
      <c r="AD694" s="6" t="s">
        <v>96</v>
      </c>
      <c r="AE694" s="6">
        <v>1</v>
      </c>
      <c r="AF694" s="6" t="s">
        <v>96</v>
      </c>
      <c r="AG694" s="6" t="s">
        <v>96</v>
      </c>
      <c r="AH694" s="6" t="s">
        <v>96</v>
      </c>
      <c r="AI694" s="6" t="s">
        <v>96</v>
      </c>
      <c r="AJ694" s="6" t="s">
        <v>96</v>
      </c>
      <c r="AK694" s="6" t="s">
        <v>96</v>
      </c>
      <c r="AL694" s="6" t="s">
        <v>96</v>
      </c>
      <c r="AM694" s="6">
        <v>1.52</v>
      </c>
      <c r="AN694" s="6">
        <v>1.03</v>
      </c>
      <c r="AO694" s="6" t="s">
        <v>96</v>
      </c>
      <c r="AP694" s="6" t="s">
        <v>96</v>
      </c>
      <c r="AQ694" s="6" t="s">
        <v>96</v>
      </c>
      <c r="AR694" s="6" t="s">
        <v>96</v>
      </c>
      <c r="AS694" s="6">
        <v>1</v>
      </c>
      <c r="AT694" s="6" t="s">
        <v>96</v>
      </c>
      <c r="AU694" s="6" t="s">
        <v>96</v>
      </c>
      <c r="AV694" s="6" t="s">
        <v>96</v>
      </c>
      <c r="AW694" s="6" t="s">
        <v>96</v>
      </c>
      <c r="AX694" s="6">
        <v>1</v>
      </c>
      <c r="AY694" s="6">
        <v>1</v>
      </c>
      <c r="AZ694" s="6" t="s">
        <v>96</v>
      </c>
      <c r="BA694" s="6" t="s">
        <v>96</v>
      </c>
      <c r="BB694" s="6" t="s">
        <v>96</v>
      </c>
      <c r="BC694" s="6" t="s">
        <v>96</v>
      </c>
      <c r="BD694" s="6" t="s">
        <v>96</v>
      </c>
      <c r="BE694" s="6" t="s">
        <v>96</v>
      </c>
      <c r="BF694" s="6" t="s">
        <v>96</v>
      </c>
      <c r="BG694" s="6">
        <v>1</v>
      </c>
      <c r="BH694" s="6" t="s">
        <v>96</v>
      </c>
      <c r="BI694" s="6" t="s">
        <v>96</v>
      </c>
      <c r="BJ694" s="6" t="s">
        <v>96</v>
      </c>
      <c r="BK694" s="6" t="s">
        <v>1184</v>
      </c>
      <c r="BL694" s="6" t="s">
        <v>96</v>
      </c>
      <c r="BM694" s="6" t="s">
        <v>96</v>
      </c>
      <c r="BN694" s="6" t="s">
        <v>77</v>
      </c>
      <c r="BO694" t="s">
        <v>711</v>
      </c>
      <c r="BP694" s="6">
        <v>1</v>
      </c>
      <c r="BQ694" t="s">
        <v>710</v>
      </c>
      <c r="BR694" t="s">
        <v>1110</v>
      </c>
      <c r="BS694" s="6" t="s">
        <v>96</v>
      </c>
      <c r="BT694" s="6" t="s">
        <v>96</v>
      </c>
      <c r="BU694" s="6" t="s">
        <v>96</v>
      </c>
      <c r="BV694" s="6" t="s">
        <v>96</v>
      </c>
      <c r="BW694" s="6" t="s">
        <v>96</v>
      </c>
      <c r="BX694" s="6" t="s">
        <v>96</v>
      </c>
    </row>
    <row r="695" spans="1:76" x14ac:dyDescent="0.25">
      <c r="A695" s="6" t="s">
        <v>1109</v>
      </c>
      <c r="B695" s="6" t="s">
        <v>1108</v>
      </c>
      <c r="C695" s="6" t="s">
        <v>1107</v>
      </c>
      <c r="D695" s="6" t="s">
        <v>278</v>
      </c>
      <c r="E695" s="6">
        <v>2015</v>
      </c>
      <c r="F695" s="39">
        <v>1.02</v>
      </c>
      <c r="G695" t="s">
        <v>1112</v>
      </c>
      <c r="H695" t="s">
        <v>1111</v>
      </c>
      <c r="I695" t="s">
        <v>1113</v>
      </c>
      <c r="J695" s="6" t="s">
        <v>96</v>
      </c>
      <c r="K695">
        <v>9.7000000000000003E-2</v>
      </c>
      <c r="L695" s="6">
        <v>1</v>
      </c>
      <c r="M695" s="6">
        <v>1.05</v>
      </c>
      <c r="N695" s="6" t="s">
        <v>96</v>
      </c>
      <c r="O695" s="6" t="s">
        <v>96</v>
      </c>
      <c r="P695" s="39" t="s">
        <v>96</v>
      </c>
      <c r="Q695" s="6" t="s">
        <v>96</v>
      </c>
      <c r="R695" s="6" t="s">
        <v>96</v>
      </c>
      <c r="S695" s="55"/>
      <c r="T695" s="6" t="s">
        <v>96</v>
      </c>
      <c r="U695">
        <v>17.190000000000001</v>
      </c>
      <c r="V695">
        <v>24.41</v>
      </c>
      <c r="W695">
        <v>10.36</v>
      </c>
      <c r="X695">
        <v>17.43</v>
      </c>
      <c r="Y695" s="16" t="s">
        <v>96</v>
      </c>
      <c r="Z695" s="61" t="s">
        <v>96</v>
      </c>
      <c r="AA695" s="6" t="s">
        <v>171</v>
      </c>
      <c r="AB695" s="6">
        <v>1985</v>
      </c>
      <c r="AC695" s="6">
        <v>2005</v>
      </c>
      <c r="AD695" s="6" t="s">
        <v>96</v>
      </c>
      <c r="AE695" s="6" t="s">
        <v>96</v>
      </c>
      <c r="AF695" s="6">
        <v>1</v>
      </c>
      <c r="AG695" s="6" t="s">
        <v>96</v>
      </c>
      <c r="AH695" s="6" t="s">
        <v>96</v>
      </c>
      <c r="AI695" s="6" t="s">
        <v>96</v>
      </c>
      <c r="AJ695" s="6" t="s">
        <v>96</v>
      </c>
      <c r="AK695" s="6" t="s">
        <v>96</v>
      </c>
      <c r="AL695" s="6" t="s">
        <v>96</v>
      </c>
      <c r="AM695">
        <v>0.44</v>
      </c>
      <c r="AN695">
        <v>0.19</v>
      </c>
      <c r="AO695" s="6" t="s">
        <v>96</v>
      </c>
      <c r="AP695" s="6" t="s">
        <v>96</v>
      </c>
      <c r="AQ695" s="6" t="s">
        <v>96</v>
      </c>
      <c r="AR695" s="6" t="s">
        <v>96</v>
      </c>
      <c r="AS695" s="6">
        <v>1</v>
      </c>
      <c r="AT695" s="6" t="s">
        <v>96</v>
      </c>
      <c r="AU695" s="6" t="s">
        <v>96</v>
      </c>
      <c r="AV695" s="6" t="s">
        <v>96</v>
      </c>
      <c r="AW695" s="6" t="s">
        <v>96</v>
      </c>
      <c r="AX695" s="6">
        <v>1</v>
      </c>
      <c r="AY695" s="6">
        <v>1</v>
      </c>
      <c r="AZ695" s="6" t="s">
        <v>96</v>
      </c>
      <c r="BA695" s="6" t="s">
        <v>96</v>
      </c>
      <c r="BB695" s="6" t="s">
        <v>96</v>
      </c>
      <c r="BC695" s="6" t="s">
        <v>96</v>
      </c>
      <c r="BD695" s="6" t="s">
        <v>96</v>
      </c>
      <c r="BE695" s="6" t="s">
        <v>96</v>
      </c>
      <c r="BF695" s="6" t="s">
        <v>96</v>
      </c>
      <c r="BG695" s="6">
        <v>1</v>
      </c>
      <c r="BH695" s="6" t="s">
        <v>96</v>
      </c>
      <c r="BI695" s="6" t="s">
        <v>96</v>
      </c>
      <c r="BJ695" s="6" t="s">
        <v>96</v>
      </c>
      <c r="BK695" s="6" t="s">
        <v>1177</v>
      </c>
      <c r="BL695" s="6" t="s">
        <v>96</v>
      </c>
      <c r="BM695" s="6" t="s">
        <v>96</v>
      </c>
      <c r="BN695" s="6" t="s">
        <v>77</v>
      </c>
      <c r="BO695" t="s">
        <v>711</v>
      </c>
      <c r="BP695" s="6">
        <v>1</v>
      </c>
      <c r="BQ695" t="s">
        <v>710</v>
      </c>
      <c r="BR695" t="s">
        <v>1110</v>
      </c>
      <c r="BS695" s="6" t="s">
        <v>96</v>
      </c>
      <c r="BT695" s="6" t="s">
        <v>96</v>
      </c>
      <c r="BU695" s="6" t="s">
        <v>96</v>
      </c>
      <c r="BV695" s="6" t="s">
        <v>96</v>
      </c>
      <c r="BW695" s="6" t="s">
        <v>96</v>
      </c>
      <c r="BX695" s="6" t="s">
        <v>96</v>
      </c>
    </row>
    <row r="696" spans="1:76" x14ac:dyDescent="0.25">
      <c r="A696" s="6" t="s">
        <v>1109</v>
      </c>
      <c r="B696" s="6" t="s">
        <v>1108</v>
      </c>
      <c r="C696" s="6" t="s">
        <v>1107</v>
      </c>
      <c r="D696" s="6" t="s">
        <v>278</v>
      </c>
      <c r="E696" s="6">
        <v>2015</v>
      </c>
      <c r="F696" s="39">
        <v>1.01</v>
      </c>
      <c r="G696" t="s">
        <v>1112</v>
      </c>
      <c r="H696" t="s">
        <v>1111</v>
      </c>
      <c r="I696" t="s">
        <v>1113</v>
      </c>
      <c r="J696" s="6" t="s">
        <v>96</v>
      </c>
      <c r="K696">
        <v>0.47899999999999998</v>
      </c>
      <c r="L696" s="6">
        <v>0.98</v>
      </c>
      <c r="M696" s="6">
        <v>1.05</v>
      </c>
      <c r="N696" s="6" t="s">
        <v>96</v>
      </c>
      <c r="O696" s="6" t="s">
        <v>96</v>
      </c>
      <c r="P696" s="39" t="s">
        <v>96</v>
      </c>
      <c r="Q696" s="6" t="s">
        <v>96</v>
      </c>
      <c r="R696" s="6" t="s">
        <v>96</v>
      </c>
      <c r="S696" s="55"/>
      <c r="T696" s="6" t="s">
        <v>96</v>
      </c>
      <c r="U696">
        <v>14.84</v>
      </c>
      <c r="V696">
        <v>23.31</v>
      </c>
      <c r="W696">
        <v>8.58</v>
      </c>
      <c r="X696">
        <v>14.81</v>
      </c>
      <c r="Y696" s="16" t="s">
        <v>96</v>
      </c>
      <c r="Z696" s="61" t="s">
        <v>96</v>
      </c>
      <c r="AA696" s="6" t="s">
        <v>171</v>
      </c>
      <c r="AB696" s="6">
        <v>1985</v>
      </c>
      <c r="AC696" s="6">
        <v>2005</v>
      </c>
      <c r="AD696" s="6" t="s">
        <v>96</v>
      </c>
      <c r="AE696" s="6" t="s">
        <v>96</v>
      </c>
      <c r="AF696" s="6">
        <v>1</v>
      </c>
      <c r="AG696" s="6" t="s">
        <v>96</v>
      </c>
      <c r="AH696" s="6" t="s">
        <v>96</v>
      </c>
      <c r="AI696" s="6" t="s">
        <v>96</v>
      </c>
      <c r="AJ696" s="6" t="s">
        <v>96</v>
      </c>
      <c r="AK696" s="6" t="s">
        <v>96</v>
      </c>
      <c r="AL696" s="6" t="s">
        <v>96</v>
      </c>
      <c r="AM696" s="6">
        <v>0.47</v>
      </c>
      <c r="AN696" s="6">
        <v>0.18</v>
      </c>
      <c r="AO696" s="6" t="s">
        <v>96</v>
      </c>
      <c r="AP696" s="6" t="s">
        <v>96</v>
      </c>
      <c r="AQ696" s="6" t="s">
        <v>96</v>
      </c>
      <c r="AR696" s="6" t="s">
        <v>96</v>
      </c>
      <c r="AS696" s="6">
        <v>1</v>
      </c>
      <c r="AT696" s="6" t="s">
        <v>96</v>
      </c>
      <c r="AU696" s="6" t="s">
        <v>96</v>
      </c>
      <c r="AV696" s="6" t="s">
        <v>96</v>
      </c>
      <c r="AW696" s="6" t="s">
        <v>96</v>
      </c>
      <c r="AX696" s="6">
        <v>1</v>
      </c>
      <c r="AY696" s="6">
        <v>1</v>
      </c>
      <c r="AZ696" s="6" t="s">
        <v>96</v>
      </c>
      <c r="BA696" s="6" t="s">
        <v>96</v>
      </c>
      <c r="BB696" s="6" t="s">
        <v>96</v>
      </c>
      <c r="BC696" s="6" t="s">
        <v>96</v>
      </c>
      <c r="BD696" s="6" t="s">
        <v>96</v>
      </c>
      <c r="BE696" s="6" t="s">
        <v>96</v>
      </c>
      <c r="BF696" s="6" t="s">
        <v>96</v>
      </c>
      <c r="BG696" s="6">
        <v>1</v>
      </c>
      <c r="BH696" s="6" t="s">
        <v>96</v>
      </c>
      <c r="BI696" s="6" t="s">
        <v>96</v>
      </c>
      <c r="BJ696" s="6" t="s">
        <v>96</v>
      </c>
      <c r="BK696" s="6" t="s">
        <v>1178</v>
      </c>
      <c r="BL696" s="6" t="s">
        <v>96</v>
      </c>
      <c r="BM696" s="6" t="s">
        <v>96</v>
      </c>
      <c r="BN696" s="6" t="s">
        <v>77</v>
      </c>
      <c r="BO696" t="s">
        <v>711</v>
      </c>
      <c r="BP696" s="6">
        <v>1</v>
      </c>
      <c r="BQ696" t="s">
        <v>710</v>
      </c>
      <c r="BR696" t="s">
        <v>1110</v>
      </c>
      <c r="BS696" s="6" t="s">
        <v>96</v>
      </c>
      <c r="BT696" s="6" t="s">
        <v>96</v>
      </c>
      <c r="BU696" s="6" t="s">
        <v>96</v>
      </c>
      <c r="BV696" s="6" t="s">
        <v>96</v>
      </c>
      <c r="BW696" s="6" t="s">
        <v>96</v>
      </c>
      <c r="BX696" s="6" t="s">
        <v>96</v>
      </c>
    </row>
    <row r="697" spans="1:76" x14ac:dyDescent="0.25">
      <c r="A697" s="6" t="s">
        <v>1109</v>
      </c>
      <c r="B697" s="6" t="s">
        <v>1108</v>
      </c>
      <c r="C697" s="6" t="s">
        <v>1107</v>
      </c>
      <c r="D697" s="6" t="s">
        <v>278</v>
      </c>
      <c r="E697" s="6">
        <v>2015</v>
      </c>
      <c r="F697" s="39">
        <v>0.99</v>
      </c>
      <c r="G697" t="s">
        <v>1112</v>
      </c>
      <c r="H697" t="s">
        <v>1111</v>
      </c>
      <c r="I697" t="s">
        <v>1113</v>
      </c>
      <c r="J697" s="6" t="s">
        <v>96</v>
      </c>
      <c r="K697">
        <v>0.79800000000000004</v>
      </c>
      <c r="L697" s="6">
        <v>0.95</v>
      </c>
      <c r="M697" s="6">
        <v>1.04</v>
      </c>
      <c r="N697" s="6" t="s">
        <v>96</v>
      </c>
      <c r="O697" s="6" t="s">
        <v>96</v>
      </c>
      <c r="P697" s="39" t="s">
        <v>96</v>
      </c>
      <c r="Q697" s="6" t="s">
        <v>96</v>
      </c>
      <c r="R697" s="6" t="s">
        <v>96</v>
      </c>
      <c r="S697" s="55"/>
      <c r="T697" s="6" t="s">
        <v>96</v>
      </c>
      <c r="U697">
        <v>20.36</v>
      </c>
      <c r="V697">
        <v>26.5</v>
      </c>
      <c r="W697">
        <v>13.79</v>
      </c>
      <c r="X697">
        <v>20.86</v>
      </c>
      <c r="Y697" s="16" t="s">
        <v>96</v>
      </c>
      <c r="Z697" s="61" t="s">
        <v>96</v>
      </c>
      <c r="AA697" s="6" t="s">
        <v>171</v>
      </c>
      <c r="AB697" s="6">
        <v>1985</v>
      </c>
      <c r="AC697" s="6">
        <v>2005</v>
      </c>
      <c r="AD697" s="6" t="s">
        <v>96</v>
      </c>
      <c r="AE697" s="6" t="s">
        <v>96</v>
      </c>
      <c r="AF697" s="6">
        <v>1</v>
      </c>
      <c r="AG697" s="6" t="s">
        <v>96</v>
      </c>
      <c r="AH697" s="6" t="s">
        <v>96</v>
      </c>
      <c r="AI697" s="6" t="s">
        <v>96</v>
      </c>
      <c r="AJ697" s="6" t="s">
        <v>96</v>
      </c>
      <c r="AK697" s="6" t="s">
        <v>96</v>
      </c>
      <c r="AL697" s="6" t="s">
        <v>96</v>
      </c>
      <c r="AM697" s="6">
        <v>0.49</v>
      </c>
      <c r="AN697" s="6">
        <v>0.28000000000000003</v>
      </c>
      <c r="AO697" s="6" t="s">
        <v>96</v>
      </c>
      <c r="AP697" s="6" t="s">
        <v>96</v>
      </c>
      <c r="AQ697" s="6" t="s">
        <v>96</v>
      </c>
      <c r="AR697" s="6" t="s">
        <v>96</v>
      </c>
      <c r="AS697" s="6">
        <v>1</v>
      </c>
      <c r="AT697" s="6" t="s">
        <v>96</v>
      </c>
      <c r="AU697" s="6" t="s">
        <v>96</v>
      </c>
      <c r="AV697" s="6" t="s">
        <v>96</v>
      </c>
      <c r="AW697" s="6" t="s">
        <v>96</v>
      </c>
      <c r="AX697" s="6">
        <v>1</v>
      </c>
      <c r="AY697" s="6">
        <v>1</v>
      </c>
      <c r="AZ697" s="6" t="s">
        <v>96</v>
      </c>
      <c r="BA697" s="6" t="s">
        <v>96</v>
      </c>
      <c r="BB697" s="6" t="s">
        <v>96</v>
      </c>
      <c r="BC697" s="6" t="s">
        <v>96</v>
      </c>
      <c r="BD697" s="6" t="s">
        <v>96</v>
      </c>
      <c r="BE697" s="6" t="s">
        <v>96</v>
      </c>
      <c r="BF697" s="6" t="s">
        <v>96</v>
      </c>
      <c r="BG697" s="6">
        <v>1</v>
      </c>
      <c r="BH697" s="6" t="s">
        <v>96</v>
      </c>
      <c r="BI697" s="6" t="s">
        <v>96</v>
      </c>
      <c r="BJ697" s="6" t="s">
        <v>96</v>
      </c>
      <c r="BK697" s="6" t="s">
        <v>1179</v>
      </c>
      <c r="BL697" s="6" t="s">
        <v>96</v>
      </c>
      <c r="BM697" s="6" t="s">
        <v>96</v>
      </c>
      <c r="BN697" s="6" t="s">
        <v>77</v>
      </c>
      <c r="BO697" t="s">
        <v>711</v>
      </c>
      <c r="BP697" s="6">
        <v>1</v>
      </c>
      <c r="BQ697" t="s">
        <v>710</v>
      </c>
      <c r="BR697" t="s">
        <v>1110</v>
      </c>
      <c r="BS697" s="6" t="s">
        <v>96</v>
      </c>
      <c r="BT697" s="6" t="s">
        <v>96</v>
      </c>
      <c r="BU697" s="6" t="s">
        <v>96</v>
      </c>
      <c r="BV697" s="6" t="s">
        <v>96</v>
      </c>
      <c r="BW697" s="6" t="s">
        <v>96</v>
      </c>
      <c r="BX697" s="6" t="s">
        <v>96</v>
      </c>
    </row>
    <row r="698" spans="1:76" x14ac:dyDescent="0.25">
      <c r="A698" s="6" t="s">
        <v>1109</v>
      </c>
      <c r="B698" s="6" t="s">
        <v>1108</v>
      </c>
      <c r="C698" s="6" t="s">
        <v>1107</v>
      </c>
      <c r="D698" s="6" t="s">
        <v>278</v>
      </c>
      <c r="E698" s="6">
        <v>2015</v>
      </c>
      <c r="F698" s="39">
        <v>1.03</v>
      </c>
      <c r="G698" t="s">
        <v>1112</v>
      </c>
      <c r="H698" t="s">
        <v>1111</v>
      </c>
      <c r="I698" t="s">
        <v>1113</v>
      </c>
      <c r="J698" s="6" t="s">
        <v>96</v>
      </c>
      <c r="K698">
        <v>0.40100000000000002</v>
      </c>
      <c r="L698" s="6">
        <v>0.97</v>
      </c>
      <c r="M698" s="6">
        <v>1.08</v>
      </c>
      <c r="N698" s="6" t="s">
        <v>96</v>
      </c>
      <c r="O698" s="6" t="s">
        <v>96</v>
      </c>
      <c r="P698" s="39" t="s">
        <v>96</v>
      </c>
      <c r="Q698" s="6" t="s">
        <v>96</v>
      </c>
      <c r="R698" s="6" t="s">
        <v>96</v>
      </c>
      <c r="S698" s="55"/>
      <c r="T698" s="6" t="s">
        <v>96</v>
      </c>
      <c r="U698">
        <v>16.829999999999998</v>
      </c>
      <c r="V698">
        <v>26.83</v>
      </c>
      <c r="W698">
        <v>9.49</v>
      </c>
      <c r="X698">
        <v>16.690000000000001</v>
      </c>
      <c r="Y698" s="16" t="s">
        <v>96</v>
      </c>
      <c r="Z698" s="61" t="s">
        <v>96</v>
      </c>
      <c r="AA698" s="6" t="s">
        <v>171</v>
      </c>
      <c r="AB698" s="6">
        <v>1985</v>
      </c>
      <c r="AC698" s="6">
        <v>2005</v>
      </c>
      <c r="AD698" s="6" t="s">
        <v>96</v>
      </c>
      <c r="AE698" s="6" t="s">
        <v>96</v>
      </c>
      <c r="AF698" s="6">
        <v>1</v>
      </c>
      <c r="AG698" s="6" t="s">
        <v>96</v>
      </c>
      <c r="AH698" s="6" t="s">
        <v>96</v>
      </c>
      <c r="AI698" s="6" t="s">
        <v>96</v>
      </c>
      <c r="AJ698" s="6" t="s">
        <v>96</v>
      </c>
      <c r="AK698" s="6" t="s">
        <v>96</v>
      </c>
      <c r="AL698" s="6" t="s">
        <v>96</v>
      </c>
      <c r="AM698" s="6">
        <v>0.46</v>
      </c>
      <c r="AN698" s="6">
        <v>0.31</v>
      </c>
      <c r="AO698" s="6" t="s">
        <v>96</v>
      </c>
      <c r="AP698" s="6" t="s">
        <v>96</v>
      </c>
      <c r="AQ698" s="6" t="s">
        <v>96</v>
      </c>
      <c r="AR698" s="6" t="s">
        <v>96</v>
      </c>
      <c r="AS698" s="6">
        <v>1</v>
      </c>
      <c r="AT698" s="6" t="s">
        <v>96</v>
      </c>
      <c r="AU698" s="6" t="s">
        <v>96</v>
      </c>
      <c r="AV698" s="6" t="s">
        <v>96</v>
      </c>
      <c r="AW698" s="6" t="s">
        <v>96</v>
      </c>
      <c r="AX698" s="6">
        <v>1</v>
      </c>
      <c r="AY698" s="6">
        <v>1</v>
      </c>
      <c r="AZ698" s="6" t="s">
        <v>96</v>
      </c>
      <c r="BA698" s="6" t="s">
        <v>96</v>
      </c>
      <c r="BB698" s="6" t="s">
        <v>96</v>
      </c>
      <c r="BC698" s="6" t="s">
        <v>96</v>
      </c>
      <c r="BD698" s="6" t="s">
        <v>96</v>
      </c>
      <c r="BE698" s="6" t="s">
        <v>96</v>
      </c>
      <c r="BF698" s="6" t="s">
        <v>96</v>
      </c>
      <c r="BG698" s="6">
        <v>1</v>
      </c>
      <c r="BH698" s="6" t="s">
        <v>96</v>
      </c>
      <c r="BI698" s="6" t="s">
        <v>96</v>
      </c>
      <c r="BJ698" s="6" t="s">
        <v>96</v>
      </c>
      <c r="BK698" s="6" t="s">
        <v>1180</v>
      </c>
      <c r="BL698" s="6" t="s">
        <v>96</v>
      </c>
      <c r="BM698" s="6" t="s">
        <v>96</v>
      </c>
      <c r="BN698" s="6" t="s">
        <v>77</v>
      </c>
      <c r="BO698" t="s">
        <v>711</v>
      </c>
      <c r="BP698" s="6">
        <v>1</v>
      </c>
      <c r="BQ698" t="s">
        <v>710</v>
      </c>
      <c r="BR698" t="s">
        <v>1110</v>
      </c>
      <c r="BS698" s="6" t="s">
        <v>96</v>
      </c>
      <c r="BT698" s="6" t="s">
        <v>96</v>
      </c>
      <c r="BU698" s="6" t="s">
        <v>96</v>
      </c>
      <c r="BV698" s="6" t="s">
        <v>96</v>
      </c>
      <c r="BW698" s="6" t="s">
        <v>96</v>
      </c>
      <c r="BX698" s="6" t="s">
        <v>96</v>
      </c>
    </row>
    <row r="699" spans="1:76" x14ac:dyDescent="0.25">
      <c r="A699" s="6" t="s">
        <v>1109</v>
      </c>
      <c r="B699" s="6" t="s">
        <v>1108</v>
      </c>
      <c r="C699" s="6" t="s">
        <v>1107</v>
      </c>
      <c r="D699" s="6" t="s">
        <v>278</v>
      </c>
      <c r="E699" s="6">
        <v>2015</v>
      </c>
      <c r="F699" s="39">
        <v>1</v>
      </c>
      <c r="G699" t="s">
        <v>1112</v>
      </c>
      <c r="H699" t="s">
        <v>1111</v>
      </c>
      <c r="I699" t="s">
        <v>1113</v>
      </c>
      <c r="J699" s="6" t="s">
        <v>96</v>
      </c>
      <c r="K699">
        <v>0.94099999999999995</v>
      </c>
      <c r="L699" s="6">
        <v>0.94</v>
      </c>
      <c r="M699" s="6">
        <v>1.05</v>
      </c>
      <c r="N699" s="6" t="s">
        <v>96</v>
      </c>
      <c r="O699" s="6" t="s">
        <v>96</v>
      </c>
      <c r="P699" s="39" t="s">
        <v>96</v>
      </c>
      <c r="Q699" s="6" t="s">
        <v>96</v>
      </c>
      <c r="R699" s="6" t="s">
        <v>96</v>
      </c>
      <c r="S699" s="55"/>
      <c r="T699" s="6" t="s">
        <v>96</v>
      </c>
      <c r="U699">
        <v>18.37</v>
      </c>
      <c r="V699">
        <v>27.81</v>
      </c>
      <c r="W699">
        <v>11.66</v>
      </c>
      <c r="X699">
        <v>18.05</v>
      </c>
      <c r="Y699" s="16" t="s">
        <v>96</v>
      </c>
      <c r="Z699" s="61" t="s">
        <v>96</v>
      </c>
      <c r="AA699" s="6" t="s">
        <v>171</v>
      </c>
      <c r="AB699" s="6">
        <v>1985</v>
      </c>
      <c r="AC699" s="6">
        <v>2005</v>
      </c>
      <c r="AD699" s="6" t="s">
        <v>96</v>
      </c>
      <c r="AE699" s="6" t="s">
        <v>96</v>
      </c>
      <c r="AF699" s="6">
        <v>1</v>
      </c>
      <c r="AG699" s="6" t="s">
        <v>96</v>
      </c>
      <c r="AH699" s="6" t="s">
        <v>96</v>
      </c>
      <c r="AI699" s="6" t="s">
        <v>96</v>
      </c>
      <c r="AJ699" s="6" t="s">
        <v>96</v>
      </c>
      <c r="AK699" s="6" t="s">
        <v>96</v>
      </c>
      <c r="AL699" s="6" t="s">
        <v>96</v>
      </c>
      <c r="AM699" s="6">
        <v>0.46</v>
      </c>
      <c r="AN699" s="6">
        <v>0.28999999999999998</v>
      </c>
      <c r="AO699" s="6" t="s">
        <v>96</v>
      </c>
      <c r="AP699" s="6" t="s">
        <v>96</v>
      </c>
      <c r="AQ699" s="6" t="s">
        <v>96</v>
      </c>
      <c r="AR699" s="6" t="s">
        <v>96</v>
      </c>
      <c r="AS699" s="6">
        <v>1</v>
      </c>
      <c r="AT699" s="6" t="s">
        <v>96</v>
      </c>
      <c r="AU699" s="6" t="s">
        <v>96</v>
      </c>
      <c r="AV699" s="6" t="s">
        <v>96</v>
      </c>
      <c r="AW699" s="6" t="s">
        <v>96</v>
      </c>
      <c r="AX699" s="6">
        <v>1</v>
      </c>
      <c r="AY699" s="6">
        <v>1</v>
      </c>
      <c r="AZ699" s="6" t="s">
        <v>96</v>
      </c>
      <c r="BA699" s="6" t="s">
        <v>96</v>
      </c>
      <c r="BB699" s="6" t="s">
        <v>96</v>
      </c>
      <c r="BC699" s="6" t="s">
        <v>96</v>
      </c>
      <c r="BD699" s="6" t="s">
        <v>96</v>
      </c>
      <c r="BE699" s="6" t="s">
        <v>96</v>
      </c>
      <c r="BF699" s="6" t="s">
        <v>96</v>
      </c>
      <c r="BG699" s="6">
        <v>1</v>
      </c>
      <c r="BH699" s="6" t="s">
        <v>96</v>
      </c>
      <c r="BI699" s="6" t="s">
        <v>96</v>
      </c>
      <c r="BJ699" s="6" t="s">
        <v>96</v>
      </c>
      <c r="BK699" s="6" t="s">
        <v>1181</v>
      </c>
      <c r="BL699" s="6" t="s">
        <v>96</v>
      </c>
      <c r="BM699" s="6" t="s">
        <v>96</v>
      </c>
      <c r="BN699" s="6" t="s">
        <v>77</v>
      </c>
      <c r="BO699" t="s">
        <v>711</v>
      </c>
      <c r="BP699" s="6">
        <v>1</v>
      </c>
      <c r="BQ699" t="s">
        <v>710</v>
      </c>
      <c r="BR699" t="s">
        <v>1110</v>
      </c>
      <c r="BS699" s="6" t="s">
        <v>96</v>
      </c>
      <c r="BT699" s="6" t="s">
        <v>96</v>
      </c>
      <c r="BU699" s="6" t="s">
        <v>96</v>
      </c>
      <c r="BV699" s="6" t="s">
        <v>96</v>
      </c>
      <c r="BW699" s="6" t="s">
        <v>96</v>
      </c>
      <c r="BX699" s="6" t="s">
        <v>96</v>
      </c>
    </row>
    <row r="700" spans="1:76" x14ac:dyDescent="0.25">
      <c r="A700" s="6" t="s">
        <v>1109</v>
      </c>
      <c r="B700" s="6" t="s">
        <v>1108</v>
      </c>
      <c r="C700" s="6" t="s">
        <v>1107</v>
      </c>
      <c r="D700" s="6" t="s">
        <v>278</v>
      </c>
      <c r="E700" s="6">
        <v>2015</v>
      </c>
      <c r="F700" s="39">
        <v>0.91</v>
      </c>
      <c r="G700" t="s">
        <v>1112</v>
      </c>
      <c r="H700" t="s">
        <v>1111</v>
      </c>
      <c r="I700" t="s">
        <v>1113</v>
      </c>
      <c r="J700" s="6" t="s">
        <v>96</v>
      </c>
      <c r="K700">
        <v>0.247</v>
      </c>
      <c r="L700" s="6">
        <v>0.76</v>
      </c>
      <c r="M700" s="6">
        <v>1.07</v>
      </c>
      <c r="N700" s="6" t="s">
        <v>96</v>
      </c>
      <c r="O700" s="6" t="s">
        <v>96</v>
      </c>
      <c r="P700" s="39" t="s">
        <v>96</v>
      </c>
      <c r="Q700" s="6" t="s">
        <v>96</v>
      </c>
      <c r="R700" s="6" t="s">
        <v>96</v>
      </c>
      <c r="S700" s="55"/>
      <c r="T700" s="6" t="s">
        <v>96</v>
      </c>
      <c r="U700">
        <v>12.97</v>
      </c>
      <c r="V700">
        <v>19.63</v>
      </c>
      <c r="W700">
        <v>7.28</v>
      </c>
      <c r="X700">
        <v>12.93</v>
      </c>
      <c r="Y700" s="16" t="s">
        <v>96</v>
      </c>
      <c r="Z700" s="61" t="s">
        <v>96</v>
      </c>
      <c r="AA700" s="6" t="s">
        <v>171</v>
      </c>
      <c r="AB700" s="6">
        <v>1985</v>
      </c>
      <c r="AC700" s="6">
        <v>2005</v>
      </c>
      <c r="AD700" s="6" t="s">
        <v>96</v>
      </c>
      <c r="AE700" s="6" t="s">
        <v>96</v>
      </c>
      <c r="AF700" s="6">
        <v>1</v>
      </c>
      <c r="AG700" s="6" t="s">
        <v>96</v>
      </c>
      <c r="AH700" s="6" t="s">
        <v>96</v>
      </c>
      <c r="AI700" s="6" t="s">
        <v>96</v>
      </c>
      <c r="AJ700" s="6" t="s">
        <v>96</v>
      </c>
      <c r="AK700" s="6" t="s">
        <v>96</v>
      </c>
      <c r="AL700" s="6" t="s">
        <v>96</v>
      </c>
      <c r="AM700" s="6">
        <v>0.51</v>
      </c>
      <c r="AN700" s="6">
        <v>0.78</v>
      </c>
      <c r="AO700" s="6" t="s">
        <v>96</v>
      </c>
      <c r="AP700" s="6" t="s">
        <v>96</v>
      </c>
      <c r="AQ700" s="6" t="s">
        <v>96</v>
      </c>
      <c r="AR700" s="6" t="s">
        <v>96</v>
      </c>
      <c r="AS700" s="6">
        <v>1</v>
      </c>
      <c r="AT700" s="6" t="s">
        <v>96</v>
      </c>
      <c r="AU700" s="6" t="s">
        <v>96</v>
      </c>
      <c r="AV700" s="6" t="s">
        <v>96</v>
      </c>
      <c r="AW700" s="6" t="s">
        <v>96</v>
      </c>
      <c r="AX700" s="6">
        <v>1</v>
      </c>
      <c r="AY700" s="6">
        <v>1</v>
      </c>
      <c r="AZ700" s="6" t="s">
        <v>96</v>
      </c>
      <c r="BA700" s="6" t="s">
        <v>96</v>
      </c>
      <c r="BB700" s="6" t="s">
        <v>96</v>
      </c>
      <c r="BC700" s="6" t="s">
        <v>96</v>
      </c>
      <c r="BD700" s="6" t="s">
        <v>96</v>
      </c>
      <c r="BE700" s="6" t="s">
        <v>96</v>
      </c>
      <c r="BF700" s="6" t="s">
        <v>96</v>
      </c>
      <c r="BG700" s="6">
        <v>1</v>
      </c>
      <c r="BH700" s="6" t="s">
        <v>96</v>
      </c>
      <c r="BI700" s="6" t="s">
        <v>96</v>
      </c>
      <c r="BJ700" s="6" t="s">
        <v>96</v>
      </c>
      <c r="BK700" s="6" t="s">
        <v>1182</v>
      </c>
      <c r="BL700" s="6" t="s">
        <v>96</v>
      </c>
      <c r="BM700" s="6" t="s">
        <v>96</v>
      </c>
      <c r="BN700" s="6" t="s">
        <v>77</v>
      </c>
      <c r="BO700" t="s">
        <v>711</v>
      </c>
      <c r="BP700" s="6">
        <v>1</v>
      </c>
      <c r="BQ700" t="s">
        <v>710</v>
      </c>
      <c r="BR700" t="s">
        <v>1110</v>
      </c>
      <c r="BS700" s="6" t="s">
        <v>96</v>
      </c>
      <c r="BT700" s="6" t="s">
        <v>96</v>
      </c>
      <c r="BU700" s="6" t="s">
        <v>96</v>
      </c>
      <c r="BV700" s="6" t="s">
        <v>96</v>
      </c>
      <c r="BW700" s="6" t="s">
        <v>96</v>
      </c>
      <c r="BX700" s="6" t="s">
        <v>96</v>
      </c>
    </row>
    <row r="701" spans="1:76" x14ac:dyDescent="0.25">
      <c r="A701" s="6" t="s">
        <v>1109</v>
      </c>
      <c r="B701" s="6" t="s">
        <v>1108</v>
      </c>
      <c r="C701" s="6" t="s">
        <v>1107</v>
      </c>
      <c r="D701" s="6" t="s">
        <v>278</v>
      </c>
      <c r="E701" s="6">
        <v>2015</v>
      </c>
      <c r="F701" s="39">
        <v>0.93</v>
      </c>
      <c r="G701" t="s">
        <v>1112</v>
      </c>
      <c r="H701" t="s">
        <v>1111</v>
      </c>
      <c r="I701" t="s">
        <v>1113</v>
      </c>
      <c r="J701" s="6" t="s">
        <v>96</v>
      </c>
      <c r="K701">
        <v>0.70099999999999996</v>
      </c>
      <c r="L701" s="6">
        <v>0.55000000000000004</v>
      </c>
      <c r="M701" s="6">
        <v>1.31</v>
      </c>
      <c r="N701" s="6" t="s">
        <v>96</v>
      </c>
      <c r="O701" s="6" t="s">
        <v>96</v>
      </c>
      <c r="P701" s="39" t="s">
        <v>96</v>
      </c>
      <c r="Q701" s="6" t="s">
        <v>96</v>
      </c>
      <c r="R701" s="6" t="s">
        <v>96</v>
      </c>
      <c r="S701" s="55"/>
      <c r="T701" s="6" t="s">
        <v>96</v>
      </c>
      <c r="U701">
        <v>27.52</v>
      </c>
      <c r="V701">
        <v>30.23</v>
      </c>
      <c r="W701">
        <v>22.45</v>
      </c>
      <c r="X701">
        <v>28.03</v>
      </c>
      <c r="Y701" s="16" t="s">
        <v>96</v>
      </c>
      <c r="Z701" s="61" t="s">
        <v>96</v>
      </c>
      <c r="AA701" s="6" t="s">
        <v>171</v>
      </c>
      <c r="AB701" s="6">
        <v>1985</v>
      </c>
      <c r="AC701" s="6">
        <v>2005</v>
      </c>
      <c r="AD701" s="6" t="s">
        <v>96</v>
      </c>
      <c r="AE701" s="6" t="s">
        <v>96</v>
      </c>
      <c r="AF701" s="6">
        <v>1</v>
      </c>
      <c r="AG701" s="6" t="s">
        <v>96</v>
      </c>
      <c r="AH701" s="6" t="s">
        <v>96</v>
      </c>
      <c r="AI701" s="6" t="s">
        <v>96</v>
      </c>
      <c r="AJ701" s="6" t="s">
        <v>96</v>
      </c>
      <c r="AK701" s="6" t="s">
        <v>96</v>
      </c>
      <c r="AL701" s="6" t="s">
        <v>96</v>
      </c>
      <c r="AM701" s="6">
        <v>0.4</v>
      </c>
      <c r="AN701" s="6">
        <v>0.92</v>
      </c>
      <c r="AO701" s="6" t="s">
        <v>96</v>
      </c>
      <c r="AP701" s="6" t="s">
        <v>96</v>
      </c>
      <c r="AQ701" s="6" t="s">
        <v>96</v>
      </c>
      <c r="AR701" s="6" t="s">
        <v>96</v>
      </c>
      <c r="AS701" s="6">
        <v>1</v>
      </c>
      <c r="AT701" s="6" t="s">
        <v>96</v>
      </c>
      <c r="AU701" s="6" t="s">
        <v>96</v>
      </c>
      <c r="AV701" s="6" t="s">
        <v>96</v>
      </c>
      <c r="AW701" s="6" t="s">
        <v>96</v>
      </c>
      <c r="AX701" s="6">
        <v>1</v>
      </c>
      <c r="AY701" s="6">
        <v>1</v>
      </c>
      <c r="AZ701" s="6" t="s">
        <v>96</v>
      </c>
      <c r="BA701" s="6" t="s">
        <v>96</v>
      </c>
      <c r="BB701" s="6" t="s">
        <v>96</v>
      </c>
      <c r="BC701" s="6" t="s">
        <v>96</v>
      </c>
      <c r="BD701" s="6" t="s">
        <v>96</v>
      </c>
      <c r="BE701" s="6" t="s">
        <v>96</v>
      </c>
      <c r="BF701" s="6" t="s">
        <v>96</v>
      </c>
      <c r="BG701" s="6">
        <v>1</v>
      </c>
      <c r="BH701" s="6" t="s">
        <v>96</v>
      </c>
      <c r="BI701" s="6" t="s">
        <v>96</v>
      </c>
      <c r="BJ701" s="6" t="s">
        <v>96</v>
      </c>
      <c r="BK701" s="6" t="s">
        <v>1183</v>
      </c>
      <c r="BL701" s="6" t="s">
        <v>96</v>
      </c>
      <c r="BM701" s="6" t="s">
        <v>96</v>
      </c>
      <c r="BN701" s="6" t="s">
        <v>77</v>
      </c>
      <c r="BO701" t="s">
        <v>711</v>
      </c>
      <c r="BP701" s="6">
        <v>1</v>
      </c>
      <c r="BQ701" t="s">
        <v>710</v>
      </c>
      <c r="BR701" t="s">
        <v>1110</v>
      </c>
      <c r="BS701" s="6" t="s">
        <v>96</v>
      </c>
      <c r="BT701" s="6" t="s">
        <v>96</v>
      </c>
      <c r="BU701" s="6" t="s">
        <v>96</v>
      </c>
      <c r="BV701" s="6" t="s">
        <v>96</v>
      </c>
      <c r="BW701" s="6" t="s">
        <v>96</v>
      </c>
      <c r="BX701" s="6" t="s">
        <v>96</v>
      </c>
    </row>
    <row r="702" spans="1:76" x14ac:dyDescent="0.25">
      <c r="A702" s="6" t="s">
        <v>1109</v>
      </c>
      <c r="B702" s="6" t="s">
        <v>1108</v>
      </c>
      <c r="C702" s="6" t="s">
        <v>1107</v>
      </c>
      <c r="D702" s="6" t="s">
        <v>278</v>
      </c>
      <c r="E702" s="6">
        <v>2015</v>
      </c>
      <c r="F702" s="39">
        <v>0.98</v>
      </c>
      <c r="G702" t="s">
        <v>1112</v>
      </c>
      <c r="H702" t="s">
        <v>1111</v>
      </c>
      <c r="I702" t="s">
        <v>1113</v>
      </c>
      <c r="J702" s="6" t="s">
        <v>96</v>
      </c>
      <c r="K702">
        <v>0.63</v>
      </c>
      <c r="L702" s="6">
        <v>0.9</v>
      </c>
      <c r="M702" s="6">
        <v>1.06</v>
      </c>
      <c r="N702" s="6" t="s">
        <v>96</v>
      </c>
      <c r="O702" s="6" t="s">
        <v>96</v>
      </c>
      <c r="P702" s="39" t="s">
        <v>96</v>
      </c>
      <c r="Q702" s="6" t="s">
        <v>96</v>
      </c>
      <c r="R702" s="6" t="s">
        <v>96</v>
      </c>
      <c r="S702" s="55"/>
      <c r="T702" s="6" t="s">
        <v>96</v>
      </c>
      <c r="U702">
        <v>13.39</v>
      </c>
      <c r="V702">
        <v>22.8</v>
      </c>
      <c r="W702">
        <v>4.6500000000000004</v>
      </c>
      <c r="X702">
        <v>13.45</v>
      </c>
      <c r="Y702" s="16" t="s">
        <v>96</v>
      </c>
      <c r="Z702" s="61" t="s">
        <v>96</v>
      </c>
      <c r="AA702" s="6" t="s">
        <v>171</v>
      </c>
      <c r="AB702" s="6">
        <v>1985</v>
      </c>
      <c r="AC702" s="6">
        <v>2005</v>
      </c>
      <c r="AD702" s="6" t="s">
        <v>96</v>
      </c>
      <c r="AE702" s="6" t="s">
        <v>96</v>
      </c>
      <c r="AF702" s="6">
        <v>1</v>
      </c>
      <c r="AG702" s="6" t="s">
        <v>96</v>
      </c>
      <c r="AH702" s="6" t="s">
        <v>96</v>
      </c>
      <c r="AI702" s="6" t="s">
        <v>96</v>
      </c>
      <c r="AJ702" s="6" t="s">
        <v>96</v>
      </c>
      <c r="AK702" s="6" t="s">
        <v>96</v>
      </c>
      <c r="AL702" s="6" t="s">
        <v>96</v>
      </c>
      <c r="AM702" s="6">
        <v>0.42</v>
      </c>
      <c r="AN702" s="6">
        <v>0.5</v>
      </c>
      <c r="AO702" s="6" t="s">
        <v>96</v>
      </c>
      <c r="AP702" s="6" t="s">
        <v>96</v>
      </c>
      <c r="AQ702" s="6" t="s">
        <v>96</v>
      </c>
      <c r="AR702" s="6" t="s">
        <v>96</v>
      </c>
      <c r="AS702" s="6">
        <v>1</v>
      </c>
      <c r="AT702" s="6" t="s">
        <v>96</v>
      </c>
      <c r="AU702" s="6" t="s">
        <v>96</v>
      </c>
      <c r="AV702" s="6" t="s">
        <v>96</v>
      </c>
      <c r="AW702" s="6" t="s">
        <v>96</v>
      </c>
      <c r="AX702" s="6">
        <v>1</v>
      </c>
      <c r="AY702" s="6">
        <v>1</v>
      </c>
      <c r="AZ702" s="6" t="s">
        <v>96</v>
      </c>
      <c r="BA702" s="6" t="s">
        <v>96</v>
      </c>
      <c r="BB702" s="6" t="s">
        <v>96</v>
      </c>
      <c r="BC702" s="6" t="s">
        <v>96</v>
      </c>
      <c r="BD702" s="6" t="s">
        <v>96</v>
      </c>
      <c r="BE702" s="6" t="s">
        <v>96</v>
      </c>
      <c r="BF702" s="6" t="s">
        <v>96</v>
      </c>
      <c r="BG702" s="6">
        <v>1</v>
      </c>
      <c r="BH702" s="6" t="s">
        <v>96</v>
      </c>
      <c r="BI702" s="6" t="s">
        <v>96</v>
      </c>
      <c r="BJ702" s="6" t="s">
        <v>96</v>
      </c>
      <c r="BK702" s="6" t="s">
        <v>1184</v>
      </c>
      <c r="BL702" s="6" t="s">
        <v>96</v>
      </c>
      <c r="BM702" s="6" t="s">
        <v>96</v>
      </c>
      <c r="BN702" s="6" t="s">
        <v>77</v>
      </c>
      <c r="BO702" t="s">
        <v>711</v>
      </c>
      <c r="BP702" s="6">
        <v>1</v>
      </c>
      <c r="BQ702" t="s">
        <v>710</v>
      </c>
      <c r="BR702" t="s">
        <v>1110</v>
      </c>
      <c r="BS702" s="6" t="s">
        <v>96</v>
      </c>
      <c r="BT702" s="6" t="s">
        <v>96</v>
      </c>
      <c r="BU702" s="6" t="s">
        <v>96</v>
      </c>
      <c r="BV702" s="6" t="s">
        <v>96</v>
      </c>
      <c r="BW702" s="6" t="s">
        <v>96</v>
      </c>
      <c r="BX702" s="6" t="s">
        <v>96</v>
      </c>
    </row>
    <row r="703" spans="1:76" x14ac:dyDescent="0.25">
      <c r="A703" s="6" t="s">
        <v>1109</v>
      </c>
      <c r="B703" s="6" t="s">
        <v>1108</v>
      </c>
      <c r="C703" s="6" t="s">
        <v>1107</v>
      </c>
      <c r="D703" s="6" t="s">
        <v>278</v>
      </c>
      <c r="E703" s="6">
        <v>2015</v>
      </c>
      <c r="F703" s="39">
        <v>1.01</v>
      </c>
      <c r="G703" t="s">
        <v>1112</v>
      </c>
      <c r="H703" t="s">
        <v>1111</v>
      </c>
      <c r="I703" t="s">
        <v>1113</v>
      </c>
      <c r="J703" s="6" t="s">
        <v>96</v>
      </c>
      <c r="K703">
        <v>0.36799999999999999</v>
      </c>
      <c r="L703">
        <v>0.99</v>
      </c>
      <c r="M703">
        <v>1.02</v>
      </c>
      <c r="N703" s="6" t="s">
        <v>96</v>
      </c>
      <c r="O703" s="6" t="s">
        <v>96</v>
      </c>
      <c r="P703" s="39" t="s">
        <v>96</v>
      </c>
      <c r="Q703" s="6" t="s">
        <v>96</v>
      </c>
      <c r="R703" s="6" t="s">
        <v>96</v>
      </c>
      <c r="S703" s="55"/>
      <c r="T703" s="6" t="s">
        <v>96</v>
      </c>
      <c r="U703">
        <v>17.190000000000001</v>
      </c>
      <c r="V703">
        <v>24.41</v>
      </c>
      <c r="W703">
        <v>10.36</v>
      </c>
      <c r="X703">
        <v>17.43</v>
      </c>
      <c r="Y703" s="16" t="s">
        <v>96</v>
      </c>
      <c r="Z703" s="61" t="s">
        <v>96</v>
      </c>
      <c r="AA703" s="6" t="s">
        <v>171</v>
      </c>
      <c r="AB703" s="6">
        <v>1985</v>
      </c>
      <c r="AC703" s="6">
        <v>2005</v>
      </c>
      <c r="AD703" s="6" t="s">
        <v>96</v>
      </c>
      <c r="AE703" s="6">
        <v>0.77186765376653454</v>
      </c>
      <c r="AF703" s="6">
        <v>0.22813234623346546</v>
      </c>
      <c r="AG703" s="6">
        <v>1</v>
      </c>
      <c r="AH703" s="6" t="s">
        <v>96</v>
      </c>
      <c r="AI703" s="6" t="s">
        <v>96</v>
      </c>
      <c r="AJ703" s="6" t="s">
        <v>96</v>
      </c>
      <c r="AK703" s="6" t="s">
        <v>96</v>
      </c>
      <c r="AL703" s="6" t="s">
        <v>96</v>
      </c>
      <c r="AN703"/>
      <c r="AO703" s="6" t="s">
        <v>96</v>
      </c>
      <c r="AP703" s="6" t="s">
        <v>96</v>
      </c>
      <c r="AQ703" s="6" t="s">
        <v>96</v>
      </c>
      <c r="AR703" s="6" t="s">
        <v>96</v>
      </c>
      <c r="AS703" s="6">
        <v>1</v>
      </c>
      <c r="AT703" s="6" t="s">
        <v>96</v>
      </c>
      <c r="AU703" s="6" t="s">
        <v>96</v>
      </c>
      <c r="AV703" s="6" t="s">
        <v>96</v>
      </c>
      <c r="AW703" s="6" t="s">
        <v>96</v>
      </c>
      <c r="AX703" s="6">
        <v>1</v>
      </c>
      <c r="AY703" s="6">
        <v>1</v>
      </c>
      <c r="AZ703" s="6" t="s">
        <v>96</v>
      </c>
      <c r="BA703" s="6" t="s">
        <v>96</v>
      </c>
      <c r="BB703" s="6" t="s">
        <v>96</v>
      </c>
      <c r="BC703" s="6" t="s">
        <v>96</v>
      </c>
      <c r="BD703" s="6" t="s">
        <v>96</v>
      </c>
      <c r="BE703" s="6" t="s">
        <v>96</v>
      </c>
      <c r="BF703" s="6" t="s">
        <v>96</v>
      </c>
      <c r="BG703" s="6">
        <v>1</v>
      </c>
      <c r="BH703" s="6" t="s">
        <v>96</v>
      </c>
      <c r="BI703" s="6" t="s">
        <v>96</v>
      </c>
      <c r="BJ703" s="6" t="s">
        <v>96</v>
      </c>
      <c r="BK703" s="6" t="s">
        <v>1177</v>
      </c>
      <c r="BL703" s="6" t="s">
        <v>96</v>
      </c>
      <c r="BM703" s="6" t="s">
        <v>96</v>
      </c>
      <c r="BN703" s="6" t="s">
        <v>77</v>
      </c>
      <c r="BO703" t="s">
        <v>711</v>
      </c>
      <c r="BP703" s="6">
        <v>1</v>
      </c>
      <c r="BQ703" t="s">
        <v>710</v>
      </c>
      <c r="BR703" t="s">
        <v>1110</v>
      </c>
      <c r="BS703" s="6" t="s">
        <v>96</v>
      </c>
      <c r="BT703" s="6" t="s">
        <v>96</v>
      </c>
      <c r="BU703" s="6" t="s">
        <v>96</v>
      </c>
      <c r="BV703" s="6" t="s">
        <v>96</v>
      </c>
      <c r="BW703" s="6" t="s">
        <v>96</v>
      </c>
      <c r="BX703" s="6" t="s">
        <v>96</v>
      </c>
    </row>
    <row r="704" spans="1:76" x14ac:dyDescent="0.25">
      <c r="A704" s="6" t="s">
        <v>1109</v>
      </c>
      <c r="B704" s="6" t="s">
        <v>1108</v>
      </c>
      <c r="C704" s="6" t="s">
        <v>1107</v>
      </c>
      <c r="D704" s="6" t="s">
        <v>278</v>
      </c>
      <c r="E704" s="6">
        <v>2015</v>
      </c>
      <c r="F704" s="39">
        <v>0.99</v>
      </c>
      <c r="G704" t="s">
        <v>1112</v>
      </c>
      <c r="H704" t="s">
        <v>1111</v>
      </c>
      <c r="I704" t="s">
        <v>1113</v>
      </c>
      <c r="J704" s="6" t="s">
        <v>96</v>
      </c>
      <c r="K704">
        <v>0.185</v>
      </c>
      <c r="L704">
        <v>0.96</v>
      </c>
      <c r="M704">
        <v>1.01</v>
      </c>
      <c r="N704" s="6" t="s">
        <v>96</v>
      </c>
      <c r="O704" s="6" t="s">
        <v>96</v>
      </c>
      <c r="P704" s="39" t="s">
        <v>96</v>
      </c>
      <c r="Q704" s="6" t="s">
        <v>96</v>
      </c>
      <c r="R704" s="6" t="s">
        <v>96</v>
      </c>
      <c r="S704" s="55"/>
      <c r="T704" s="6" t="s">
        <v>96</v>
      </c>
      <c r="U704">
        <v>14.84</v>
      </c>
      <c r="V704">
        <v>23.31</v>
      </c>
      <c r="W704">
        <v>8.58</v>
      </c>
      <c r="X704">
        <v>14.81</v>
      </c>
      <c r="Y704" s="16" t="s">
        <v>96</v>
      </c>
      <c r="Z704" s="61" t="s">
        <v>96</v>
      </c>
      <c r="AA704" s="6" t="s">
        <v>171</v>
      </c>
      <c r="AB704" s="6">
        <v>1985</v>
      </c>
      <c r="AC704" s="6">
        <v>2005</v>
      </c>
      <c r="AD704" s="6" t="s">
        <v>96</v>
      </c>
      <c r="AE704" s="6">
        <v>0.77186765376653454</v>
      </c>
      <c r="AF704" s="6">
        <v>0.22813234623346546</v>
      </c>
      <c r="AG704" s="6">
        <v>1</v>
      </c>
      <c r="AH704" s="6" t="s">
        <v>96</v>
      </c>
      <c r="AI704" s="6" t="s">
        <v>96</v>
      </c>
      <c r="AJ704" s="6" t="s">
        <v>96</v>
      </c>
      <c r="AK704" s="6" t="s">
        <v>96</v>
      </c>
      <c r="AL704" s="6" t="s">
        <v>96</v>
      </c>
      <c r="AM704"/>
      <c r="AO704" s="6" t="s">
        <v>96</v>
      </c>
      <c r="AP704" s="6" t="s">
        <v>96</v>
      </c>
      <c r="AQ704" s="6" t="s">
        <v>96</v>
      </c>
      <c r="AR704" s="6" t="s">
        <v>96</v>
      </c>
      <c r="AS704" s="6">
        <v>1</v>
      </c>
      <c r="AT704" s="6" t="s">
        <v>96</v>
      </c>
      <c r="AU704" s="6" t="s">
        <v>96</v>
      </c>
      <c r="AV704" s="6" t="s">
        <v>96</v>
      </c>
      <c r="AW704" s="6" t="s">
        <v>96</v>
      </c>
      <c r="AX704" s="6">
        <v>1</v>
      </c>
      <c r="AY704" s="6">
        <v>1</v>
      </c>
      <c r="AZ704" s="6" t="s">
        <v>96</v>
      </c>
      <c r="BA704" s="6" t="s">
        <v>96</v>
      </c>
      <c r="BB704" s="6" t="s">
        <v>96</v>
      </c>
      <c r="BC704" s="6" t="s">
        <v>96</v>
      </c>
      <c r="BD704" s="6" t="s">
        <v>96</v>
      </c>
      <c r="BE704" s="6" t="s">
        <v>96</v>
      </c>
      <c r="BF704" s="6" t="s">
        <v>96</v>
      </c>
      <c r="BG704" s="6">
        <v>1</v>
      </c>
      <c r="BH704" s="6" t="s">
        <v>96</v>
      </c>
      <c r="BI704" s="6" t="s">
        <v>96</v>
      </c>
      <c r="BJ704" s="6" t="s">
        <v>96</v>
      </c>
      <c r="BK704" s="6" t="s">
        <v>1178</v>
      </c>
      <c r="BL704" s="6" t="s">
        <v>96</v>
      </c>
      <c r="BM704" s="6" t="s">
        <v>96</v>
      </c>
      <c r="BN704" s="6" t="s">
        <v>77</v>
      </c>
      <c r="BO704" t="s">
        <v>711</v>
      </c>
      <c r="BP704" s="6">
        <v>1</v>
      </c>
      <c r="BQ704" t="s">
        <v>710</v>
      </c>
      <c r="BR704" t="s">
        <v>1110</v>
      </c>
      <c r="BS704" s="6" t="s">
        <v>96</v>
      </c>
      <c r="BT704" s="6" t="s">
        <v>96</v>
      </c>
      <c r="BU704" s="6" t="s">
        <v>96</v>
      </c>
      <c r="BV704" s="6" t="s">
        <v>96</v>
      </c>
      <c r="BW704" s="6" t="s">
        <v>96</v>
      </c>
      <c r="BX704" s="6" t="s">
        <v>96</v>
      </c>
    </row>
    <row r="705" spans="1:76" x14ac:dyDescent="0.25">
      <c r="A705" s="6" t="s">
        <v>1109</v>
      </c>
      <c r="B705" s="6" t="s">
        <v>1108</v>
      </c>
      <c r="C705" s="6" t="s">
        <v>1107</v>
      </c>
      <c r="D705" s="6" t="s">
        <v>278</v>
      </c>
      <c r="E705" s="6">
        <v>2015</v>
      </c>
      <c r="F705" s="39">
        <v>1.03</v>
      </c>
      <c r="G705" t="s">
        <v>1112</v>
      </c>
      <c r="H705" t="s">
        <v>1111</v>
      </c>
      <c r="I705" t="s">
        <v>1113</v>
      </c>
      <c r="J705" s="6" t="s">
        <v>96</v>
      </c>
      <c r="K705">
        <v>2.1000000000000001E-2</v>
      </c>
      <c r="L705">
        <v>1.01</v>
      </c>
      <c r="M705">
        <v>1.06</v>
      </c>
      <c r="N705" s="6" t="s">
        <v>96</v>
      </c>
      <c r="O705" s="6" t="s">
        <v>96</v>
      </c>
      <c r="P705" s="39" t="s">
        <v>96</v>
      </c>
      <c r="Q705" s="6" t="s">
        <v>96</v>
      </c>
      <c r="R705" s="6" t="s">
        <v>96</v>
      </c>
      <c r="S705" s="55"/>
      <c r="T705" s="6" t="s">
        <v>96</v>
      </c>
      <c r="U705">
        <v>20.36</v>
      </c>
      <c r="V705">
        <v>26.5</v>
      </c>
      <c r="W705">
        <v>13.79</v>
      </c>
      <c r="X705">
        <v>20.86</v>
      </c>
      <c r="Y705" s="16" t="s">
        <v>96</v>
      </c>
      <c r="Z705" s="61" t="s">
        <v>96</v>
      </c>
      <c r="AA705" s="6" t="s">
        <v>171</v>
      </c>
      <c r="AB705" s="6">
        <v>1985</v>
      </c>
      <c r="AC705" s="6">
        <v>2005</v>
      </c>
      <c r="AD705" s="6" t="s">
        <v>96</v>
      </c>
      <c r="AE705" s="6">
        <v>0.77186765376653454</v>
      </c>
      <c r="AF705" s="6">
        <v>0.22813234623346546</v>
      </c>
      <c r="AG705" s="6">
        <v>1</v>
      </c>
      <c r="AH705" s="6" t="s">
        <v>96</v>
      </c>
      <c r="AI705" s="6" t="s">
        <v>96</v>
      </c>
      <c r="AJ705" s="6" t="s">
        <v>96</v>
      </c>
      <c r="AK705" s="6" t="s">
        <v>96</v>
      </c>
      <c r="AL705" s="6" t="s">
        <v>96</v>
      </c>
      <c r="AO705" s="6" t="s">
        <v>96</v>
      </c>
      <c r="AP705" s="6" t="s">
        <v>96</v>
      </c>
      <c r="AQ705" s="6" t="s">
        <v>96</v>
      </c>
      <c r="AR705" s="6" t="s">
        <v>96</v>
      </c>
      <c r="AS705" s="6">
        <v>1</v>
      </c>
      <c r="AT705" s="6" t="s">
        <v>96</v>
      </c>
      <c r="AU705" s="6" t="s">
        <v>96</v>
      </c>
      <c r="AV705" s="6" t="s">
        <v>96</v>
      </c>
      <c r="AW705" s="6" t="s">
        <v>96</v>
      </c>
      <c r="AX705" s="6">
        <v>1</v>
      </c>
      <c r="AY705" s="6">
        <v>1</v>
      </c>
      <c r="AZ705" s="6" t="s">
        <v>96</v>
      </c>
      <c r="BA705" s="6" t="s">
        <v>96</v>
      </c>
      <c r="BB705" s="6" t="s">
        <v>96</v>
      </c>
      <c r="BC705" s="6" t="s">
        <v>96</v>
      </c>
      <c r="BD705" s="6" t="s">
        <v>96</v>
      </c>
      <c r="BE705" s="6" t="s">
        <v>96</v>
      </c>
      <c r="BF705" s="6" t="s">
        <v>96</v>
      </c>
      <c r="BG705" s="6">
        <v>1</v>
      </c>
      <c r="BH705" s="6" t="s">
        <v>96</v>
      </c>
      <c r="BI705" s="6" t="s">
        <v>96</v>
      </c>
      <c r="BJ705" s="6" t="s">
        <v>96</v>
      </c>
      <c r="BK705" s="6" t="s">
        <v>1179</v>
      </c>
      <c r="BL705" s="6" t="s">
        <v>96</v>
      </c>
      <c r="BM705" s="6" t="s">
        <v>96</v>
      </c>
      <c r="BN705" s="6" t="s">
        <v>77</v>
      </c>
      <c r="BO705" t="s">
        <v>711</v>
      </c>
      <c r="BP705" s="6">
        <v>1</v>
      </c>
      <c r="BQ705" t="s">
        <v>710</v>
      </c>
      <c r="BR705" t="s">
        <v>1110</v>
      </c>
      <c r="BS705" s="6" t="s">
        <v>96</v>
      </c>
      <c r="BT705" s="6" t="s">
        <v>96</v>
      </c>
      <c r="BU705" s="6" t="s">
        <v>96</v>
      </c>
      <c r="BV705" s="6" t="s">
        <v>96</v>
      </c>
      <c r="BW705" s="6" t="s">
        <v>96</v>
      </c>
      <c r="BX705" s="6" t="s">
        <v>96</v>
      </c>
    </row>
    <row r="706" spans="1:76" x14ac:dyDescent="0.25">
      <c r="A706" s="6" t="s">
        <v>1109</v>
      </c>
      <c r="B706" s="6" t="s">
        <v>1108</v>
      </c>
      <c r="C706" s="6" t="s">
        <v>1107</v>
      </c>
      <c r="D706" s="6" t="s">
        <v>278</v>
      </c>
      <c r="E706" s="6">
        <v>2015</v>
      </c>
      <c r="F706" s="39">
        <v>1.01</v>
      </c>
      <c r="G706" t="s">
        <v>1112</v>
      </c>
      <c r="H706" t="s">
        <v>1111</v>
      </c>
      <c r="I706" t="s">
        <v>1113</v>
      </c>
      <c r="J706" s="6" t="s">
        <v>96</v>
      </c>
      <c r="K706" s="6">
        <v>0.67</v>
      </c>
      <c r="L706">
        <v>0.97</v>
      </c>
      <c r="M706">
        <v>1.04</v>
      </c>
      <c r="N706" s="6" t="s">
        <v>96</v>
      </c>
      <c r="O706" s="6" t="s">
        <v>96</v>
      </c>
      <c r="P706" s="39" t="s">
        <v>96</v>
      </c>
      <c r="Q706" s="6" t="s">
        <v>96</v>
      </c>
      <c r="R706" s="6" t="s">
        <v>96</v>
      </c>
      <c r="S706" s="55"/>
      <c r="T706" s="6" t="s">
        <v>96</v>
      </c>
      <c r="U706">
        <v>18.37</v>
      </c>
      <c r="V706">
        <v>27.81</v>
      </c>
      <c r="W706">
        <v>11.66</v>
      </c>
      <c r="X706">
        <v>18.05</v>
      </c>
      <c r="Y706" s="16" t="s">
        <v>96</v>
      </c>
      <c r="Z706" s="61" t="s">
        <v>96</v>
      </c>
      <c r="AA706" s="6" t="s">
        <v>171</v>
      </c>
      <c r="AB706" s="6">
        <v>1985</v>
      </c>
      <c r="AC706" s="6">
        <v>2005</v>
      </c>
      <c r="AD706" s="6" t="s">
        <v>96</v>
      </c>
      <c r="AE706" s="6">
        <v>0.77186765376653454</v>
      </c>
      <c r="AF706" s="6">
        <v>0.22813234623346546</v>
      </c>
      <c r="AG706" s="6">
        <v>1</v>
      </c>
      <c r="AH706" s="6" t="s">
        <v>96</v>
      </c>
      <c r="AI706" s="6" t="s">
        <v>96</v>
      </c>
      <c r="AJ706" s="6" t="s">
        <v>96</v>
      </c>
      <c r="AK706" s="6" t="s">
        <v>96</v>
      </c>
      <c r="AL706" s="6" t="s">
        <v>96</v>
      </c>
      <c r="AO706" s="6" t="s">
        <v>96</v>
      </c>
      <c r="AP706" s="6" t="s">
        <v>96</v>
      </c>
      <c r="AQ706" s="6" t="s">
        <v>96</v>
      </c>
      <c r="AR706" s="6" t="s">
        <v>96</v>
      </c>
      <c r="AS706" s="6">
        <v>1</v>
      </c>
      <c r="AT706" s="6" t="s">
        <v>96</v>
      </c>
      <c r="AU706" s="6" t="s">
        <v>96</v>
      </c>
      <c r="AV706" s="6" t="s">
        <v>96</v>
      </c>
      <c r="AW706" s="6" t="s">
        <v>96</v>
      </c>
      <c r="AX706" s="6">
        <v>1</v>
      </c>
      <c r="AY706" s="6">
        <v>1</v>
      </c>
      <c r="AZ706" s="6" t="s">
        <v>96</v>
      </c>
      <c r="BA706" s="6" t="s">
        <v>96</v>
      </c>
      <c r="BB706" s="6" t="s">
        <v>96</v>
      </c>
      <c r="BC706" s="6" t="s">
        <v>96</v>
      </c>
      <c r="BD706" s="6" t="s">
        <v>96</v>
      </c>
      <c r="BE706" s="6" t="s">
        <v>96</v>
      </c>
      <c r="BF706" s="6" t="s">
        <v>96</v>
      </c>
      <c r="BG706" s="6">
        <v>1</v>
      </c>
      <c r="BH706" s="6" t="s">
        <v>96</v>
      </c>
      <c r="BI706" s="6" t="s">
        <v>96</v>
      </c>
      <c r="BJ706" s="6" t="s">
        <v>96</v>
      </c>
      <c r="BK706" s="6" t="s">
        <v>1181</v>
      </c>
      <c r="BL706" s="6" t="s">
        <v>96</v>
      </c>
      <c r="BM706" s="6" t="s">
        <v>96</v>
      </c>
      <c r="BN706" s="6" t="s">
        <v>77</v>
      </c>
      <c r="BO706" t="s">
        <v>711</v>
      </c>
      <c r="BP706" s="6">
        <v>1</v>
      </c>
      <c r="BQ706" t="s">
        <v>710</v>
      </c>
      <c r="BR706" t="s">
        <v>1110</v>
      </c>
      <c r="BS706" s="6" t="s">
        <v>96</v>
      </c>
      <c r="BT706" s="6" t="s">
        <v>96</v>
      </c>
      <c r="BU706" s="6" t="s">
        <v>96</v>
      </c>
      <c r="BV706" s="6" t="s">
        <v>96</v>
      </c>
      <c r="BW706" s="6" t="s">
        <v>96</v>
      </c>
      <c r="BX706" s="6" t="s">
        <v>96</v>
      </c>
    </row>
    <row r="707" spans="1:76" x14ac:dyDescent="0.25">
      <c r="A707" s="6" t="s">
        <v>1109</v>
      </c>
      <c r="B707" s="6" t="s">
        <v>1108</v>
      </c>
      <c r="C707" s="6" t="s">
        <v>1107</v>
      </c>
      <c r="D707" s="6" t="s">
        <v>278</v>
      </c>
      <c r="E707" s="6">
        <v>2015</v>
      </c>
      <c r="F707" s="39">
        <v>1.01</v>
      </c>
      <c r="G707" t="s">
        <v>1112</v>
      </c>
      <c r="H707" t="s">
        <v>1111</v>
      </c>
      <c r="I707" t="s">
        <v>1113</v>
      </c>
      <c r="J707" s="6" t="s">
        <v>96</v>
      </c>
      <c r="K707">
        <v>0.57999999999999996</v>
      </c>
      <c r="L707">
        <v>0.98</v>
      </c>
      <c r="M707">
        <v>1.03</v>
      </c>
      <c r="N707" s="6" t="s">
        <v>96</v>
      </c>
      <c r="O707" s="6" t="s">
        <v>96</v>
      </c>
      <c r="P707" s="39" t="s">
        <v>96</v>
      </c>
      <c r="Q707" s="6" t="s">
        <v>96</v>
      </c>
      <c r="R707" s="6" t="s">
        <v>96</v>
      </c>
      <c r="S707" s="55"/>
      <c r="T707" s="6" t="s">
        <v>96</v>
      </c>
      <c r="U707">
        <v>17.190000000000001</v>
      </c>
      <c r="V707">
        <v>24.41</v>
      </c>
      <c r="W707">
        <v>10.36</v>
      </c>
      <c r="X707">
        <v>17.43</v>
      </c>
      <c r="Y707" s="16" t="s">
        <v>96</v>
      </c>
      <c r="Z707" s="61" t="s">
        <v>96</v>
      </c>
      <c r="AA707" s="6" t="s">
        <v>171</v>
      </c>
      <c r="AB707" s="6">
        <v>1985</v>
      </c>
      <c r="AC707" s="6">
        <v>2005</v>
      </c>
      <c r="AD707" s="6" t="s">
        <v>96</v>
      </c>
      <c r="AE707" s="6">
        <v>0.77186765376653454</v>
      </c>
      <c r="AF707" s="6">
        <v>0.22813234623346546</v>
      </c>
      <c r="AG707" s="6" t="s">
        <v>96</v>
      </c>
      <c r="AH707" s="6">
        <v>1</v>
      </c>
      <c r="AI707" s="6" t="s">
        <v>96</v>
      </c>
      <c r="AJ707" s="6" t="s">
        <v>96</v>
      </c>
      <c r="AK707" s="6" t="s">
        <v>96</v>
      </c>
      <c r="AL707" s="6" t="s">
        <v>96</v>
      </c>
      <c r="AN707"/>
      <c r="AO707" s="6" t="s">
        <v>96</v>
      </c>
      <c r="AP707" s="6" t="s">
        <v>96</v>
      </c>
      <c r="AQ707" s="6" t="s">
        <v>96</v>
      </c>
      <c r="AR707" s="6" t="s">
        <v>96</v>
      </c>
      <c r="AS707" s="6">
        <v>1</v>
      </c>
      <c r="AT707" s="6" t="s">
        <v>96</v>
      </c>
      <c r="AU707" s="6" t="s">
        <v>96</v>
      </c>
      <c r="AV707" s="6" t="s">
        <v>96</v>
      </c>
      <c r="AW707" s="6" t="s">
        <v>96</v>
      </c>
      <c r="AX707" s="6">
        <v>1</v>
      </c>
      <c r="AY707" s="6">
        <v>1</v>
      </c>
      <c r="AZ707" s="6" t="s">
        <v>96</v>
      </c>
      <c r="BA707" s="6" t="s">
        <v>96</v>
      </c>
      <c r="BB707" s="6" t="s">
        <v>96</v>
      </c>
      <c r="BC707" s="6" t="s">
        <v>96</v>
      </c>
      <c r="BD707" s="6" t="s">
        <v>96</v>
      </c>
      <c r="BE707" s="6" t="s">
        <v>96</v>
      </c>
      <c r="BF707" s="6" t="s">
        <v>96</v>
      </c>
      <c r="BG707" s="6">
        <v>1</v>
      </c>
      <c r="BH707" s="6" t="s">
        <v>96</v>
      </c>
      <c r="BI707" s="6" t="s">
        <v>96</v>
      </c>
      <c r="BJ707" s="6" t="s">
        <v>96</v>
      </c>
      <c r="BK707" s="6" t="s">
        <v>1177</v>
      </c>
      <c r="BL707" s="6" t="s">
        <v>96</v>
      </c>
      <c r="BM707" s="6" t="s">
        <v>96</v>
      </c>
      <c r="BN707" s="6" t="s">
        <v>77</v>
      </c>
      <c r="BO707" t="s">
        <v>711</v>
      </c>
      <c r="BP707" s="6">
        <v>1</v>
      </c>
      <c r="BQ707" t="s">
        <v>710</v>
      </c>
      <c r="BR707" t="s">
        <v>1110</v>
      </c>
      <c r="BS707" s="6" t="s">
        <v>96</v>
      </c>
      <c r="BT707" s="6" t="s">
        <v>96</v>
      </c>
      <c r="BU707" s="6" t="s">
        <v>96</v>
      </c>
      <c r="BV707" s="6" t="s">
        <v>96</v>
      </c>
      <c r="BW707" s="6" t="s">
        <v>96</v>
      </c>
      <c r="BX707" s="6" t="s">
        <v>96</v>
      </c>
    </row>
    <row r="708" spans="1:76" x14ac:dyDescent="0.25">
      <c r="A708" s="6" t="s">
        <v>1109</v>
      </c>
      <c r="B708" s="6" t="s">
        <v>1108</v>
      </c>
      <c r="C708" s="6" t="s">
        <v>1107</v>
      </c>
      <c r="D708" s="6" t="s">
        <v>278</v>
      </c>
      <c r="E708" s="6">
        <v>2015</v>
      </c>
      <c r="F708" s="39">
        <v>1</v>
      </c>
      <c r="G708" t="s">
        <v>1112</v>
      </c>
      <c r="H708" t="s">
        <v>1111</v>
      </c>
      <c r="I708" t="s">
        <v>1113</v>
      </c>
      <c r="J708" s="6" t="s">
        <v>96</v>
      </c>
      <c r="K708">
        <v>0.76900000000000002</v>
      </c>
      <c r="L708">
        <v>0.98</v>
      </c>
      <c r="M708">
        <v>1.03</v>
      </c>
      <c r="N708" s="6" t="s">
        <v>96</v>
      </c>
      <c r="O708" s="6" t="s">
        <v>96</v>
      </c>
      <c r="P708" s="39" t="s">
        <v>96</v>
      </c>
      <c r="Q708" s="6" t="s">
        <v>96</v>
      </c>
      <c r="R708" s="6" t="s">
        <v>96</v>
      </c>
      <c r="S708" s="55"/>
      <c r="T708" s="6" t="s">
        <v>96</v>
      </c>
      <c r="U708">
        <v>14.84</v>
      </c>
      <c r="V708">
        <v>23.31</v>
      </c>
      <c r="W708">
        <v>8.58</v>
      </c>
      <c r="X708">
        <v>14.81</v>
      </c>
      <c r="Y708" s="16" t="s">
        <v>96</v>
      </c>
      <c r="Z708" s="61" t="s">
        <v>96</v>
      </c>
      <c r="AA708" s="6" t="s">
        <v>171</v>
      </c>
      <c r="AB708" s="6">
        <v>1985</v>
      </c>
      <c r="AC708" s="6">
        <v>2005</v>
      </c>
      <c r="AD708" s="6" t="s">
        <v>96</v>
      </c>
      <c r="AE708" s="6">
        <v>0.77186765376653454</v>
      </c>
      <c r="AF708" s="6">
        <v>0.22813234623346546</v>
      </c>
      <c r="AG708" s="6" t="s">
        <v>96</v>
      </c>
      <c r="AH708" s="6">
        <v>1</v>
      </c>
      <c r="AI708" s="6" t="s">
        <v>96</v>
      </c>
      <c r="AJ708" s="6" t="s">
        <v>96</v>
      </c>
      <c r="AK708" s="6" t="s">
        <v>96</v>
      </c>
      <c r="AL708" s="6" t="s">
        <v>96</v>
      </c>
      <c r="AM708"/>
      <c r="AO708" s="6" t="s">
        <v>96</v>
      </c>
      <c r="AP708" s="6" t="s">
        <v>96</v>
      </c>
      <c r="AQ708" s="6" t="s">
        <v>96</v>
      </c>
      <c r="AR708" s="6" t="s">
        <v>96</v>
      </c>
      <c r="AS708" s="6">
        <v>1</v>
      </c>
      <c r="AT708" s="6" t="s">
        <v>96</v>
      </c>
      <c r="AU708" s="6" t="s">
        <v>96</v>
      </c>
      <c r="AV708" s="6" t="s">
        <v>96</v>
      </c>
      <c r="AW708" s="6" t="s">
        <v>96</v>
      </c>
      <c r="AX708" s="6">
        <v>1</v>
      </c>
      <c r="AY708" s="6">
        <v>1</v>
      </c>
      <c r="AZ708" s="6" t="s">
        <v>96</v>
      </c>
      <c r="BA708" s="6" t="s">
        <v>96</v>
      </c>
      <c r="BB708" s="6" t="s">
        <v>96</v>
      </c>
      <c r="BC708" s="6" t="s">
        <v>96</v>
      </c>
      <c r="BD708" s="6" t="s">
        <v>96</v>
      </c>
      <c r="BE708" s="6" t="s">
        <v>96</v>
      </c>
      <c r="BF708" s="6" t="s">
        <v>96</v>
      </c>
      <c r="BG708" s="6">
        <v>1</v>
      </c>
      <c r="BH708" s="6" t="s">
        <v>96</v>
      </c>
      <c r="BI708" s="6" t="s">
        <v>96</v>
      </c>
      <c r="BJ708" s="6" t="s">
        <v>96</v>
      </c>
      <c r="BK708" s="6" t="s">
        <v>1178</v>
      </c>
      <c r="BL708" s="6" t="s">
        <v>96</v>
      </c>
      <c r="BM708" s="6" t="s">
        <v>96</v>
      </c>
      <c r="BN708" s="6" t="s">
        <v>77</v>
      </c>
      <c r="BO708" t="s">
        <v>711</v>
      </c>
      <c r="BP708" s="6">
        <v>1</v>
      </c>
      <c r="BQ708" t="s">
        <v>710</v>
      </c>
      <c r="BR708" t="s">
        <v>1110</v>
      </c>
      <c r="BS708" s="6" t="s">
        <v>96</v>
      </c>
      <c r="BT708" s="6" t="s">
        <v>96</v>
      </c>
      <c r="BU708" s="6" t="s">
        <v>96</v>
      </c>
      <c r="BV708" s="6" t="s">
        <v>96</v>
      </c>
      <c r="BW708" s="6" t="s">
        <v>96</v>
      </c>
      <c r="BX708" s="6" t="s">
        <v>96</v>
      </c>
    </row>
    <row r="709" spans="1:76" x14ac:dyDescent="0.25">
      <c r="A709" s="6" t="s">
        <v>1109</v>
      </c>
      <c r="B709" s="6" t="s">
        <v>1108</v>
      </c>
      <c r="C709" s="6" t="s">
        <v>1107</v>
      </c>
      <c r="D709" s="6" t="s">
        <v>278</v>
      </c>
      <c r="E709" s="6">
        <v>2015</v>
      </c>
      <c r="F709" s="39">
        <v>0.97</v>
      </c>
      <c r="G709" t="s">
        <v>1112</v>
      </c>
      <c r="H709" t="s">
        <v>1111</v>
      </c>
      <c r="I709" t="s">
        <v>1113</v>
      </c>
      <c r="J709" s="6" t="s">
        <v>96</v>
      </c>
      <c r="K709">
        <v>0.1</v>
      </c>
      <c r="L709">
        <v>0.93</v>
      </c>
      <c r="M709">
        <v>1.01</v>
      </c>
      <c r="N709" s="6" t="s">
        <v>96</v>
      </c>
      <c r="O709" s="6" t="s">
        <v>96</v>
      </c>
      <c r="P709" s="39" t="s">
        <v>96</v>
      </c>
      <c r="Q709" s="6" t="s">
        <v>96</v>
      </c>
      <c r="R709" s="6" t="s">
        <v>96</v>
      </c>
      <c r="S709" s="55"/>
      <c r="T709" s="6" t="s">
        <v>96</v>
      </c>
      <c r="U709">
        <v>20.36</v>
      </c>
      <c r="V709">
        <v>26.5</v>
      </c>
      <c r="W709">
        <v>13.79</v>
      </c>
      <c r="X709">
        <v>20.86</v>
      </c>
      <c r="Y709" s="16" t="s">
        <v>96</v>
      </c>
      <c r="Z709" s="61" t="s">
        <v>96</v>
      </c>
      <c r="AA709" s="6" t="s">
        <v>171</v>
      </c>
      <c r="AB709" s="6">
        <v>1985</v>
      </c>
      <c r="AC709" s="6">
        <v>2005</v>
      </c>
      <c r="AD709" s="6" t="s">
        <v>96</v>
      </c>
      <c r="AE709" s="6">
        <v>0.77186765376653454</v>
      </c>
      <c r="AF709" s="6">
        <v>0.22813234623346546</v>
      </c>
      <c r="AG709" s="6" t="s">
        <v>96</v>
      </c>
      <c r="AH709" s="6">
        <v>1</v>
      </c>
      <c r="AI709" s="6" t="s">
        <v>96</v>
      </c>
      <c r="AJ709" s="6" t="s">
        <v>96</v>
      </c>
      <c r="AK709" s="6" t="s">
        <v>96</v>
      </c>
      <c r="AL709" s="6" t="s">
        <v>96</v>
      </c>
      <c r="AO709" s="6" t="s">
        <v>96</v>
      </c>
      <c r="AP709" s="6" t="s">
        <v>96</v>
      </c>
      <c r="AQ709" s="6" t="s">
        <v>96</v>
      </c>
      <c r="AR709" s="6" t="s">
        <v>96</v>
      </c>
      <c r="AS709" s="6">
        <v>1</v>
      </c>
      <c r="AT709" s="6" t="s">
        <v>96</v>
      </c>
      <c r="AU709" s="6" t="s">
        <v>96</v>
      </c>
      <c r="AV709" s="6" t="s">
        <v>96</v>
      </c>
      <c r="AW709" s="6" t="s">
        <v>96</v>
      </c>
      <c r="AX709" s="6">
        <v>1</v>
      </c>
      <c r="AY709" s="6">
        <v>1</v>
      </c>
      <c r="AZ709" s="6" t="s">
        <v>96</v>
      </c>
      <c r="BA709" s="6" t="s">
        <v>96</v>
      </c>
      <c r="BB709" s="6" t="s">
        <v>96</v>
      </c>
      <c r="BC709" s="6" t="s">
        <v>96</v>
      </c>
      <c r="BD709" s="6" t="s">
        <v>96</v>
      </c>
      <c r="BE709" s="6" t="s">
        <v>96</v>
      </c>
      <c r="BF709" s="6" t="s">
        <v>96</v>
      </c>
      <c r="BG709" s="6">
        <v>1</v>
      </c>
      <c r="BH709" s="6" t="s">
        <v>96</v>
      </c>
      <c r="BI709" s="6" t="s">
        <v>96</v>
      </c>
      <c r="BJ709" s="6" t="s">
        <v>96</v>
      </c>
      <c r="BK709" s="6" t="s">
        <v>1179</v>
      </c>
      <c r="BL709" s="6" t="s">
        <v>96</v>
      </c>
      <c r="BM709" s="6" t="s">
        <v>96</v>
      </c>
      <c r="BN709" s="6" t="s">
        <v>77</v>
      </c>
      <c r="BO709" t="s">
        <v>711</v>
      </c>
      <c r="BP709" s="6">
        <v>1</v>
      </c>
      <c r="BQ709" t="s">
        <v>710</v>
      </c>
      <c r="BR709" t="s">
        <v>1110</v>
      </c>
      <c r="BS709" s="6" t="s">
        <v>96</v>
      </c>
      <c r="BT709" s="6" t="s">
        <v>96</v>
      </c>
      <c r="BU709" s="6" t="s">
        <v>96</v>
      </c>
      <c r="BV709" s="6" t="s">
        <v>96</v>
      </c>
      <c r="BW709" s="6" t="s">
        <v>96</v>
      </c>
      <c r="BX709" s="6" t="s">
        <v>96</v>
      </c>
    </row>
    <row r="710" spans="1:76" x14ac:dyDescent="0.25">
      <c r="A710" s="6" t="s">
        <v>1109</v>
      </c>
      <c r="B710" s="6" t="s">
        <v>1108</v>
      </c>
      <c r="C710" s="6" t="s">
        <v>1107</v>
      </c>
      <c r="D710" s="6" t="s">
        <v>278</v>
      </c>
      <c r="E710" s="6">
        <v>2015</v>
      </c>
      <c r="F710" s="39">
        <v>0.99</v>
      </c>
      <c r="G710" t="s">
        <v>1112</v>
      </c>
      <c r="H710" t="s">
        <v>1111</v>
      </c>
      <c r="I710" t="s">
        <v>1113</v>
      </c>
      <c r="J710" s="6" t="s">
        <v>96</v>
      </c>
      <c r="K710">
        <v>0.621</v>
      </c>
      <c r="L710">
        <v>0.95</v>
      </c>
      <c r="M710">
        <v>1.03</v>
      </c>
      <c r="N710" s="6" t="s">
        <v>96</v>
      </c>
      <c r="O710" s="6" t="s">
        <v>96</v>
      </c>
      <c r="P710" s="39" t="s">
        <v>96</v>
      </c>
      <c r="Q710" s="6" t="s">
        <v>96</v>
      </c>
      <c r="R710" s="6" t="s">
        <v>96</v>
      </c>
      <c r="S710" s="55"/>
      <c r="T710" s="6" t="s">
        <v>96</v>
      </c>
      <c r="U710">
        <v>18.37</v>
      </c>
      <c r="V710">
        <v>27.81</v>
      </c>
      <c r="W710">
        <v>11.66</v>
      </c>
      <c r="X710">
        <v>18.05</v>
      </c>
      <c r="Y710" s="16" t="s">
        <v>96</v>
      </c>
      <c r="Z710" s="61" t="s">
        <v>96</v>
      </c>
      <c r="AA710" s="6" t="s">
        <v>171</v>
      </c>
      <c r="AB710" s="6">
        <v>1985</v>
      </c>
      <c r="AC710" s="6">
        <v>2005</v>
      </c>
      <c r="AD710" s="6" t="s">
        <v>96</v>
      </c>
      <c r="AE710" s="6">
        <v>0.77186765376653454</v>
      </c>
      <c r="AF710" s="6">
        <v>0.22813234623346546</v>
      </c>
      <c r="AG710" s="6" t="s">
        <v>96</v>
      </c>
      <c r="AH710" s="6">
        <v>1</v>
      </c>
      <c r="AI710" s="6" t="s">
        <v>96</v>
      </c>
      <c r="AJ710" s="6" t="s">
        <v>96</v>
      </c>
      <c r="AK710" s="6" t="s">
        <v>96</v>
      </c>
      <c r="AL710" s="6" t="s">
        <v>96</v>
      </c>
      <c r="AO710" s="6" t="s">
        <v>96</v>
      </c>
      <c r="AP710" s="6" t="s">
        <v>96</v>
      </c>
      <c r="AQ710" s="6" t="s">
        <v>96</v>
      </c>
      <c r="AR710" s="6" t="s">
        <v>96</v>
      </c>
      <c r="AS710" s="6">
        <v>1</v>
      </c>
      <c r="AT710" s="6" t="s">
        <v>96</v>
      </c>
      <c r="AU710" s="6" t="s">
        <v>96</v>
      </c>
      <c r="AV710" s="6" t="s">
        <v>96</v>
      </c>
      <c r="AW710" s="6" t="s">
        <v>96</v>
      </c>
      <c r="AX710" s="6">
        <v>1</v>
      </c>
      <c r="AY710" s="6">
        <v>1</v>
      </c>
      <c r="AZ710" s="6" t="s">
        <v>96</v>
      </c>
      <c r="BA710" s="6" t="s">
        <v>96</v>
      </c>
      <c r="BB710" s="6" t="s">
        <v>96</v>
      </c>
      <c r="BC710" s="6" t="s">
        <v>96</v>
      </c>
      <c r="BD710" s="6" t="s">
        <v>96</v>
      </c>
      <c r="BE710" s="6" t="s">
        <v>96</v>
      </c>
      <c r="BF710" s="6" t="s">
        <v>96</v>
      </c>
      <c r="BG710" s="6">
        <v>1</v>
      </c>
      <c r="BH710" s="6" t="s">
        <v>96</v>
      </c>
      <c r="BI710" s="6" t="s">
        <v>96</v>
      </c>
      <c r="BJ710" s="6" t="s">
        <v>96</v>
      </c>
      <c r="BK710" s="6" t="s">
        <v>1181</v>
      </c>
      <c r="BL710" s="6" t="s">
        <v>96</v>
      </c>
      <c r="BM710" s="6" t="s">
        <v>96</v>
      </c>
      <c r="BN710" s="6" t="s">
        <v>77</v>
      </c>
      <c r="BO710" t="s">
        <v>711</v>
      </c>
      <c r="BP710" s="6">
        <v>1</v>
      </c>
      <c r="BQ710" t="s">
        <v>710</v>
      </c>
      <c r="BR710" t="s">
        <v>1110</v>
      </c>
      <c r="BS710" s="6" t="s">
        <v>96</v>
      </c>
      <c r="BT710" s="6" t="s">
        <v>96</v>
      </c>
      <c r="BU710" t="s">
        <v>96</v>
      </c>
      <c r="BV710" s="6" t="s">
        <v>96</v>
      </c>
      <c r="BW710" s="6" t="s">
        <v>96</v>
      </c>
      <c r="BX710" s="6" t="s">
        <v>96</v>
      </c>
    </row>
    <row r="711" spans="1:76" x14ac:dyDescent="0.25">
      <c r="A711" s="6" t="s">
        <v>1109</v>
      </c>
      <c r="B711" s="55" t="s">
        <v>1108</v>
      </c>
      <c r="C711" s="6" t="s">
        <v>1107</v>
      </c>
      <c r="D711" s="6" t="s">
        <v>278</v>
      </c>
      <c r="E711" s="6">
        <v>2015</v>
      </c>
      <c r="F711" s="39">
        <v>1.02</v>
      </c>
      <c r="G711" t="s">
        <v>1112</v>
      </c>
      <c r="H711" t="s">
        <v>1111</v>
      </c>
      <c r="I711" t="s">
        <v>1113</v>
      </c>
      <c r="J711" s="6" t="s">
        <v>96</v>
      </c>
      <c r="K711">
        <v>1E-3</v>
      </c>
      <c r="L711">
        <v>1.01</v>
      </c>
      <c r="M711">
        <v>1.03</v>
      </c>
      <c r="N711" s="6" t="s">
        <v>96</v>
      </c>
      <c r="O711" s="6" t="s">
        <v>96</v>
      </c>
      <c r="P711" s="39" t="s">
        <v>96</v>
      </c>
      <c r="Q711" s="6" t="s">
        <v>96</v>
      </c>
      <c r="R711" s="6" t="s">
        <v>96</v>
      </c>
      <c r="S711" s="21">
        <v>28501</v>
      </c>
      <c r="T711" s="6" t="s">
        <v>96</v>
      </c>
      <c r="U711">
        <v>17.190000000000001</v>
      </c>
      <c r="V711">
        <v>24.41</v>
      </c>
      <c r="W711">
        <v>10.36</v>
      </c>
      <c r="X711">
        <v>17.43</v>
      </c>
      <c r="Y711" s="16" t="s">
        <v>96</v>
      </c>
      <c r="Z711" s="61" t="s">
        <v>96</v>
      </c>
      <c r="AA711" s="6" t="s">
        <v>171</v>
      </c>
      <c r="AB711" s="6">
        <v>1985</v>
      </c>
      <c r="AC711" s="6">
        <v>2005</v>
      </c>
      <c r="AD711" s="6" t="s">
        <v>96</v>
      </c>
      <c r="AE711" s="6">
        <f>S712/S711</f>
        <v>0.77186765376653454</v>
      </c>
      <c r="AF711" s="6">
        <f>1-AE711</f>
        <v>0.22813234623346546</v>
      </c>
      <c r="AG711" s="6" t="s">
        <v>96</v>
      </c>
      <c r="AH711" s="6" t="s">
        <v>96</v>
      </c>
      <c r="AI711" s="6" t="s">
        <v>96</v>
      </c>
      <c r="AJ711" s="6" t="s">
        <v>96</v>
      </c>
      <c r="AK711" s="6" t="s">
        <v>96</v>
      </c>
      <c r="AL711" s="6" t="s">
        <v>96</v>
      </c>
      <c r="AM711" s="6">
        <f>SUM(AM716:AM723)/8</f>
        <v>1.1025</v>
      </c>
      <c r="AN711" s="6">
        <f>SUM(AN716:AN723)/8</f>
        <v>0.51124999999999998</v>
      </c>
      <c r="AO711" s="6" t="s">
        <v>96</v>
      </c>
      <c r="AP711" s="6" t="s">
        <v>96</v>
      </c>
      <c r="AQ711" s="6" t="s">
        <v>96</v>
      </c>
      <c r="AR711" s="6" t="s">
        <v>96</v>
      </c>
      <c r="AS711" s="6">
        <v>1</v>
      </c>
      <c r="AT711" s="6" t="s">
        <v>96</v>
      </c>
      <c r="AU711" s="6" t="s">
        <v>96</v>
      </c>
      <c r="AV711" s="6" t="s">
        <v>96</v>
      </c>
      <c r="AW711" s="6" t="s">
        <v>96</v>
      </c>
      <c r="AX711" s="6">
        <v>1</v>
      </c>
      <c r="AY711" s="6">
        <v>1</v>
      </c>
      <c r="AZ711" s="6" t="s">
        <v>96</v>
      </c>
      <c r="BA711" s="6" t="s">
        <v>96</v>
      </c>
      <c r="BB711" s="6">
        <v>1</v>
      </c>
      <c r="BC711" s="6" t="s">
        <v>96</v>
      </c>
      <c r="BD711" s="6" t="s">
        <v>96</v>
      </c>
      <c r="BE711" s="6" t="s">
        <v>96</v>
      </c>
      <c r="BF711" s="6" t="s">
        <v>96</v>
      </c>
      <c r="BG711" s="6">
        <v>1</v>
      </c>
      <c r="BH711" s="6" t="s">
        <v>96</v>
      </c>
      <c r="BI711" s="6" t="s">
        <v>96</v>
      </c>
      <c r="BJ711" s="6" t="s">
        <v>96</v>
      </c>
      <c r="BK711" s="6" t="s">
        <v>1177</v>
      </c>
      <c r="BL711" s="6" t="s">
        <v>96</v>
      </c>
      <c r="BM711" s="6" t="s">
        <v>96</v>
      </c>
      <c r="BN711" s="6" t="s">
        <v>77</v>
      </c>
      <c r="BO711" t="s">
        <v>711</v>
      </c>
      <c r="BP711" s="6">
        <v>1</v>
      </c>
      <c r="BQ711" t="s">
        <v>710</v>
      </c>
      <c r="BR711" t="s">
        <v>1110</v>
      </c>
      <c r="BS711" s="6" t="s">
        <v>96</v>
      </c>
      <c r="BT711" s="6" t="s">
        <v>96</v>
      </c>
      <c r="BU711" s="6" t="s">
        <v>96</v>
      </c>
      <c r="BV711" s="6" t="s">
        <v>96</v>
      </c>
      <c r="BW711" s="6" t="s">
        <v>96</v>
      </c>
      <c r="BX711" s="6" t="s">
        <v>96</v>
      </c>
    </row>
    <row r="712" spans="1:76" x14ac:dyDescent="0.25">
      <c r="A712" s="6" t="s">
        <v>1109</v>
      </c>
      <c r="B712" s="6" t="s">
        <v>1108</v>
      </c>
      <c r="C712" s="6" t="s">
        <v>1107</v>
      </c>
      <c r="D712" s="6" t="s">
        <v>278</v>
      </c>
      <c r="E712" s="6">
        <v>2015</v>
      </c>
      <c r="F712" s="39">
        <v>1.02</v>
      </c>
      <c r="G712" t="s">
        <v>1112</v>
      </c>
      <c r="H712" t="s">
        <v>1111</v>
      </c>
      <c r="I712" t="s">
        <v>1113</v>
      </c>
      <c r="J712" s="6" t="s">
        <v>96</v>
      </c>
      <c r="K712">
        <v>1E-3</v>
      </c>
      <c r="L712">
        <v>1.01</v>
      </c>
      <c r="M712">
        <v>1.03</v>
      </c>
      <c r="N712" s="6" t="s">
        <v>96</v>
      </c>
      <c r="O712" s="6" t="s">
        <v>96</v>
      </c>
      <c r="P712" s="39" t="s">
        <v>96</v>
      </c>
      <c r="Q712" s="6" t="s">
        <v>96</v>
      </c>
      <c r="R712" s="6" t="s">
        <v>96</v>
      </c>
      <c r="S712" s="21">
        <v>21999</v>
      </c>
      <c r="T712" s="6" t="s">
        <v>96</v>
      </c>
      <c r="U712">
        <v>17.190000000000001</v>
      </c>
      <c r="V712">
        <v>24.41</v>
      </c>
      <c r="W712">
        <v>10.36</v>
      </c>
      <c r="X712">
        <v>17.43</v>
      </c>
      <c r="Y712" s="16" t="s">
        <v>96</v>
      </c>
      <c r="Z712" s="61" t="s">
        <v>96</v>
      </c>
      <c r="AA712" s="6" t="s">
        <v>171</v>
      </c>
      <c r="AB712" s="6">
        <v>1985</v>
      </c>
      <c r="AC712" s="6">
        <v>2005</v>
      </c>
      <c r="AD712" s="6" t="s">
        <v>96</v>
      </c>
      <c r="AE712" s="6">
        <v>1</v>
      </c>
      <c r="AF712" s="6" t="s">
        <v>96</v>
      </c>
      <c r="AG712" s="6" t="s">
        <v>96</v>
      </c>
      <c r="AH712" s="6" t="s">
        <v>96</v>
      </c>
      <c r="AI712" s="6" t="s">
        <v>96</v>
      </c>
      <c r="AJ712" s="6" t="s">
        <v>96</v>
      </c>
      <c r="AK712" s="6" t="s">
        <v>96</v>
      </c>
      <c r="AL712" s="6" t="s">
        <v>96</v>
      </c>
      <c r="AM712" s="6">
        <f>SUM(AM724:AM731)/8</f>
        <v>1.7625</v>
      </c>
      <c r="AN712" s="6">
        <f>SUM(AN724:AN731)/8</f>
        <v>0.88750000000000007</v>
      </c>
      <c r="AO712" s="6" t="s">
        <v>96</v>
      </c>
      <c r="AP712" s="6" t="s">
        <v>96</v>
      </c>
      <c r="AQ712" s="6" t="s">
        <v>96</v>
      </c>
      <c r="AR712" s="6" t="s">
        <v>96</v>
      </c>
      <c r="AS712" s="6">
        <v>1</v>
      </c>
      <c r="AT712" s="6" t="s">
        <v>96</v>
      </c>
      <c r="AU712" s="6" t="s">
        <v>96</v>
      </c>
      <c r="AV712" s="6" t="s">
        <v>96</v>
      </c>
      <c r="AW712" s="6" t="s">
        <v>96</v>
      </c>
      <c r="AX712" s="6">
        <v>1</v>
      </c>
      <c r="AY712" s="6">
        <v>1</v>
      </c>
      <c r="AZ712" s="6" t="s">
        <v>96</v>
      </c>
      <c r="BA712" s="6" t="s">
        <v>96</v>
      </c>
      <c r="BB712" s="6">
        <v>1</v>
      </c>
      <c r="BC712" s="6" t="s">
        <v>96</v>
      </c>
      <c r="BD712" s="6" t="s">
        <v>96</v>
      </c>
      <c r="BE712" s="6" t="s">
        <v>96</v>
      </c>
      <c r="BF712" s="6" t="s">
        <v>96</v>
      </c>
      <c r="BG712" s="6">
        <v>1</v>
      </c>
      <c r="BH712" s="6" t="s">
        <v>96</v>
      </c>
      <c r="BI712" s="6" t="s">
        <v>96</v>
      </c>
      <c r="BJ712" s="6" t="s">
        <v>96</v>
      </c>
      <c r="BK712" s="6" t="s">
        <v>1177</v>
      </c>
      <c r="BL712" s="6" t="s">
        <v>96</v>
      </c>
      <c r="BM712" s="6" t="s">
        <v>96</v>
      </c>
      <c r="BN712" s="6" t="s">
        <v>77</v>
      </c>
      <c r="BO712" t="s">
        <v>711</v>
      </c>
      <c r="BP712" s="6">
        <v>1</v>
      </c>
      <c r="BQ712" t="s">
        <v>710</v>
      </c>
      <c r="BR712" t="s">
        <v>1110</v>
      </c>
      <c r="BS712" s="6" t="s">
        <v>96</v>
      </c>
      <c r="BT712" s="6" t="s">
        <v>96</v>
      </c>
      <c r="BU712" s="6" t="s">
        <v>96</v>
      </c>
      <c r="BV712" s="6" t="s">
        <v>96</v>
      </c>
      <c r="BW712" s="6" t="s">
        <v>96</v>
      </c>
      <c r="BX712" s="6" t="s">
        <v>96</v>
      </c>
    </row>
    <row r="713" spans="1:76" x14ac:dyDescent="0.25">
      <c r="A713" s="6" t="s">
        <v>1109</v>
      </c>
      <c r="B713" s="6" t="s">
        <v>1108</v>
      </c>
      <c r="C713" s="6" t="s">
        <v>1107</v>
      </c>
      <c r="D713" s="6" t="s">
        <v>278</v>
      </c>
      <c r="E713" s="6">
        <v>2015</v>
      </c>
      <c r="F713" s="39">
        <v>1.01</v>
      </c>
      <c r="G713" t="s">
        <v>1112</v>
      </c>
      <c r="H713" t="s">
        <v>1111</v>
      </c>
      <c r="I713" t="s">
        <v>1113</v>
      </c>
      <c r="J713" s="6" t="s">
        <v>96</v>
      </c>
      <c r="K713">
        <v>0.13500000000000001</v>
      </c>
      <c r="L713">
        <v>1</v>
      </c>
      <c r="M713">
        <v>1.03</v>
      </c>
      <c r="N713" s="6" t="s">
        <v>96</v>
      </c>
      <c r="O713" s="6" t="s">
        <v>96</v>
      </c>
      <c r="P713" s="39" t="s">
        <v>96</v>
      </c>
      <c r="Q713" s="6" t="s">
        <v>96</v>
      </c>
      <c r="R713" s="6" t="s">
        <v>96</v>
      </c>
      <c r="S713" s="21">
        <v>6502</v>
      </c>
      <c r="T713" s="6" t="s">
        <v>96</v>
      </c>
      <c r="U713">
        <v>17.190000000000001</v>
      </c>
      <c r="V713">
        <v>24.41</v>
      </c>
      <c r="W713">
        <v>10.36</v>
      </c>
      <c r="X713">
        <v>17.43</v>
      </c>
      <c r="Y713" s="16" t="s">
        <v>96</v>
      </c>
      <c r="Z713" s="61" t="s">
        <v>96</v>
      </c>
      <c r="AA713" s="6" t="s">
        <v>171</v>
      </c>
      <c r="AB713" s="6">
        <v>1985</v>
      </c>
      <c r="AC713" s="6">
        <v>2005</v>
      </c>
      <c r="AD713" s="6" t="s">
        <v>96</v>
      </c>
      <c r="AE713" s="6" t="s">
        <v>96</v>
      </c>
      <c r="AF713" s="6">
        <v>1</v>
      </c>
      <c r="AG713" s="6" t="s">
        <v>96</v>
      </c>
      <c r="AH713" s="6" t="s">
        <v>96</v>
      </c>
      <c r="AI713" s="6" t="s">
        <v>96</v>
      </c>
      <c r="AJ713" s="6" t="s">
        <v>96</v>
      </c>
      <c r="AK713" s="6" t="s">
        <v>96</v>
      </c>
      <c r="AL713" s="6" t="s">
        <v>96</v>
      </c>
      <c r="AM713" s="6">
        <f>SUM(AM732:AM739)/8</f>
        <v>0.45624999999999999</v>
      </c>
      <c r="AN713" s="6">
        <f t="shared" ref="AN713" si="20">SUM(AN718:AN725)/8</f>
        <v>0.55124999999999991</v>
      </c>
      <c r="AO713" s="6" t="s">
        <v>96</v>
      </c>
      <c r="AP713" s="6" t="s">
        <v>96</v>
      </c>
      <c r="AQ713" s="6" t="s">
        <v>96</v>
      </c>
      <c r="AR713" s="6" t="s">
        <v>96</v>
      </c>
      <c r="AS713" s="6">
        <v>1</v>
      </c>
      <c r="AT713" s="6" t="s">
        <v>96</v>
      </c>
      <c r="AU713" s="6" t="s">
        <v>96</v>
      </c>
      <c r="AV713" s="6" t="s">
        <v>96</v>
      </c>
      <c r="AW713" s="6" t="s">
        <v>96</v>
      </c>
      <c r="AX713" s="6">
        <v>1</v>
      </c>
      <c r="AY713" s="6">
        <v>1</v>
      </c>
      <c r="AZ713" s="6" t="s">
        <v>96</v>
      </c>
      <c r="BA713" s="6" t="s">
        <v>96</v>
      </c>
      <c r="BB713" s="6">
        <v>1</v>
      </c>
      <c r="BC713" s="6" t="s">
        <v>96</v>
      </c>
      <c r="BD713" s="6" t="s">
        <v>96</v>
      </c>
      <c r="BE713" s="6" t="s">
        <v>96</v>
      </c>
      <c r="BF713" s="6" t="s">
        <v>96</v>
      </c>
      <c r="BG713" s="6">
        <v>1</v>
      </c>
      <c r="BH713" s="6" t="s">
        <v>96</v>
      </c>
      <c r="BI713" s="6" t="s">
        <v>96</v>
      </c>
      <c r="BJ713" s="6" t="s">
        <v>96</v>
      </c>
      <c r="BK713" s="6" t="s">
        <v>1177</v>
      </c>
      <c r="BL713" s="6" t="s">
        <v>96</v>
      </c>
      <c r="BM713" s="6" t="s">
        <v>96</v>
      </c>
      <c r="BN713" s="6" t="s">
        <v>77</v>
      </c>
      <c r="BO713" t="s">
        <v>711</v>
      </c>
      <c r="BP713" s="6">
        <v>1</v>
      </c>
      <c r="BQ713" t="s">
        <v>710</v>
      </c>
      <c r="BR713" t="s">
        <v>1110</v>
      </c>
      <c r="BS713" s="6" t="s">
        <v>96</v>
      </c>
      <c r="BT713" s="6" t="s">
        <v>96</v>
      </c>
      <c r="BU713" s="6" t="s">
        <v>96</v>
      </c>
      <c r="BV713" s="6" t="s">
        <v>96</v>
      </c>
      <c r="BW713" s="6" t="s">
        <v>96</v>
      </c>
      <c r="BX713" s="6" t="s">
        <v>96</v>
      </c>
    </row>
    <row r="714" spans="1:76" x14ac:dyDescent="0.25">
      <c r="A714" s="6" t="s">
        <v>1109</v>
      </c>
      <c r="B714" s="6" t="s">
        <v>1108</v>
      </c>
      <c r="C714" s="6" t="s">
        <v>1107</v>
      </c>
      <c r="D714" s="6" t="s">
        <v>278</v>
      </c>
      <c r="E714" s="6">
        <v>2015</v>
      </c>
      <c r="F714" s="39">
        <v>1.01</v>
      </c>
      <c r="G714" t="s">
        <v>1112</v>
      </c>
      <c r="H714" t="s">
        <v>1111</v>
      </c>
      <c r="I714" t="s">
        <v>1113</v>
      </c>
      <c r="J714" s="6" t="s">
        <v>96</v>
      </c>
      <c r="K714" s="6">
        <v>0.28399999999999997</v>
      </c>
      <c r="L714" s="6">
        <v>1</v>
      </c>
      <c r="M714" s="6">
        <v>1.01</v>
      </c>
      <c r="N714" s="6" t="s">
        <v>96</v>
      </c>
      <c r="O714" s="6" t="s">
        <v>96</v>
      </c>
      <c r="P714" s="39" t="s">
        <v>96</v>
      </c>
      <c r="Q714" s="6" t="s">
        <v>96</v>
      </c>
      <c r="R714" s="6" t="s">
        <v>96</v>
      </c>
      <c r="S714" s="55"/>
      <c r="T714" s="6" t="s">
        <v>96</v>
      </c>
      <c r="U714">
        <v>17.190000000000001</v>
      </c>
      <c r="V714">
        <v>24.41</v>
      </c>
      <c r="W714">
        <v>10.36</v>
      </c>
      <c r="X714">
        <v>17.43</v>
      </c>
      <c r="Y714" s="16" t="s">
        <v>96</v>
      </c>
      <c r="Z714" s="61" t="s">
        <v>96</v>
      </c>
      <c r="AA714" s="6" t="s">
        <v>171</v>
      </c>
      <c r="AB714" s="6">
        <v>1985</v>
      </c>
      <c r="AC714" s="6">
        <v>2005</v>
      </c>
      <c r="AD714" s="6" t="s">
        <v>96</v>
      </c>
      <c r="AE714" s="6">
        <v>0.77186765376653454</v>
      </c>
      <c r="AF714" s="6">
        <v>0.22813234623346546</v>
      </c>
      <c r="AG714" s="6">
        <v>1</v>
      </c>
      <c r="AH714" s="6" t="s">
        <v>96</v>
      </c>
      <c r="AI714" s="6" t="s">
        <v>96</v>
      </c>
      <c r="AJ714" s="6" t="s">
        <v>96</v>
      </c>
      <c r="AK714" s="6" t="s">
        <v>96</v>
      </c>
      <c r="AL714" s="6" t="s">
        <v>96</v>
      </c>
      <c r="AO714" s="6" t="s">
        <v>96</v>
      </c>
      <c r="AP714" s="6" t="s">
        <v>96</v>
      </c>
      <c r="AQ714" s="6" t="s">
        <v>96</v>
      </c>
      <c r="AR714" s="6" t="s">
        <v>96</v>
      </c>
      <c r="AS714" s="6">
        <v>1</v>
      </c>
      <c r="AT714" s="6" t="s">
        <v>96</v>
      </c>
      <c r="AU714" s="6" t="s">
        <v>96</v>
      </c>
      <c r="AV714" s="6" t="s">
        <v>96</v>
      </c>
      <c r="AW714" s="6" t="s">
        <v>96</v>
      </c>
      <c r="AX714" s="6">
        <v>1</v>
      </c>
      <c r="AY714" s="6">
        <v>1</v>
      </c>
      <c r="AZ714" s="6" t="s">
        <v>96</v>
      </c>
      <c r="BA714" s="6" t="s">
        <v>96</v>
      </c>
      <c r="BB714" s="6">
        <v>1</v>
      </c>
      <c r="BC714" s="6" t="s">
        <v>96</v>
      </c>
      <c r="BD714" s="6" t="s">
        <v>96</v>
      </c>
      <c r="BE714" s="6" t="s">
        <v>96</v>
      </c>
      <c r="BF714" s="6" t="s">
        <v>96</v>
      </c>
      <c r="BG714" s="6">
        <v>1</v>
      </c>
      <c r="BH714" s="6" t="s">
        <v>96</v>
      </c>
      <c r="BI714" s="6" t="s">
        <v>96</v>
      </c>
      <c r="BJ714" s="6" t="s">
        <v>96</v>
      </c>
      <c r="BK714" s="6" t="s">
        <v>1177</v>
      </c>
      <c r="BL714" s="6" t="s">
        <v>96</v>
      </c>
      <c r="BM714" s="6" t="s">
        <v>96</v>
      </c>
      <c r="BN714" s="6" t="s">
        <v>77</v>
      </c>
      <c r="BO714" t="s">
        <v>711</v>
      </c>
      <c r="BP714" s="6">
        <v>1</v>
      </c>
      <c r="BQ714" t="s">
        <v>710</v>
      </c>
      <c r="BR714" t="s">
        <v>1110</v>
      </c>
      <c r="BS714" s="6" t="s">
        <v>96</v>
      </c>
      <c r="BT714" s="6" t="s">
        <v>96</v>
      </c>
      <c r="BU714" s="6" t="s">
        <v>96</v>
      </c>
      <c r="BV714" s="6" t="s">
        <v>96</v>
      </c>
      <c r="BW714" s="6" t="s">
        <v>96</v>
      </c>
      <c r="BX714" s="6" t="s">
        <v>96</v>
      </c>
    </row>
    <row r="715" spans="1:76" x14ac:dyDescent="0.25">
      <c r="A715" s="6" t="s">
        <v>1109</v>
      </c>
      <c r="B715" s="6" t="s">
        <v>1108</v>
      </c>
      <c r="C715" s="6" t="s">
        <v>1107</v>
      </c>
      <c r="D715" s="6" t="s">
        <v>278</v>
      </c>
      <c r="E715" s="6">
        <v>2015</v>
      </c>
      <c r="F715" s="39">
        <v>1.02</v>
      </c>
      <c r="G715" t="s">
        <v>1112</v>
      </c>
      <c r="H715" t="s">
        <v>1111</v>
      </c>
      <c r="I715" t="s">
        <v>1113</v>
      </c>
      <c r="J715" s="6" t="s">
        <v>96</v>
      </c>
      <c r="K715" s="6">
        <v>1E-3</v>
      </c>
      <c r="L715" s="6">
        <v>1.01</v>
      </c>
      <c r="M715" s="6">
        <v>1.03</v>
      </c>
      <c r="N715" s="6" t="s">
        <v>96</v>
      </c>
      <c r="O715" s="6" t="s">
        <v>96</v>
      </c>
      <c r="P715" s="39" t="s">
        <v>96</v>
      </c>
      <c r="Q715" s="6" t="s">
        <v>96</v>
      </c>
      <c r="R715" s="6" t="s">
        <v>96</v>
      </c>
      <c r="S715" s="55"/>
      <c r="T715" s="6" t="s">
        <v>96</v>
      </c>
      <c r="U715">
        <v>17.190000000000001</v>
      </c>
      <c r="V715">
        <v>24.41</v>
      </c>
      <c r="W715">
        <v>10.36</v>
      </c>
      <c r="X715">
        <v>17.43</v>
      </c>
      <c r="Y715" s="16" t="s">
        <v>96</v>
      </c>
      <c r="Z715" s="61" t="s">
        <v>96</v>
      </c>
      <c r="AA715" s="6" t="s">
        <v>171</v>
      </c>
      <c r="AB715" s="6">
        <v>1985</v>
      </c>
      <c r="AC715" s="6">
        <v>2005</v>
      </c>
      <c r="AD715" s="6" t="s">
        <v>96</v>
      </c>
      <c r="AE715" s="6">
        <v>0.77186765376653454</v>
      </c>
      <c r="AF715" s="6">
        <v>0.22813234623346546</v>
      </c>
      <c r="AG715" s="6" t="s">
        <v>96</v>
      </c>
      <c r="AH715" s="6">
        <v>1</v>
      </c>
      <c r="AI715" s="6" t="s">
        <v>96</v>
      </c>
      <c r="AJ715" s="6" t="s">
        <v>96</v>
      </c>
      <c r="AK715" s="6" t="s">
        <v>96</v>
      </c>
      <c r="AL715" s="6" t="s">
        <v>96</v>
      </c>
      <c r="AO715" s="6" t="s">
        <v>96</v>
      </c>
      <c r="AP715" s="6" t="s">
        <v>96</v>
      </c>
      <c r="AQ715" s="6" t="s">
        <v>96</v>
      </c>
      <c r="AR715" s="6" t="s">
        <v>96</v>
      </c>
      <c r="AS715" s="6">
        <v>1</v>
      </c>
      <c r="AT715" s="6" t="s">
        <v>96</v>
      </c>
      <c r="AU715" s="6" t="s">
        <v>96</v>
      </c>
      <c r="AV715" s="6" t="s">
        <v>96</v>
      </c>
      <c r="AW715" s="6" t="s">
        <v>96</v>
      </c>
      <c r="AX715" s="6">
        <v>1</v>
      </c>
      <c r="AY715" s="6">
        <v>1</v>
      </c>
      <c r="AZ715" s="6" t="s">
        <v>96</v>
      </c>
      <c r="BA715" s="6" t="s">
        <v>96</v>
      </c>
      <c r="BB715" s="6">
        <v>1</v>
      </c>
      <c r="BC715" s="6" t="s">
        <v>96</v>
      </c>
      <c r="BD715" s="6" t="s">
        <v>96</v>
      </c>
      <c r="BE715" s="6" t="s">
        <v>96</v>
      </c>
      <c r="BF715" s="6" t="s">
        <v>96</v>
      </c>
      <c r="BG715" s="6">
        <v>1</v>
      </c>
      <c r="BH715" s="6" t="s">
        <v>96</v>
      </c>
      <c r="BI715" s="6" t="s">
        <v>96</v>
      </c>
      <c r="BJ715" s="6" t="s">
        <v>96</v>
      </c>
      <c r="BK715" s="6" t="s">
        <v>1177</v>
      </c>
      <c r="BL715" s="6" t="s">
        <v>96</v>
      </c>
      <c r="BM715" s="6" t="s">
        <v>96</v>
      </c>
      <c r="BN715" s="6" t="s">
        <v>77</v>
      </c>
      <c r="BO715" t="s">
        <v>711</v>
      </c>
      <c r="BP715" s="6">
        <v>1</v>
      </c>
      <c r="BQ715" t="s">
        <v>710</v>
      </c>
      <c r="BR715" t="s">
        <v>1110</v>
      </c>
      <c r="BS715" s="6" t="s">
        <v>96</v>
      </c>
      <c r="BT715" s="6" t="s">
        <v>96</v>
      </c>
      <c r="BU715" s="6" t="s">
        <v>96</v>
      </c>
      <c r="BV715" s="6" t="s">
        <v>96</v>
      </c>
      <c r="BW715" s="6" t="s">
        <v>96</v>
      </c>
      <c r="BX715" s="6" t="s">
        <v>96</v>
      </c>
    </row>
    <row r="716" spans="1:76" x14ac:dyDescent="0.25">
      <c r="A716" s="6" t="s">
        <v>1109</v>
      </c>
      <c r="B716" s="6" t="s">
        <v>1108</v>
      </c>
      <c r="C716" s="6" t="s">
        <v>1107</v>
      </c>
      <c r="D716" s="6" t="s">
        <v>278</v>
      </c>
      <c r="E716" s="6">
        <v>2015</v>
      </c>
      <c r="F716" s="39">
        <v>1.01</v>
      </c>
      <c r="G716" t="s">
        <v>1112</v>
      </c>
      <c r="H716" t="s">
        <v>1111</v>
      </c>
      <c r="I716" t="s">
        <v>1113</v>
      </c>
      <c r="J716" s="6" t="s">
        <v>96</v>
      </c>
      <c r="K716">
        <v>0.32200000000000001</v>
      </c>
      <c r="L716">
        <v>0.99</v>
      </c>
      <c r="M716">
        <v>1.02</v>
      </c>
      <c r="N716" s="6" t="s">
        <v>96</v>
      </c>
      <c r="O716" s="6" t="s">
        <v>96</v>
      </c>
      <c r="P716" s="39" t="s">
        <v>96</v>
      </c>
      <c r="Q716" s="6" t="s">
        <v>96</v>
      </c>
      <c r="R716" s="6" t="s">
        <v>96</v>
      </c>
      <c r="S716" s="55"/>
      <c r="T716" s="6" t="s">
        <v>96</v>
      </c>
      <c r="U716">
        <v>17.190000000000001</v>
      </c>
      <c r="V716">
        <v>24.41</v>
      </c>
      <c r="W716">
        <v>10.36</v>
      </c>
      <c r="X716">
        <v>17.43</v>
      </c>
      <c r="Y716" s="16" t="s">
        <v>96</v>
      </c>
      <c r="Z716" s="61" t="s">
        <v>96</v>
      </c>
      <c r="AA716" s="6" t="s">
        <v>171</v>
      </c>
      <c r="AB716" s="6">
        <v>1985</v>
      </c>
      <c r="AC716" s="6">
        <v>2005</v>
      </c>
      <c r="AD716" s="6" t="s">
        <v>96</v>
      </c>
      <c r="AE716" s="6">
        <v>0.77186765376653454</v>
      </c>
      <c r="AF716" s="6">
        <v>0.22813234623346546</v>
      </c>
      <c r="AG716" s="6" t="s">
        <v>96</v>
      </c>
      <c r="AH716" s="6" t="s">
        <v>96</v>
      </c>
      <c r="AI716" s="6" t="s">
        <v>96</v>
      </c>
      <c r="AJ716" s="6" t="s">
        <v>96</v>
      </c>
      <c r="AK716" s="6" t="s">
        <v>96</v>
      </c>
      <c r="AL716" s="6" t="s">
        <v>96</v>
      </c>
      <c r="AM716" s="6">
        <v>0.96</v>
      </c>
      <c r="AN716">
        <v>0.22</v>
      </c>
      <c r="AO716" s="6" t="s">
        <v>96</v>
      </c>
      <c r="AP716" s="6" t="s">
        <v>96</v>
      </c>
      <c r="AQ716" s="6" t="s">
        <v>96</v>
      </c>
      <c r="AR716" s="6" t="s">
        <v>96</v>
      </c>
      <c r="AS716" s="6">
        <v>1</v>
      </c>
      <c r="AT716" s="6" t="s">
        <v>96</v>
      </c>
      <c r="AU716" s="6" t="s">
        <v>96</v>
      </c>
      <c r="AV716" s="6" t="s">
        <v>96</v>
      </c>
      <c r="AW716" s="6" t="s">
        <v>96</v>
      </c>
      <c r="AX716" s="6">
        <v>1</v>
      </c>
      <c r="AY716" s="6">
        <v>1</v>
      </c>
      <c r="AZ716" s="6" t="s">
        <v>96</v>
      </c>
      <c r="BA716" s="6" t="s">
        <v>96</v>
      </c>
      <c r="BB716" s="6">
        <v>1</v>
      </c>
      <c r="BC716" s="6" t="s">
        <v>96</v>
      </c>
      <c r="BD716" s="6" t="s">
        <v>96</v>
      </c>
      <c r="BE716" s="6" t="s">
        <v>96</v>
      </c>
      <c r="BF716" s="6" t="s">
        <v>96</v>
      </c>
      <c r="BG716" s="6">
        <v>1</v>
      </c>
      <c r="BH716" s="6" t="s">
        <v>96</v>
      </c>
      <c r="BI716" s="6" t="s">
        <v>96</v>
      </c>
      <c r="BJ716" s="6" t="s">
        <v>96</v>
      </c>
      <c r="BK716" s="6" t="s">
        <v>1177</v>
      </c>
      <c r="BL716" s="6" t="s">
        <v>96</v>
      </c>
      <c r="BM716" s="6" t="s">
        <v>96</v>
      </c>
      <c r="BN716" s="6" t="s">
        <v>77</v>
      </c>
      <c r="BO716" t="s">
        <v>711</v>
      </c>
      <c r="BP716" s="6">
        <v>1</v>
      </c>
      <c r="BQ716" t="s">
        <v>710</v>
      </c>
      <c r="BR716" t="s">
        <v>1110</v>
      </c>
      <c r="BS716" s="6" t="s">
        <v>96</v>
      </c>
      <c r="BT716" s="6" t="s">
        <v>96</v>
      </c>
      <c r="BU716" s="6" t="s">
        <v>96</v>
      </c>
      <c r="BV716" s="6" t="s">
        <v>96</v>
      </c>
      <c r="BW716" s="6" t="s">
        <v>96</v>
      </c>
      <c r="BX716" s="6" t="s">
        <v>96</v>
      </c>
    </row>
    <row r="717" spans="1:76" x14ac:dyDescent="0.25">
      <c r="A717" s="6" t="s">
        <v>1109</v>
      </c>
      <c r="B717" s="6" t="s">
        <v>1108</v>
      </c>
      <c r="C717" s="6" t="s">
        <v>1107</v>
      </c>
      <c r="D717" s="6" t="s">
        <v>278</v>
      </c>
      <c r="E717" s="6">
        <v>2015</v>
      </c>
      <c r="F717" s="39">
        <v>1.02</v>
      </c>
      <c r="G717" t="s">
        <v>1112</v>
      </c>
      <c r="H717" t="s">
        <v>1111</v>
      </c>
      <c r="I717" t="s">
        <v>1113</v>
      </c>
      <c r="J717" s="6" t="s">
        <v>96</v>
      </c>
      <c r="K717">
        <v>9.7000000000000003E-2</v>
      </c>
      <c r="L717">
        <v>1</v>
      </c>
      <c r="M717">
        <v>1.03</v>
      </c>
      <c r="N717" s="6" t="s">
        <v>96</v>
      </c>
      <c r="O717" s="6" t="s">
        <v>96</v>
      </c>
      <c r="P717" s="39" t="s">
        <v>96</v>
      </c>
      <c r="Q717" s="6" t="s">
        <v>96</v>
      </c>
      <c r="R717" s="6" t="s">
        <v>96</v>
      </c>
      <c r="S717" s="55"/>
      <c r="T717" s="6" t="s">
        <v>96</v>
      </c>
      <c r="U717">
        <v>14.84</v>
      </c>
      <c r="V717">
        <v>23.31</v>
      </c>
      <c r="W717">
        <v>8.58</v>
      </c>
      <c r="X717">
        <v>14.81</v>
      </c>
      <c r="Y717" s="16" t="s">
        <v>96</v>
      </c>
      <c r="Z717" s="61" t="s">
        <v>96</v>
      </c>
      <c r="AA717" s="6" t="s">
        <v>171</v>
      </c>
      <c r="AB717" s="6">
        <v>1985</v>
      </c>
      <c r="AC717" s="6">
        <v>2005</v>
      </c>
      <c r="AD717" s="6" t="s">
        <v>96</v>
      </c>
      <c r="AE717" s="6">
        <v>0.77186765376653454</v>
      </c>
      <c r="AF717" s="6">
        <v>0.22813234623346546</v>
      </c>
      <c r="AG717" s="6" t="s">
        <v>96</v>
      </c>
      <c r="AH717" s="6" t="s">
        <v>96</v>
      </c>
      <c r="AI717" s="6" t="s">
        <v>96</v>
      </c>
      <c r="AJ717" s="6" t="s">
        <v>96</v>
      </c>
      <c r="AK717" s="6" t="s">
        <v>96</v>
      </c>
      <c r="AL717" s="6" t="s">
        <v>96</v>
      </c>
      <c r="AM717">
        <v>0.97</v>
      </c>
      <c r="AN717" s="6">
        <v>0.22</v>
      </c>
      <c r="AO717" s="6" t="s">
        <v>96</v>
      </c>
      <c r="AP717" s="6" t="s">
        <v>96</v>
      </c>
      <c r="AQ717" s="6" t="s">
        <v>96</v>
      </c>
      <c r="AR717" s="6" t="s">
        <v>96</v>
      </c>
      <c r="AS717" s="6">
        <v>1</v>
      </c>
      <c r="AT717" s="6" t="s">
        <v>96</v>
      </c>
      <c r="AU717" s="6" t="s">
        <v>96</v>
      </c>
      <c r="AV717" s="6" t="s">
        <v>96</v>
      </c>
      <c r="AW717" s="6" t="s">
        <v>96</v>
      </c>
      <c r="AX717" s="6">
        <v>1</v>
      </c>
      <c r="AY717" s="6">
        <v>1</v>
      </c>
      <c r="AZ717" s="6" t="s">
        <v>96</v>
      </c>
      <c r="BA717" s="6" t="s">
        <v>96</v>
      </c>
      <c r="BB717" s="6">
        <v>1</v>
      </c>
      <c r="BC717" s="6" t="s">
        <v>96</v>
      </c>
      <c r="BD717" s="6" t="s">
        <v>96</v>
      </c>
      <c r="BE717" s="6" t="s">
        <v>96</v>
      </c>
      <c r="BF717" s="6" t="s">
        <v>96</v>
      </c>
      <c r="BG717" s="6">
        <v>1</v>
      </c>
      <c r="BH717" s="6" t="s">
        <v>96</v>
      </c>
      <c r="BI717" s="6" t="s">
        <v>96</v>
      </c>
      <c r="BJ717" s="6" t="s">
        <v>96</v>
      </c>
      <c r="BK717" s="6" t="s">
        <v>1178</v>
      </c>
      <c r="BL717" s="6" t="s">
        <v>96</v>
      </c>
      <c r="BM717" s="6" t="s">
        <v>96</v>
      </c>
      <c r="BN717" s="6" t="s">
        <v>77</v>
      </c>
      <c r="BO717" t="s">
        <v>711</v>
      </c>
      <c r="BP717" s="6">
        <v>1</v>
      </c>
      <c r="BQ717" t="s">
        <v>710</v>
      </c>
      <c r="BR717" t="s">
        <v>1110</v>
      </c>
      <c r="BS717" s="6" t="s">
        <v>96</v>
      </c>
      <c r="BT717" s="6" t="s">
        <v>96</v>
      </c>
      <c r="BU717" s="6" t="s">
        <v>96</v>
      </c>
      <c r="BV717" s="6" t="s">
        <v>96</v>
      </c>
      <c r="BW717" s="6" t="s">
        <v>96</v>
      </c>
      <c r="BX717" s="6" t="s">
        <v>96</v>
      </c>
    </row>
    <row r="718" spans="1:76" x14ac:dyDescent="0.25">
      <c r="A718" s="6" t="s">
        <v>1109</v>
      </c>
      <c r="B718" s="6" t="s">
        <v>1108</v>
      </c>
      <c r="C718" s="6" t="s">
        <v>1107</v>
      </c>
      <c r="D718" s="6" t="s">
        <v>278</v>
      </c>
      <c r="E718" s="6">
        <v>2015</v>
      </c>
      <c r="F718" s="39">
        <v>1.03</v>
      </c>
      <c r="G718" t="s">
        <v>1112</v>
      </c>
      <c r="H718" t="s">
        <v>1111</v>
      </c>
      <c r="I718" t="s">
        <v>1113</v>
      </c>
      <c r="J718" s="6" t="s">
        <v>96</v>
      </c>
      <c r="K718">
        <v>0.01</v>
      </c>
      <c r="L718">
        <v>1.01</v>
      </c>
      <c r="M718">
        <v>1.06</v>
      </c>
      <c r="N718" s="6" t="s">
        <v>96</v>
      </c>
      <c r="O718" s="6" t="s">
        <v>96</v>
      </c>
      <c r="P718" s="39" t="s">
        <v>96</v>
      </c>
      <c r="Q718" s="6" t="s">
        <v>96</v>
      </c>
      <c r="R718" s="6" t="s">
        <v>96</v>
      </c>
      <c r="S718" s="55"/>
      <c r="T718" s="6" t="s">
        <v>96</v>
      </c>
      <c r="U718">
        <v>20.36</v>
      </c>
      <c r="V718">
        <v>26.5</v>
      </c>
      <c r="W718">
        <v>13.79</v>
      </c>
      <c r="X718">
        <v>20.86</v>
      </c>
      <c r="Y718" s="16" t="s">
        <v>96</v>
      </c>
      <c r="Z718" s="61" t="s">
        <v>96</v>
      </c>
      <c r="AA718" s="6" t="s">
        <v>171</v>
      </c>
      <c r="AB718" s="6">
        <v>1985</v>
      </c>
      <c r="AC718" s="6">
        <v>2005</v>
      </c>
      <c r="AD718" s="6" t="s">
        <v>96</v>
      </c>
      <c r="AE718" s="6">
        <v>0.77186765376653454</v>
      </c>
      <c r="AF718" s="6">
        <v>0.22813234623346546</v>
      </c>
      <c r="AG718" s="6" t="s">
        <v>96</v>
      </c>
      <c r="AH718" s="6" t="s">
        <v>96</v>
      </c>
      <c r="AI718" s="6" t="s">
        <v>96</v>
      </c>
      <c r="AJ718" s="6" t="s">
        <v>96</v>
      </c>
      <c r="AK718" s="6" t="s">
        <v>96</v>
      </c>
      <c r="AL718" s="6" t="s">
        <v>96</v>
      </c>
      <c r="AM718" s="6">
        <v>1.1499999999999999</v>
      </c>
      <c r="AN718" s="6">
        <v>0.35</v>
      </c>
      <c r="AO718" s="6" t="s">
        <v>96</v>
      </c>
      <c r="AP718" s="6" t="s">
        <v>96</v>
      </c>
      <c r="AQ718" s="6" t="s">
        <v>96</v>
      </c>
      <c r="AR718" s="6" t="s">
        <v>96</v>
      </c>
      <c r="AS718" s="6">
        <v>1</v>
      </c>
      <c r="AT718" s="6" t="s">
        <v>96</v>
      </c>
      <c r="AU718" s="6" t="s">
        <v>96</v>
      </c>
      <c r="AV718" s="6" t="s">
        <v>96</v>
      </c>
      <c r="AW718" s="6" t="s">
        <v>96</v>
      </c>
      <c r="AX718" s="6">
        <v>1</v>
      </c>
      <c r="AY718" s="6">
        <v>1</v>
      </c>
      <c r="AZ718" s="6" t="s">
        <v>96</v>
      </c>
      <c r="BA718" s="6" t="s">
        <v>96</v>
      </c>
      <c r="BB718" s="6">
        <v>1</v>
      </c>
      <c r="BC718" s="6" t="s">
        <v>96</v>
      </c>
      <c r="BD718" s="6" t="s">
        <v>96</v>
      </c>
      <c r="BE718" s="6" t="s">
        <v>96</v>
      </c>
      <c r="BF718" s="6" t="s">
        <v>96</v>
      </c>
      <c r="BG718" s="6">
        <v>1</v>
      </c>
      <c r="BH718" s="6" t="s">
        <v>96</v>
      </c>
      <c r="BI718" s="6" t="s">
        <v>96</v>
      </c>
      <c r="BJ718" s="6" t="s">
        <v>96</v>
      </c>
      <c r="BK718" s="6" t="s">
        <v>1179</v>
      </c>
      <c r="BL718" s="6" t="s">
        <v>96</v>
      </c>
      <c r="BM718" s="6" t="s">
        <v>96</v>
      </c>
      <c r="BN718" s="6" t="s">
        <v>77</v>
      </c>
      <c r="BO718" t="s">
        <v>711</v>
      </c>
      <c r="BP718" s="6">
        <v>1</v>
      </c>
      <c r="BQ718" t="s">
        <v>710</v>
      </c>
      <c r="BR718" t="s">
        <v>1110</v>
      </c>
      <c r="BS718" s="6" t="s">
        <v>96</v>
      </c>
      <c r="BT718" s="6" t="s">
        <v>96</v>
      </c>
      <c r="BU718" s="6" t="s">
        <v>96</v>
      </c>
      <c r="BV718" s="6" t="s">
        <v>96</v>
      </c>
      <c r="BW718" s="6" t="s">
        <v>96</v>
      </c>
      <c r="BX718" s="6" t="s">
        <v>96</v>
      </c>
    </row>
    <row r="719" spans="1:76" x14ac:dyDescent="0.25">
      <c r="A719" s="6" t="s">
        <v>1109</v>
      </c>
      <c r="B719" s="6" t="s">
        <v>1108</v>
      </c>
      <c r="C719" s="6" t="s">
        <v>1107</v>
      </c>
      <c r="D719" s="6" t="s">
        <v>278</v>
      </c>
      <c r="E719" s="6">
        <v>2015</v>
      </c>
      <c r="F719" s="39">
        <v>0.98</v>
      </c>
      <c r="G719" t="s">
        <v>1112</v>
      </c>
      <c r="H719" t="s">
        <v>1111</v>
      </c>
      <c r="I719" t="s">
        <v>1113</v>
      </c>
      <c r="J719" s="6" t="s">
        <v>96</v>
      </c>
      <c r="K719">
        <v>0.17100000000000001</v>
      </c>
      <c r="L719">
        <v>0.96</v>
      </c>
      <c r="M719">
        <v>1.01</v>
      </c>
      <c r="N719" s="6" t="s">
        <v>96</v>
      </c>
      <c r="O719" s="6" t="s">
        <v>96</v>
      </c>
      <c r="P719" s="39" t="s">
        <v>96</v>
      </c>
      <c r="Q719" s="6" t="s">
        <v>96</v>
      </c>
      <c r="R719" s="6" t="s">
        <v>96</v>
      </c>
      <c r="S719" s="55"/>
      <c r="T719" s="6" t="s">
        <v>96</v>
      </c>
      <c r="U719">
        <v>16.829999999999998</v>
      </c>
      <c r="V719">
        <v>26.83</v>
      </c>
      <c r="W719">
        <v>9.49</v>
      </c>
      <c r="X719">
        <v>16.690000000000001</v>
      </c>
      <c r="Y719" s="16" t="s">
        <v>96</v>
      </c>
      <c r="Z719" s="61" t="s">
        <v>96</v>
      </c>
      <c r="AA719" s="6" t="s">
        <v>171</v>
      </c>
      <c r="AB719" s="6">
        <v>1985</v>
      </c>
      <c r="AC719" s="6">
        <v>2005</v>
      </c>
      <c r="AD719" s="6" t="s">
        <v>96</v>
      </c>
      <c r="AE719" s="6">
        <v>0.77186765376653454</v>
      </c>
      <c r="AF719" s="6">
        <v>0.22813234623346546</v>
      </c>
      <c r="AG719" s="6" t="s">
        <v>96</v>
      </c>
      <c r="AH719" s="6" t="s">
        <v>96</v>
      </c>
      <c r="AI719" s="6" t="s">
        <v>96</v>
      </c>
      <c r="AJ719" s="6" t="s">
        <v>96</v>
      </c>
      <c r="AK719" s="6" t="s">
        <v>96</v>
      </c>
      <c r="AL719" s="6" t="s">
        <v>96</v>
      </c>
      <c r="AM719" s="6">
        <v>1.03</v>
      </c>
      <c r="AN719" s="6">
        <v>0.34</v>
      </c>
      <c r="AO719" s="6" t="s">
        <v>96</v>
      </c>
      <c r="AP719" s="6" t="s">
        <v>96</v>
      </c>
      <c r="AQ719" s="6" t="s">
        <v>96</v>
      </c>
      <c r="AR719" s="6" t="s">
        <v>96</v>
      </c>
      <c r="AS719" s="6">
        <v>1</v>
      </c>
      <c r="AT719" s="6" t="s">
        <v>96</v>
      </c>
      <c r="AU719" s="6" t="s">
        <v>96</v>
      </c>
      <c r="AV719" s="6" t="s">
        <v>96</v>
      </c>
      <c r="AW719" s="6" t="s">
        <v>96</v>
      </c>
      <c r="AX719" s="6">
        <v>1</v>
      </c>
      <c r="AY719" s="6">
        <v>1</v>
      </c>
      <c r="AZ719" s="6" t="s">
        <v>96</v>
      </c>
      <c r="BA719" s="6" t="s">
        <v>96</v>
      </c>
      <c r="BB719" s="6">
        <v>1</v>
      </c>
      <c r="BC719" s="6" t="s">
        <v>96</v>
      </c>
      <c r="BD719" s="6" t="s">
        <v>96</v>
      </c>
      <c r="BE719" s="6" t="s">
        <v>96</v>
      </c>
      <c r="BF719" s="6" t="s">
        <v>96</v>
      </c>
      <c r="BG719" s="6">
        <v>1</v>
      </c>
      <c r="BH719" s="6" t="s">
        <v>96</v>
      </c>
      <c r="BI719" s="6" t="s">
        <v>96</v>
      </c>
      <c r="BJ719" s="6" t="s">
        <v>96</v>
      </c>
      <c r="BK719" s="6" t="s">
        <v>1180</v>
      </c>
      <c r="BL719" s="6" t="s">
        <v>96</v>
      </c>
      <c r="BM719" s="6" t="s">
        <v>96</v>
      </c>
      <c r="BN719" s="6" t="s">
        <v>77</v>
      </c>
      <c r="BO719" t="s">
        <v>711</v>
      </c>
      <c r="BP719" s="6">
        <v>1</v>
      </c>
      <c r="BQ719" t="s">
        <v>710</v>
      </c>
      <c r="BR719" t="s">
        <v>1110</v>
      </c>
      <c r="BS719" s="6" t="s">
        <v>96</v>
      </c>
      <c r="BT719" s="6" t="s">
        <v>96</v>
      </c>
      <c r="BU719" s="6" t="s">
        <v>96</v>
      </c>
      <c r="BV719" s="6" t="s">
        <v>96</v>
      </c>
      <c r="BW719" s="6" t="s">
        <v>96</v>
      </c>
      <c r="BX719" s="6" t="s">
        <v>96</v>
      </c>
    </row>
    <row r="720" spans="1:76" x14ac:dyDescent="0.25">
      <c r="A720" s="6" t="s">
        <v>1109</v>
      </c>
      <c r="B720" s="6" t="s">
        <v>1108</v>
      </c>
      <c r="C720" s="6" t="s">
        <v>1107</v>
      </c>
      <c r="D720" s="6" t="s">
        <v>278</v>
      </c>
      <c r="E720" s="6">
        <v>2015</v>
      </c>
      <c r="F720" s="39">
        <v>1.02</v>
      </c>
      <c r="G720" t="s">
        <v>1112</v>
      </c>
      <c r="H720" t="s">
        <v>1111</v>
      </c>
      <c r="I720" t="s">
        <v>1113</v>
      </c>
      <c r="J720" s="6" t="s">
        <v>96</v>
      </c>
      <c r="K720">
        <v>0.25900000000000001</v>
      </c>
      <c r="L720">
        <v>0.99</v>
      </c>
      <c r="M720">
        <v>1.04</v>
      </c>
      <c r="N720" s="6" t="s">
        <v>96</v>
      </c>
      <c r="O720" s="6" t="s">
        <v>96</v>
      </c>
      <c r="P720" s="39" t="s">
        <v>96</v>
      </c>
      <c r="Q720" s="6" t="s">
        <v>96</v>
      </c>
      <c r="R720" s="6" t="s">
        <v>96</v>
      </c>
      <c r="S720" s="55"/>
      <c r="T720" s="6" t="s">
        <v>96</v>
      </c>
      <c r="U720">
        <v>18.37</v>
      </c>
      <c r="V720">
        <v>27.81</v>
      </c>
      <c r="W720">
        <v>11.66</v>
      </c>
      <c r="X720">
        <v>18.05</v>
      </c>
      <c r="Y720" s="16" t="s">
        <v>96</v>
      </c>
      <c r="Z720" s="61" t="s">
        <v>96</v>
      </c>
      <c r="AA720" s="6" t="s">
        <v>171</v>
      </c>
      <c r="AB720" s="6">
        <v>1985</v>
      </c>
      <c r="AC720" s="6">
        <v>2005</v>
      </c>
      <c r="AD720" s="6" t="s">
        <v>96</v>
      </c>
      <c r="AE720" s="6">
        <v>0.77186765376653454</v>
      </c>
      <c r="AF720" s="6">
        <v>0.22813234623346546</v>
      </c>
      <c r="AG720" s="6" t="s">
        <v>96</v>
      </c>
      <c r="AH720" s="6" t="s">
        <v>96</v>
      </c>
      <c r="AI720" s="6" t="s">
        <v>96</v>
      </c>
      <c r="AJ720" s="6" t="s">
        <v>96</v>
      </c>
      <c r="AK720" s="6" t="s">
        <v>96</v>
      </c>
      <c r="AL720" s="6" t="s">
        <v>96</v>
      </c>
      <c r="AM720" s="6">
        <v>1.06</v>
      </c>
      <c r="AN720" s="6">
        <v>0.33</v>
      </c>
      <c r="AO720" s="6" t="s">
        <v>96</v>
      </c>
      <c r="AP720" s="6" t="s">
        <v>96</v>
      </c>
      <c r="AQ720" s="6" t="s">
        <v>96</v>
      </c>
      <c r="AR720" s="6" t="s">
        <v>96</v>
      </c>
      <c r="AS720" s="6">
        <v>1</v>
      </c>
      <c r="AT720" s="6" t="s">
        <v>96</v>
      </c>
      <c r="AU720" s="6" t="s">
        <v>96</v>
      </c>
      <c r="AV720" s="6" t="s">
        <v>96</v>
      </c>
      <c r="AW720" s="6" t="s">
        <v>96</v>
      </c>
      <c r="AX720" s="6">
        <v>1</v>
      </c>
      <c r="AY720" s="6">
        <v>1</v>
      </c>
      <c r="AZ720" s="6" t="s">
        <v>96</v>
      </c>
      <c r="BA720" s="6" t="s">
        <v>96</v>
      </c>
      <c r="BB720" s="6">
        <v>1</v>
      </c>
      <c r="BC720" s="6" t="s">
        <v>96</v>
      </c>
      <c r="BD720" s="6" t="s">
        <v>96</v>
      </c>
      <c r="BE720" s="6" t="s">
        <v>96</v>
      </c>
      <c r="BF720" s="6" t="s">
        <v>96</v>
      </c>
      <c r="BG720" s="6">
        <v>1</v>
      </c>
      <c r="BH720" s="6" t="s">
        <v>96</v>
      </c>
      <c r="BI720" s="6" t="s">
        <v>96</v>
      </c>
      <c r="BJ720" s="6" t="s">
        <v>96</v>
      </c>
      <c r="BK720" s="6" t="s">
        <v>1181</v>
      </c>
      <c r="BL720" s="6" t="s">
        <v>96</v>
      </c>
      <c r="BM720" s="6" t="s">
        <v>96</v>
      </c>
      <c r="BN720" s="6" t="s">
        <v>77</v>
      </c>
      <c r="BO720" t="s">
        <v>711</v>
      </c>
      <c r="BP720" s="6">
        <v>1</v>
      </c>
      <c r="BQ720" t="s">
        <v>710</v>
      </c>
      <c r="BR720" t="s">
        <v>1110</v>
      </c>
      <c r="BS720" s="6" t="s">
        <v>96</v>
      </c>
      <c r="BT720" s="6" t="s">
        <v>96</v>
      </c>
      <c r="BU720" s="6" t="s">
        <v>96</v>
      </c>
      <c r="BV720" s="6" t="s">
        <v>96</v>
      </c>
      <c r="BW720" s="6" t="s">
        <v>96</v>
      </c>
      <c r="BX720" s="6" t="s">
        <v>96</v>
      </c>
    </row>
    <row r="721" spans="1:76" x14ac:dyDescent="0.25">
      <c r="A721" s="6" t="s">
        <v>1109</v>
      </c>
      <c r="B721" s="6" t="s">
        <v>1108</v>
      </c>
      <c r="C721" s="6" t="s">
        <v>1107</v>
      </c>
      <c r="D721" s="6" t="s">
        <v>278</v>
      </c>
      <c r="E721" s="6">
        <v>2015</v>
      </c>
      <c r="F721" s="39">
        <v>1.08</v>
      </c>
      <c r="G721" t="s">
        <v>1112</v>
      </c>
      <c r="H721" t="s">
        <v>1111</v>
      </c>
      <c r="I721" t="s">
        <v>1113</v>
      </c>
      <c r="J721" s="6" t="s">
        <v>96</v>
      </c>
      <c r="K721">
        <v>3.2000000000000001E-2</v>
      </c>
      <c r="L721">
        <v>1.01</v>
      </c>
      <c r="M721">
        <v>1.1499999999999999</v>
      </c>
      <c r="N721" s="6" t="s">
        <v>96</v>
      </c>
      <c r="O721" s="6" t="s">
        <v>96</v>
      </c>
      <c r="P721" s="39" t="s">
        <v>96</v>
      </c>
      <c r="Q721" s="6" t="s">
        <v>96</v>
      </c>
      <c r="R721" s="6" t="s">
        <v>96</v>
      </c>
      <c r="S721" s="55"/>
      <c r="T721" s="6" t="s">
        <v>96</v>
      </c>
      <c r="U721">
        <v>12.97</v>
      </c>
      <c r="V721">
        <v>19.63</v>
      </c>
      <c r="W721">
        <v>7.28</v>
      </c>
      <c r="X721">
        <v>12.93</v>
      </c>
      <c r="Y721" s="16" t="s">
        <v>96</v>
      </c>
      <c r="Z721" s="61" t="s">
        <v>96</v>
      </c>
      <c r="AA721" s="6" t="s">
        <v>171</v>
      </c>
      <c r="AB721" s="6">
        <v>1985</v>
      </c>
      <c r="AC721" s="6">
        <v>2005</v>
      </c>
      <c r="AD721" s="6" t="s">
        <v>96</v>
      </c>
      <c r="AE721" s="6">
        <v>0.77186765376653454</v>
      </c>
      <c r="AF721" s="6">
        <v>0.22813234623346546</v>
      </c>
      <c r="AG721" s="6" t="s">
        <v>96</v>
      </c>
      <c r="AH721" s="6" t="s">
        <v>96</v>
      </c>
      <c r="AI721" s="6" t="s">
        <v>96</v>
      </c>
      <c r="AJ721" s="6" t="s">
        <v>96</v>
      </c>
      <c r="AK721" s="6" t="s">
        <v>96</v>
      </c>
      <c r="AL721" s="6" t="s">
        <v>96</v>
      </c>
      <c r="AM721" s="6">
        <v>1.27</v>
      </c>
      <c r="AN721" s="6">
        <v>0.82</v>
      </c>
      <c r="AO721" s="6" t="s">
        <v>96</v>
      </c>
      <c r="AP721" s="6" t="s">
        <v>96</v>
      </c>
      <c r="AQ721" s="6" t="s">
        <v>96</v>
      </c>
      <c r="AR721" s="6" t="s">
        <v>96</v>
      </c>
      <c r="AS721" s="6">
        <v>1</v>
      </c>
      <c r="AT721" s="6" t="s">
        <v>96</v>
      </c>
      <c r="AU721" s="6" t="s">
        <v>96</v>
      </c>
      <c r="AV721" s="6" t="s">
        <v>96</v>
      </c>
      <c r="AW721" s="6" t="s">
        <v>96</v>
      </c>
      <c r="AX721" s="6">
        <v>1</v>
      </c>
      <c r="AY721" s="6">
        <v>1</v>
      </c>
      <c r="AZ721" s="6" t="s">
        <v>96</v>
      </c>
      <c r="BA721" s="6" t="s">
        <v>96</v>
      </c>
      <c r="BB721" s="6">
        <v>1</v>
      </c>
      <c r="BC721" s="6" t="s">
        <v>96</v>
      </c>
      <c r="BD721" s="6" t="s">
        <v>96</v>
      </c>
      <c r="BE721" s="6" t="s">
        <v>96</v>
      </c>
      <c r="BF721" s="6" t="s">
        <v>96</v>
      </c>
      <c r="BG721" s="6">
        <v>1</v>
      </c>
      <c r="BH721" s="6" t="s">
        <v>96</v>
      </c>
      <c r="BI721" s="6" t="s">
        <v>96</v>
      </c>
      <c r="BJ721" s="6" t="s">
        <v>96</v>
      </c>
      <c r="BK721" s="6" t="s">
        <v>1182</v>
      </c>
      <c r="BL721" s="6" t="s">
        <v>96</v>
      </c>
      <c r="BM721" s="6" t="s">
        <v>96</v>
      </c>
      <c r="BN721" s="6" t="s">
        <v>77</v>
      </c>
      <c r="BO721" t="s">
        <v>711</v>
      </c>
      <c r="BP721" s="6">
        <v>1</v>
      </c>
      <c r="BQ721" t="s">
        <v>710</v>
      </c>
      <c r="BR721" t="s">
        <v>1110</v>
      </c>
      <c r="BS721" s="6" t="s">
        <v>96</v>
      </c>
      <c r="BT721" s="6" t="s">
        <v>96</v>
      </c>
      <c r="BU721" s="6" t="s">
        <v>96</v>
      </c>
      <c r="BV721" s="6" t="s">
        <v>96</v>
      </c>
      <c r="BW721" s="6" t="s">
        <v>96</v>
      </c>
      <c r="BX721" s="6" t="s">
        <v>96</v>
      </c>
    </row>
    <row r="722" spans="1:76" x14ac:dyDescent="0.25">
      <c r="A722" s="6" t="s">
        <v>1109</v>
      </c>
      <c r="B722" s="6" t="s">
        <v>1108</v>
      </c>
      <c r="C722" s="6" t="s">
        <v>1107</v>
      </c>
      <c r="D722" s="6" t="s">
        <v>278</v>
      </c>
      <c r="E722" s="6">
        <v>2015</v>
      </c>
      <c r="F722" s="39">
        <v>1.07</v>
      </c>
      <c r="G722" t="s">
        <v>1112</v>
      </c>
      <c r="H722" t="s">
        <v>1111</v>
      </c>
      <c r="I722" t="s">
        <v>1113</v>
      </c>
      <c r="J722" s="6" t="s">
        <v>96</v>
      </c>
      <c r="K722">
        <v>0.28199999999999997</v>
      </c>
      <c r="L722">
        <v>0.95</v>
      </c>
      <c r="M722">
        <v>1.18</v>
      </c>
      <c r="N722" s="6" t="s">
        <v>96</v>
      </c>
      <c r="O722" s="6" t="s">
        <v>96</v>
      </c>
      <c r="P722" s="39" t="s">
        <v>96</v>
      </c>
      <c r="Q722" s="6" t="s">
        <v>96</v>
      </c>
      <c r="R722" s="6" t="s">
        <v>96</v>
      </c>
      <c r="S722" s="55"/>
      <c r="T722" s="6" t="s">
        <v>96</v>
      </c>
      <c r="U722">
        <v>27.52</v>
      </c>
      <c r="V722">
        <v>30.23</v>
      </c>
      <c r="W722">
        <v>22.45</v>
      </c>
      <c r="X722">
        <v>28.03</v>
      </c>
      <c r="Y722" s="16" t="s">
        <v>96</v>
      </c>
      <c r="Z722" s="61" t="s">
        <v>96</v>
      </c>
      <c r="AA722" s="6" t="s">
        <v>171</v>
      </c>
      <c r="AB722" s="6">
        <v>1985</v>
      </c>
      <c r="AC722" s="6">
        <v>2005</v>
      </c>
      <c r="AD722" s="6" t="s">
        <v>96</v>
      </c>
      <c r="AE722" s="6">
        <v>0.77186765376653454</v>
      </c>
      <c r="AF722" s="6">
        <v>0.22813234623346546</v>
      </c>
      <c r="AG722" s="6" t="s">
        <v>96</v>
      </c>
      <c r="AH722" s="6" t="s">
        <v>96</v>
      </c>
      <c r="AI722" s="6" t="s">
        <v>96</v>
      </c>
      <c r="AJ722" s="6" t="s">
        <v>96</v>
      </c>
      <c r="AK722" s="6" t="s">
        <v>96</v>
      </c>
      <c r="AL722" s="6" t="s">
        <v>96</v>
      </c>
      <c r="AM722" s="6">
        <v>1.41</v>
      </c>
      <c r="AN722" s="6">
        <v>1.22</v>
      </c>
      <c r="AO722" s="6" t="s">
        <v>96</v>
      </c>
      <c r="AP722" s="6" t="s">
        <v>96</v>
      </c>
      <c r="AQ722" s="6" t="s">
        <v>96</v>
      </c>
      <c r="AR722" s="6" t="s">
        <v>96</v>
      </c>
      <c r="AS722" s="6">
        <v>1</v>
      </c>
      <c r="AT722" s="6" t="s">
        <v>96</v>
      </c>
      <c r="AU722" s="6" t="s">
        <v>96</v>
      </c>
      <c r="AV722" s="6" t="s">
        <v>96</v>
      </c>
      <c r="AW722" s="6" t="s">
        <v>96</v>
      </c>
      <c r="AX722" s="6">
        <v>1</v>
      </c>
      <c r="AY722" s="6">
        <v>1</v>
      </c>
      <c r="AZ722" s="6" t="s">
        <v>96</v>
      </c>
      <c r="BA722" s="6" t="s">
        <v>96</v>
      </c>
      <c r="BB722" s="6">
        <v>1</v>
      </c>
      <c r="BC722" s="6" t="s">
        <v>96</v>
      </c>
      <c r="BD722" s="6" t="s">
        <v>96</v>
      </c>
      <c r="BE722" s="6" t="s">
        <v>96</v>
      </c>
      <c r="BF722" s="6" t="s">
        <v>96</v>
      </c>
      <c r="BG722" s="6">
        <v>1</v>
      </c>
      <c r="BH722" s="6" t="s">
        <v>96</v>
      </c>
      <c r="BI722" s="6" t="s">
        <v>96</v>
      </c>
      <c r="BJ722" s="6" t="s">
        <v>96</v>
      </c>
      <c r="BK722" s="6" t="s">
        <v>1183</v>
      </c>
      <c r="BL722" s="6" t="s">
        <v>96</v>
      </c>
      <c r="BM722" s="6" t="s">
        <v>96</v>
      </c>
      <c r="BN722" s="6" t="s">
        <v>77</v>
      </c>
      <c r="BO722" t="s">
        <v>711</v>
      </c>
      <c r="BP722" s="6">
        <v>1</v>
      </c>
      <c r="BQ722" t="s">
        <v>710</v>
      </c>
      <c r="BR722" t="s">
        <v>1110</v>
      </c>
      <c r="BS722" s="6" t="s">
        <v>96</v>
      </c>
      <c r="BT722" s="6" t="s">
        <v>96</v>
      </c>
      <c r="BU722" s="6" t="s">
        <v>96</v>
      </c>
      <c r="BV722" s="6" t="s">
        <v>96</v>
      </c>
      <c r="BW722" s="6" t="s">
        <v>96</v>
      </c>
      <c r="BX722" s="6" t="s">
        <v>96</v>
      </c>
    </row>
    <row r="723" spans="1:76" x14ac:dyDescent="0.25">
      <c r="A723" s="6" t="s">
        <v>1109</v>
      </c>
      <c r="B723" s="6" t="s">
        <v>1108</v>
      </c>
      <c r="C723" s="6" t="s">
        <v>1107</v>
      </c>
      <c r="D723" s="6" t="s">
        <v>278</v>
      </c>
      <c r="E723" s="6">
        <v>2015</v>
      </c>
      <c r="F723" s="39">
        <v>1.02</v>
      </c>
      <c r="G723" t="s">
        <v>1112</v>
      </c>
      <c r="H723" t="s">
        <v>1111</v>
      </c>
      <c r="I723" t="s">
        <v>1113</v>
      </c>
      <c r="J723" s="6" t="s">
        <v>96</v>
      </c>
      <c r="K723">
        <v>0.31900000000000001</v>
      </c>
      <c r="L723">
        <v>0.98</v>
      </c>
      <c r="M723">
        <v>1.07</v>
      </c>
      <c r="N723" s="6" t="s">
        <v>96</v>
      </c>
      <c r="O723" s="6" t="s">
        <v>96</v>
      </c>
      <c r="P723" s="39" t="s">
        <v>96</v>
      </c>
      <c r="Q723" s="6" t="s">
        <v>96</v>
      </c>
      <c r="R723" s="6" t="s">
        <v>96</v>
      </c>
      <c r="S723" s="55"/>
      <c r="T723" s="6" t="s">
        <v>96</v>
      </c>
      <c r="U723">
        <v>13.39</v>
      </c>
      <c r="V723">
        <v>22.8</v>
      </c>
      <c r="W723">
        <v>4.6500000000000004</v>
      </c>
      <c r="X723">
        <v>13.45</v>
      </c>
      <c r="Y723" s="16" t="s">
        <v>96</v>
      </c>
      <c r="Z723" s="61" t="s">
        <v>96</v>
      </c>
      <c r="AA723" s="6" t="s">
        <v>171</v>
      </c>
      <c r="AB723" s="6">
        <v>1985</v>
      </c>
      <c r="AC723" s="6">
        <v>2005</v>
      </c>
      <c r="AD723" s="6" t="s">
        <v>96</v>
      </c>
      <c r="AE723" s="6">
        <v>0.77186765376653454</v>
      </c>
      <c r="AF723" s="6">
        <v>0.22813234623346546</v>
      </c>
      <c r="AG723" s="6" t="s">
        <v>96</v>
      </c>
      <c r="AH723" s="6" t="s">
        <v>96</v>
      </c>
      <c r="AI723" s="6" t="s">
        <v>96</v>
      </c>
      <c r="AJ723" s="6" t="s">
        <v>96</v>
      </c>
      <c r="AK723" s="6" t="s">
        <v>96</v>
      </c>
      <c r="AL723" s="6" t="s">
        <v>96</v>
      </c>
      <c r="AM723" s="6">
        <v>0.97</v>
      </c>
      <c r="AN723" s="6">
        <v>0.59</v>
      </c>
      <c r="AO723" s="6" t="s">
        <v>96</v>
      </c>
      <c r="AP723" s="6" t="s">
        <v>96</v>
      </c>
      <c r="AQ723" s="6" t="s">
        <v>96</v>
      </c>
      <c r="AR723" s="6" t="s">
        <v>96</v>
      </c>
      <c r="AS723" s="6">
        <v>1</v>
      </c>
      <c r="AT723" s="6" t="s">
        <v>96</v>
      </c>
      <c r="AU723" s="6" t="s">
        <v>96</v>
      </c>
      <c r="AV723" s="6" t="s">
        <v>96</v>
      </c>
      <c r="AW723" s="6" t="s">
        <v>96</v>
      </c>
      <c r="AX723" s="6">
        <v>1</v>
      </c>
      <c r="AY723" s="6">
        <v>1</v>
      </c>
      <c r="AZ723" s="6" t="s">
        <v>96</v>
      </c>
      <c r="BA723" s="6" t="s">
        <v>96</v>
      </c>
      <c r="BB723" s="6">
        <v>1</v>
      </c>
      <c r="BC723" s="6" t="s">
        <v>96</v>
      </c>
      <c r="BD723" s="6" t="s">
        <v>96</v>
      </c>
      <c r="BE723" s="6" t="s">
        <v>96</v>
      </c>
      <c r="BF723" s="6" t="s">
        <v>96</v>
      </c>
      <c r="BG723" s="6">
        <v>1</v>
      </c>
      <c r="BH723" s="6" t="s">
        <v>96</v>
      </c>
      <c r="BI723" s="6" t="s">
        <v>96</v>
      </c>
      <c r="BJ723" s="6" t="s">
        <v>96</v>
      </c>
      <c r="BK723" s="6" t="s">
        <v>1184</v>
      </c>
      <c r="BL723" s="6" t="s">
        <v>96</v>
      </c>
      <c r="BM723" s="6" t="s">
        <v>96</v>
      </c>
      <c r="BN723" s="6" t="s">
        <v>77</v>
      </c>
      <c r="BO723" t="s">
        <v>711</v>
      </c>
      <c r="BP723" s="6">
        <v>1</v>
      </c>
      <c r="BQ723" t="s">
        <v>710</v>
      </c>
      <c r="BR723" t="s">
        <v>1110</v>
      </c>
      <c r="BS723" s="6" t="s">
        <v>96</v>
      </c>
      <c r="BT723" s="6" t="s">
        <v>96</v>
      </c>
      <c r="BU723" s="6" t="s">
        <v>96</v>
      </c>
      <c r="BV723" s="6" t="s">
        <v>96</v>
      </c>
      <c r="BW723" s="6" t="s">
        <v>96</v>
      </c>
      <c r="BX723" s="6" t="s">
        <v>96</v>
      </c>
    </row>
    <row r="724" spans="1:76" x14ac:dyDescent="0.25">
      <c r="A724" s="6" t="s">
        <v>1109</v>
      </c>
      <c r="B724" s="6" t="s">
        <v>1108</v>
      </c>
      <c r="C724" s="6" t="s">
        <v>1107</v>
      </c>
      <c r="D724" s="6" t="s">
        <v>278</v>
      </c>
      <c r="E724" s="6">
        <v>2015</v>
      </c>
      <c r="F724" s="39">
        <v>1.02</v>
      </c>
      <c r="G724" t="s">
        <v>1112</v>
      </c>
      <c r="H724" t="s">
        <v>1111</v>
      </c>
      <c r="I724" t="s">
        <v>1113</v>
      </c>
      <c r="J724" s="6" t="s">
        <v>96</v>
      </c>
      <c r="K724">
        <v>0.01</v>
      </c>
      <c r="L724">
        <v>1.01</v>
      </c>
      <c r="M724">
        <v>1.04</v>
      </c>
      <c r="N724" s="6" t="s">
        <v>96</v>
      </c>
      <c r="O724" s="6" t="s">
        <v>96</v>
      </c>
      <c r="P724" s="39" t="s">
        <v>96</v>
      </c>
      <c r="Q724" s="6" t="s">
        <v>96</v>
      </c>
      <c r="R724" s="6" t="s">
        <v>96</v>
      </c>
      <c r="S724" s="55"/>
      <c r="T724" s="6" t="s">
        <v>96</v>
      </c>
      <c r="U724">
        <v>17.190000000000001</v>
      </c>
      <c r="V724">
        <v>24.41</v>
      </c>
      <c r="W724">
        <v>10.36</v>
      </c>
      <c r="X724">
        <v>17.43</v>
      </c>
      <c r="Y724" s="16" t="s">
        <v>96</v>
      </c>
      <c r="Z724" s="61" t="s">
        <v>96</v>
      </c>
      <c r="AA724" s="6" t="s">
        <v>171</v>
      </c>
      <c r="AB724" s="6">
        <v>1985</v>
      </c>
      <c r="AC724" s="6">
        <v>2005</v>
      </c>
      <c r="AD724" s="6" t="s">
        <v>96</v>
      </c>
      <c r="AE724" s="6">
        <v>1</v>
      </c>
      <c r="AF724" s="6" t="s">
        <v>96</v>
      </c>
      <c r="AG724" s="6" t="s">
        <v>96</v>
      </c>
      <c r="AH724" s="6" t="s">
        <v>96</v>
      </c>
      <c r="AI724" s="6" t="s">
        <v>96</v>
      </c>
      <c r="AJ724" s="6" t="s">
        <v>96</v>
      </c>
      <c r="AK724" s="6" t="s">
        <v>96</v>
      </c>
      <c r="AL724" s="6" t="s">
        <v>96</v>
      </c>
      <c r="AM724" s="6">
        <v>1.51</v>
      </c>
      <c r="AN724">
        <v>0.38</v>
      </c>
      <c r="AO724" s="6" t="s">
        <v>96</v>
      </c>
      <c r="AP724" s="6" t="s">
        <v>96</v>
      </c>
      <c r="AQ724" s="6" t="s">
        <v>96</v>
      </c>
      <c r="AR724" s="6" t="s">
        <v>96</v>
      </c>
      <c r="AS724" s="6">
        <v>1</v>
      </c>
      <c r="AT724" s="6" t="s">
        <v>96</v>
      </c>
      <c r="AU724" s="6" t="s">
        <v>96</v>
      </c>
      <c r="AV724" s="6" t="s">
        <v>96</v>
      </c>
      <c r="AW724" s="6" t="s">
        <v>96</v>
      </c>
      <c r="AX724" s="6">
        <v>1</v>
      </c>
      <c r="AY724" s="6">
        <v>1</v>
      </c>
      <c r="AZ724" s="6" t="s">
        <v>96</v>
      </c>
      <c r="BA724" s="6" t="s">
        <v>96</v>
      </c>
      <c r="BB724" s="6">
        <v>1</v>
      </c>
      <c r="BC724" s="6" t="s">
        <v>96</v>
      </c>
      <c r="BD724" s="6" t="s">
        <v>96</v>
      </c>
      <c r="BE724" s="6" t="s">
        <v>96</v>
      </c>
      <c r="BF724" s="6" t="s">
        <v>96</v>
      </c>
      <c r="BG724" s="6">
        <v>1</v>
      </c>
      <c r="BH724" s="6" t="s">
        <v>96</v>
      </c>
      <c r="BI724" s="6" t="s">
        <v>96</v>
      </c>
      <c r="BJ724" s="6" t="s">
        <v>96</v>
      </c>
      <c r="BK724" s="6" t="s">
        <v>1177</v>
      </c>
      <c r="BL724" s="6" t="s">
        <v>96</v>
      </c>
      <c r="BM724" s="6" t="s">
        <v>96</v>
      </c>
      <c r="BN724" s="6" t="s">
        <v>77</v>
      </c>
      <c r="BO724" t="s">
        <v>711</v>
      </c>
      <c r="BP724" s="6">
        <v>1</v>
      </c>
      <c r="BQ724" t="s">
        <v>710</v>
      </c>
      <c r="BR724" t="s">
        <v>1110</v>
      </c>
      <c r="BS724" s="6" t="s">
        <v>96</v>
      </c>
      <c r="BT724" s="6" t="s">
        <v>96</v>
      </c>
      <c r="BU724" s="6" t="s">
        <v>96</v>
      </c>
      <c r="BV724" s="6" t="s">
        <v>96</v>
      </c>
      <c r="BW724" s="6" t="s">
        <v>96</v>
      </c>
      <c r="BX724" s="6" t="s">
        <v>96</v>
      </c>
    </row>
    <row r="725" spans="1:76" x14ac:dyDescent="0.25">
      <c r="A725" s="6" t="s">
        <v>1109</v>
      </c>
      <c r="B725" s="6" t="s">
        <v>1108</v>
      </c>
      <c r="C725" s="6" t="s">
        <v>1107</v>
      </c>
      <c r="D725" s="6" t="s">
        <v>278</v>
      </c>
      <c r="E725" s="6">
        <v>2015</v>
      </c>
      <c r="F725" s="39">
        <v>1.02</v>
      </c>
      <c r="G725" t="s">
        <v>1112</v>
      </c>
      <c r="H725" t="s">
        <v>1111</v>
      </c>
      <c r="I725" t="s">
        <v>1113</v>
      </c>
      <c r="J725" s="6" t="s">
        <v>96</v>
      </c>
      <c r="K725">
        <v>3.3000000000000002E-2</v>
      </c>
      <c r="L725">
        <v>1</v>
      </c>
      <c r="M725">
        <v>1.04</v>
      </c>
      <c r="N725" s="6" t="s">
        <v>96</v>
      </c>
      <c r="O725" s="6" t="s">
        <v>96</v>
      </c>
      <c r="P725" s="39" t="s">
        <v>96</v>
      </c>
      <c r="Q725" s="6" t="s">
        <v>96</v>
      </c>
      <c r="R725" s="6" t="s">
        <v>96</v>
      </c>
      <c r="S725" s="55"/>
      <c r="T725" s="6" t="s">
        <v>96</v>
      </c>
      <c r="U725">
        <v>14.84</v>
      </c>
      <c r="V725">
        <v>23.31</v>
      </c>
      <c r="W725">
        <v>8.58</v>
      </c>
      <c r="X725">
        <v>14.81</v>
      </c>
      <c r="Y725" s="16" t="s">
        <v>96</v>
      </c>
      <c r="Z725" s="61" t="s">
        <v>96</v>
      </c>
      <c r="AA725" s="6" t="s">
        <v>171</v>
      </c>
      <c r="AB725" s="6">
        <v>1985</v>
      </c>
      <c r="AC725" s="6">
        <v>2005</v>
      </c>
      <c r="AD725" s="6" t="s">
        <v>96</v>
      </c>
      <c r="AE725" s="6">
        <v>1</v>
      </c>
      <c r="AF725" s="6" t="s">
        <v>96</v>
      </c>
      <c r="AG725" s="6" t="s">
        <v>96</v>
      </c>
      <c r="AH725" s="6" t="s">
        <v>96</v>
      </c>
      <c r="AI725" s="6" t="s">
        <v>96</v>
      </c>
      <c r="AJ725" s="6" t="s">
        <v>96</v>
      </c>
      <c r="AK725" s="6" t="s">
        <v>96</v>
      </c>
      <c r="AL725" s="6" t="s">
        <v>96</v>
      </c>
      <c r="AM725">
        <v>1.5</v>
      </c>
      <c r="AN725">
        <v>0.38</v>
      </c>
      <c r="AO725" s="6" t="s">
        <v>96</v>
      </c>
      <c r="AP725" s="6" t="s">
        <v>96</v>
      </c>
      <c r="AQ725" s="6" t="s">
        <v>96</v>
      </c>
      <c r="AR725" s="6" t="s">
        <v>96</v>
      </c>
      <c r="AS725" s="6">
        <v>1</v>
      </c>
      <c r="AT725" s="6" t="s">
        <v>96</v>
      </c>
      <c r="AU725" s="6" t="s">
        <v>96</v>
      </c>
      <c r="AV725" s="6" t="s">
        <v>96</v>
      </c>
      <c r="AW725" s="6" t="s">
        <v>96</v>
      </c>
      <c r="AX725" s="6">
        <v>1</v>
      </c>
      <c r="AY725" s="6">
        <v>1</v>
      </c>
      <c r="AZ725" s="6" t="s">
        <v>96</v>
      </c>
      <c r="BA725" s="6" t="s">
        <v>96</v>
      </c>
      <c r="BB725" s="6">
        <v>1</v>
      </c>
      <c r="BC725" s="6" t="s">
        <v>96</v>
      </c>
      <c r="BD725" s="6" t="s">
        <v>96</v>
      </c>
      <c r="BE725" s="6" t="s">
        <v>96</v>
      </c>
      <c r="BF725" s="6" t="s">
        <v>96</v>
      </c>
      <c r="BG725" s="6">
        <v>1</v>
      </c>
      <c r="BH725" s="6" t="s">
        <v>96</v>
      </c>
      <c r="BI725" s="6" t="s">
        <v>96</v>
      </c>
      <c r="BJ725" s="6" t="s">
        <v>96</v>
      </c>
      <c r="BK725" s="6" t="s">
        <v>1178</v>
      </c>
      <c r="BL725" s="6" t="s">
        <v>96</v>
      </c>
      <c r="BM725" s="6" t="s">
        <v>96</v>
      </c>
      <c r="BN725" s="6" t="s">
        <v>77</v>
      </c>
      <c r="BO725" t="s">
        <v>711</v>
      </c>
      <c r="BP725" s="6">
        <v>1</v>
      </c>
      <c r="BQ725" t="s">
        <v>710</v>
      </c>
      <c r="BR725" t="s">
        <v>1110</v>
      </c>
      <c r="BS725" s="6" t="s">
        <v>96</v>
      </c>
      <c r="BT725" s="6" t="s">
        <v>96</v>
      </c>
      <c r="BU725" s="6" t="s">
        <v>96</v>
      </c>
      <c r="BV725" s="6" t="s">
        <v>96</v>
      </c>
      <c r="BW725" s="6" t="s">
        <v>96</v>
      </c>
      <c r="BX725" s="6" t="s">
        <v>96</v>
      </c>
    </row>
    <row r="726" spans="1:76" x14ac:dyDescent="0.25">
      <c r="A726" s="6" t="s">
        <v>1109</v>
      </c>
      <c r="B726" s="6" t="s">
        <v>1108</v>
      </c>
      <c r="C726" s="6" t="s">
        <v>1107</v>
      </c>
      <c r="D726" s="6" t="s">
        <v>278</v>
      </c>
      <c r="E726" s="6">
        <v>2015</v>
      </c>
      <c r="F726" s="39">
        <v>1.04</v>
      </c>
      <c r="G726" t="s">
        <v>1112</v>
      </c>
      <c r="H726" t="s">
        <v>1111</v>
      </c>
      <c r="I726" t="s">
        <v>1113</v>
      </c>
      <c r="J726" s="6" t="s">
        <v>96</v>
      </c>
      <c r="K726">
        <v>1.4999999999999999E-2</v>
      </c>
      <c r="L726">
        <v>1.01</v>
      </c>
      <c r="M726">
        <v>1.07</v>
      </c>
      <c r="N726" s="6" t="s">
        <v>96</v>
      </c>
      <c r="O726" s="6" t="s">
        <v>96</v>
      </c>
      <c r="P726" s="39" t="s">
        <v>96</v>
      </c>
      <c r="Q726" s="6" t="s">
        <v>96</v>
      </c>
      <c r="R726" s="6" t="s">
        <v>96</v>
      </c>
      <c r="S726" s="55"/>
      <c r="T726" s="6" t="s">
        <v>96</v>
      </c>
      <c r="U726">
        <v>20.36</v>
      </c>
      <c r="V726">
        <v>26.5</v>
      </c>
      <c r="W726">
        <v>13.79</v>
      </c>
      <c r="X726">
        <v>20.86</v>
      </c>
      <c r="Y726" s="16" t="s">
        <v>96</v>
      </c>
      <c r="Z726" s="61" t="s">
        <v>96</v>
      </c>
      <c r="AA726" s="6" t="s">
        <v>171</v>
      </c>
      <c r="AB726" s="6">
        <v>1985</v>
      </c>
      <c r="AC726" s="6">
        <v>2005</v>
      </c>
      <c r="AD726" s="6" t="s">
        <v>96</v>
      </c>
      <c r="AE726" s="6">
        <v>1</v>
      </c>
      <c r="AF726" s="6" t="s">
        <v>96</v>
      </c>
      <c r="AG726" s="6" t="s">
        <v>96</v>
      </c>
      <c r="AH726" s="6" t="s">
        <v>96</v>
      </c>
      <c r="AI726" s="6" t="s">
        <v>96</v>
      </c>
      <c r="AJ726" s="6" t="s">
        <v>96</v>
      </c>
      <c r="AK726" s="6" t="s">
        <v>96</v>
      </c>
      <c r="AL726" s="6" t="s">
        <v>96</v>
      </c>
      <c r="AM726" s="6">
        <v>1.84</v>
      </c>
      <c r="AN726" s="6">
        <v>0.57999999999999996</v>
      </c>
      <c r="AO726" s="6" t="s">
        <v>96</v>
      </c>
      <c r="AP726" s="6" t="s">
        <v>96</v>
      </c>
      <c r="AQ726" s="6" t="s">
        <v>96</v>
      </c>
      <c r="AR726" s="6" t="s">
        <v>96</v>
      </c>
      <c r="AS726" s="6">
        <v>1</v>
      </c>
      <c r="AT726" s="6" t="s">
        <v>96</v>
      </c>
      <c r="AU726" s="6" t="s">
        <v>96</v>
      </c>
      <c r="AV726" s="6" t="s">
        <v>96</v>
      </c>
      <c r="AW726" s="6" t="s">
        <v>96</v>
      </c>
      <c r="AX726" s="6">
        <v>1</v>
      </c>
      <c r="AY726" s="6">
        <v>1</v>
      </c>
      <c r="AZ726" s="6" t="s">
        <v>96</v>
      </c>
      <c r="BA726" s="6" t="s">
        <v>96</v>
      </c>
      <c r="BB726" s="6">
        <v>1</v>
      </c>
      <c r="BC726" s="6" t="s">
        <v>96</v>
      </c>
      <c r="BD726" s="6" t="s">
        <v>96</v>
      </c>
      <c r="BE726" s="6" t="s">
        <v>96</v>
      </c>
      <c r="BF726" s="6" t="s">
        <v>96</v>
      </c>
      <c r="BG726" s="6">
        <v>1</v>
      </c>
      <c r="BH726" s="6" t="s">
        <v>96</v>
      </c>
      <c r="BI726" s="6" t="s">
        <v>96</v>
      </c>
      <c r="BJ726" s="6" t="s">
        <v>96</v>
      </c>
      <c r="BK726" s="6" t="s">
        <v>1179</v>
      </c>
      <c r="BL726" s="6" t="s">
        <v>96</v>
      </c>
      <c r="BM726" s="6" t="s">
        <v>96</v>
      </c>
      <c r="BN726" s="6" t="s">
        <v>77</v>
      </c>
      <c r="BO726" t="s">
        <v>711</v>
      </c>
      <c r="BP726" s="6">
        <v>1</v>
      </c>
      <c r="BQ726" t="s">
        <v>710</v>
      </c>
      <c r="BR726" t="s">
        <v>1110</v>
      </c>
      <c r="BS726" s="6" t="s">
        <v>96</v>
      </c>
      <c r="BT726" s="6" t="s">
        <v>96</v>
      </c>
      <c r="BU726" s="6" t="s">
        <v>96</v>
      </c>
      <c r="BV726" s="6" t="s">
        <v>96</v>
      </c>
      <c r="BW726" s="6" t="s">
        <v>96</v>
      </c>
      <c r="BX726" s="6" t="s">
        <v>96</v>
      </c>
    </row>
    <row r="727" spans="1:76" x14ac:dyDescent="0.25">
      <c r="A727" s="6" t="s">
        <v>1109</v>
      </c>
      <c r="B727" s="6" t="s">
        <v>1108</v>
      </c>
      <c r="C727" s="6" t="s">
        <v>1107</v>
      </c>
      <c r="D727" s="6" t="s">
        <v>278</v>
      </c>
      <c r="E727" s="6">
        <v>2015</v>
      </c>
      <c r="F727" s="39">
        <v>0.99</v>
      </c>
      <c r="G727" t="s">
        <v>1112</v>
      </c>
      <c r="H727" t="s">
        <v>1111</v>
      </c>
      <c r="I727" t="s">
        <v>1113</v>
      </c>
      <c r="J727" s="6" t="s">
        <v>96</v>
      </c>
      <c r="K727">
        <v>0.49</v>
      </c>
      <c r="L727">
        <v>0.96</v>
      </c>
      <c r="M727">
        <v>1.02</v>
      </c>
      <c r="N727" s="6" t="s">
        <v>96</v>
      </c>
      <c r="O727" s="6" t="s">
        <v>96</v>
      </c>
      <c r="P727" s="39" t="s">
        <v>96</v>
      </c>
      <c r="Q727" s="6" t="s">
        <v>96</v>
      </c>
      <c r="R727" s="6" t="s">
        <v>96</v>
      </c>
      <c r="S727" s="55"/>
      <c r="T727" s="6" t="s">
        <v>96</v>
      </c>
      <c r="U727">
        <v>16.829999999999998</v>
      </c>
      <c r="V727">
        <v>26.83</v>
      </c>
      <c r="W727">
        <v>9.49</v>
      </c>
      <c r="X727">
        <v>16.690000000000001</v>
      </c>
      <c r="Y727" s="16" t="s">
        <v>96</v>
      </c>
      <c r="Z727" s="61" t="s">
        <v>96</v>
      </c>
      <c r="AA727" s="6" t="s">
        <v>171</v>
      </c>
      <c r="AB727" s="6">
        <v>1985</v>
      </c>
      <c r="AC727" s="6">
        <v>2005</v>
      </c>
      <c r="AD727" s="6" t="s">
        <v>96</v>
      </c>
      <c r="AE727" s="6">
        <v>1</v>
      </c>
      <c r="AF727" s="6" t="s">
        <v>96</v>
      </c>
      <c r="AG727" s="6" t="s">
        <v>96</v>
      </c>
      <c r="AH727" s="6" t="s">
        <v>96</v>
      </c>
      <c r="AI727" s="6" t="s">
        <v>96</v>
      </c>
      <c r="AJ727" s="6" t="s">
        <v>96</v>
      </c>
      <c r="AK727" s="6" t="s">
        <v>96</v>
      </c>
      <c r="AL727" s="6" t="s">
        <v>96</v>
      </c>
      <c r="AM727" s="6">
        <v>1.63</v>
      </c>
      <c r="AN727" s="6">
        <v>0.59</v>
      </c>
      <c r="AO727" s="6" t="s">
        <v>96</v>
      </c>
      <c r="AP727" s="6" t="s">
        <v>96</v>
      </c>
      <c r="AQ727" s="6" t="s">
        <v>96</v>
      </c>
      <c r="AR727" s="6" t="s">
        <v>96</v>
      </c>
      <c r="AS727" s="6">
        <v>1</v>
      </c>
      <c r="AT727" s="6" t="s">
        <v>96</v>
      </c>
      <c r="AU727" s="6" t="s">
        <v>96</v>
      </c>
      <c r="AV727" s="6" t="s">
        <v>96</v>
      </c>
      <c r="AW727" s="6" t="s">
        <v>96</v>
      </c>
      <c r="AX727" s="6">
        <v>1</v>
      </c>
      <c r="AY727" s="6">
        <v>1</v>
      </c>
      <c r="AZ727" s="6" t="s">
        <v>96</v>
      </c>
      <c r="BA727" s="6" t="s">
        <v>96</v>
      </c>
      <c r="BB727" s="6">
        <v>1</v>
      </c>
      <c r="BC727" s="6" t="s">
        <v>96</v>
      </c>
      <c r="BD727" s="6" t="s">
        <v>96</v>
      </c>
      <c r="BE727" s="6" t="s">
        <v>96</v>
      </c>
      <c r="BF727" s="6" t="s">
        <v>96</v>
      </c>
      <c r="BG727" s="6">
        <v>1</v>
      </c>
      <c r="BH727" s="6" t="s">
        <v>96</v>
      </c>
      <c r="BI727" s="6" t="s">
        <v>96</v>
      </c>
      <c r="BJ727" s="6" t="s">
        <v>96</v>
      </c>
      <c r="BK727" s="6" t="s">
        <v>1180</v>
      </c>
      <c r="BL727" s="6" t="s">
        <v>96</v>
      </c>
      <c r="BM727" s="6" t="s">
        <v>96</v>
      </c>
      <c r="BN727" s="6" t="s">
        <v>77</v>
      </c>
      <c r="BO727" t="s">
        <v>711</v>
      </c>
      <c r="BP727" s="6">
        <v>1</v>
      </c>
      <c r="BQ727" t="s">
        <v>710</v>
      </c>
      <c r="BR727" t="s">
        <v>1110</v>
      </c>
      <c r="BS727" s="6" t="s">
        <v>96</v>
      </c>
      <c r="BT727" s="6" t="s">
        <v>96</v>
      </c>
      <c r="BU727" s="6" t="s">
        <v>96</v>
      </c>
      <c r="BV727" s="6" t="s">
        <v>96</v>
      </c>
      <c r="BW727" s="6" t="s">
        <v>96</v>
      </c>
      <c r="BX727" s="6" t="s">
        <v>96</v>
      </c>
    </row>
    <row r="728" spans="1:76" x14ac:dyDescent="0.25">
      <c r="A728" s="6" t="s">
        <v>1109</v>
      </c>
      <c r="B728" s="6" t="s">
        <v>1108</v>
      </c>
      <c r="C728" s="6" t="s">
        <v>1107</v>
      </c>
      <c r="D728" s="6" t="s">
        <v>278</v>
      </c>
      <c r="E728" s="6">
        <v>2015</v>
      </c>
      <c r="F728" s="39">
        <v>1.01</v>
      </c>
      <c r="G728" t="s">
        <v>1112</v>
      </c>
      <c r="H728" t="s">
        <v>1111</v>
      </c>
      <c r="I728" t="s">
        <v>1113</v>
      </c>
      <c r="J728" s="6" t="s">
        <v>96</v>
      </c>
      <c r="K728">
        <v>0.35799999999999998</v>
      </c>
      <c r="L728">
        <v>0.98</v>
      </c>
      <c r="M728">
        <v>1.04</v>
      </c>
      <c r="N728" s="6" t="s">
        <v>96</v>
      </c>
      <c r="O728" s="6" t="s">
        <v>96</v>
      </c>
      <c r="P728" s="39" t="s">
        <v>96</v>
      </c>
      <c r="Q728" s="6" t="s">
        <v>96</v>
      </c>
      <c r="R728" s="6" t="s">
        <v>96</v>
      </c>
      <c r="S728" s="55"/>
      <c r="T728" s="6" t="s">
        <v>96</v>
      </c>
      <c r="U728">
        <v>18.37</v>
      </c>
      <c r="V728">
        <v>27.81</v>
      </c>
      <c r="W728">
        <v>11.66</v>
      </c>
      <c r="X728">
        <v>18.05</v>
      </c>
      <c r="Y728" s="16" t="s">
        <v>96</v>
      </c>
      <c r="Z728" s="61" t="s">
        <v>96</v>
      </c>
      <c r="AA728" s="6" t="s">
        <v>171</v>
      </c>
      <c r="AB728" s="6">
        <v>1985</v>
      </c>
      <c r="AC728" s="6">
        <v>2005</v>
      </c>
      <c r="AD728" s="6" t="s">
        <v>96</v>
      </c>
      <c r="AE728" s="6">
        <v>1</v>
      </c>
      <c r="AF728" s="6" t="s">
        <v>96</v>
      </c>
      <c r="AG728" s="6" t="s">
        <v>96</v>
      </c>
      <c r="AH728" s="6" t="s">
        <v>96</v>
      </c>
      <c r="AI728" s="6" t="s">
        <v>96</v>
      </c>
      <c r="AJ728" s="6" t="s">
        <v>96</v>
      </c>
      <c r="AK728" s="6" t="s">
        <v>96</v>
      </c>
      <c r="AL728" s="6" t="s">
        <v>96</v>
      </c>
      <c r="AM728" s="6">
        <v>1.69</v>
      </c>
      <c r="AN728" s="6">
        <v>0.56999999999999995</v>
      </c>
      <c r="AO728" s="6" t="s">
        <v>96</v>
      </c>
      <c r="AP728" s="6" t="s">
        <v>96</v>
      </c>
      <c r="AQ728" s="6" t="s">
        <v>96</v>
      </c>
      <c r="AR728" s="6" t="s">
        <v>96</v>
      </c>
      <c r="AS728" s="6">
        <v>1</v>
      </c>
      <c r="AT728" s="6" t="s">
        <v>96</v>
      </c>
      <c r="AU728" s="6" t="s">
        <v>96</v>
      </c>
      <c r="AV728" s="6" t="s">
        <v>96</v>
      </c>
      <c r="AW728" s="6" t="s">
        <v>96</v>
      </c>
      <c r="AX728" s="6">
        <v>1</v>
      </c>
      <c r="AY728" s="6">
        <v>1</v>
      </c>
      <c r="AZ728" s="6" t="s">
        <v>96</v>
      </c>
      <c r="BA728" s="6" t="s">
        <v>96</v>
      </c>
      <c r="BB728" s="6">
        <v>1</v>
      </c>
      <c r="BC728" s="6" t="s">
        <v>96</v>
      </c>
      <c r="BD728" s="6" t="s">
        <v>96</v>
      </c>
      <c r="BE728" s="6" t="s">
        <v>96</v>
      </c>
      <c r="BF728" s="6" t="s">
        <v>96</v>
      </c>
      <c r="BG728" s="6">
        <v>1</v>
      </c>
      <c r="BH728" s="6" t="s">
        <v>96</v>
      </c>
      <c r="BI728" s="6" t="s">
        <v>96</v>
      </c>
      <c r="BJ728" s="6" t="s">
        <v>96</v>
      </c>
      <c r="BK728" s="6" t="s">
        <v>1181</v>
      </c>
      <c r="BL728" s="6" t="s">
        <v>96</v>
      </c>
      <c r="BM728" s="6" t="s">
        <v>96</v>
      </c>
      <c r="BN728" s="6" t="s">
        <v>77</v>
      </c>
      <c r="BO728" t="s">
        <v>711</v>
      </c>
      <c r="BP728" s="6">
        <v>1</v>
      </c>
      <c r="BQ728" t="s">
        <v>710</v>
      </c>
      <c r="BR728" t="s">
        <v>1110</v>
      </c>
      <c r="BS728" s="6" t="s">
        <v>96</v>
      </c>
      <c r="BT728" s="6" t="s">
        <v>96</v>
      </c>
      <c r="BU728" s="6" t="s">
        <v>96</v>
      </c>
      <c r="BV728" s="6" t="s">
        <v>96</v>
      </c>
      <c r="BW728" s="6" t="s">
        <v>96</v>
      </c>
      <c r="BX728" s="6" t="s">
        <v>96</v>
      </c>
    </row>
    <row r="729" spans="1:76" x14ac:dyDescent="0.25">
      <c r="A729" s="6" t="s">
        <v>1109</v>
      </c>
      <c r="B729" s="6" t="s">
        <v>1108</v>
      </c>
      <c r="C729" s="6" t="s">
        <v>1107</v>
      </c>
      <c r="D729" s="6" t="s">
        <v>278</v>
      </c>
      <c r="E729" s="6">
        <v>2015</v>
      </c>
      <c r="F729" s="39">
        <v>1.04</v>
      </c>
      <c r="G729" t="s">
        <v>1112</v>
      </c>
      <c r="H729" t="s">
        <v>1111</v>
      </c>
      <c r="I729" t="s">
        <v>1113</v>
      </c>
      <c r="J729" s="6" t="s">
        <v>96</v>
      </c>
      <c r="K729">
        <v>0.30099999999999999</v>
      </c>
      <c r="L729">
        <v>0.97</v>
      </c>
      <c r="M729">
        <v>1.1200000000000001</v>
      </c>
      <c r="N729" s="6" t="s">
        <v>96</v>
      </c>
      <c r="O729" s="6" t="s">
        <v>96</v>
      </c>
      <c r="P729" s="39" t="s">
        <v>96</v>
      </c>
      <c r="Q729" s="6" t="s">
        <v>96</v>
      </c>
      <c r="R729" s="6" t="s">
        <v>96</v>
      </c>
      <c r="S729" s="55"/>
      <c r="T729" s="6" t="s">
        <v>96</v>
      </c>
      <c r="U729">
        <v>12.97</v>
      </c>
      <c r="V729">
        <v>19.63</v>
      </c>
      <c r="W729">
        <v>7.28</v>
      </c>
      <c r="X729">
        <v>12.93</v>
      </c>
      <c r="Y729" s="16" t="s">
        <v>96</v>
      </c>
      <c r="Z729" s="61" t="s">
        <v>96</v>
      </c>
      <c r="AA729" s="6" t="s">
        <v>171</v>
      </c>
      <c r="AB729" s="6">
        <v>1985</v>
      </c>
      <c r="AC729" s="6">
        <v>2005</v>
      </c>
      <c r="AD729" s="6" t="s">
        <v>96</v>
      </c>
      <c r="AE729" s="6">
        <v>1</v>
      </c>
      <c r="AF729" s="6" t="s">
        <v>96</v>
      </c>
      <c r="AG729" s="6" t="s">
        <v>96</v>
      </c>
      <c r="AH729" s="6" t="s">
        <v>96</v>
      </c>
      <c r="AI729" s="6" t="s">
        <v>96</v>
      </c>
      <c r="AJ729" s="6" t="s">
        <v>96</v>
      </c>
      <c r="AK729" s="6" t="s">
        <v>96</v>
      </c>
      <c r="AL729" s="6" t="s">
        <v>96</v>
      </c>
      <c r="AM729" s="6">
        <v>2.0699999999999998</v>
      </c>
      <c r="AN729" s="6">
        <v>1.43</v>
      </c>
      <c r="AO729" s="6" t="s">
        <v>96</v>
      </c>
      <c r="AP729" s="6" t="s">
        <v>96</v>
      </c>
      <c r="AQ729" s="6" t="s">
        <v>96</v>
      </c>
      <c r="AR729" s="6" t="s">
        <v>96</v>
      </c>
      <c r="AS729" s="6">
        <v>1</v>
      </c>
      <c r="AT729" s="6" t="s">
        <v>96</v>
      </c>
      <c r="AU729" s="6" t="s">
        <v>96</v>
      </c>
      <c r="AV729" s="6" t="s">
        <v>96</v>
      </c>
      <c r="AW729" s="6" t="s">
        <v>96</v>
      </c>
      <c r="AX729" s="6">
        <v>1</v>
      </c>
      <c r="AY729" s="6">
        <v>1</v>
      </c>
      <c r="AZ729" s="6" t="s">
        <v>96</v>
      </c>
      <c r="BA729" s="6" t="s">
        <v>96</v>
      </c>
      <c r="BB729" s="6">
        <v>1</v>
      </c>
      <c r="BC729" s="6" t="s">
        <v>96</v>
      </c>
      <c r="BD729" s="6" t="s">
        <v>96</v>
      </c>
      <c r="BE729" s="6" t="s">
        <v>96</v>
      </c>
      <c r="BF729" s="6" t="s">
        <v>96</v>
      </c>
      <c r="BG729" s="6">
        <v>1</v>
      </c>
      <c r="BH729" s="6" t="s">
        <v>96</v>
      </c>
      <c r="BI729" s="6" t="s">
        <v>96</v>
      </c>
      <c r="BJ729" s="6" t="s">
        <v>96</v>
      </c>
      <c r="BK729" s="6" t="s">
        <v>1182</v>
      </c>
      <c r="BL729" s="6" t="s">
        <v>96</v>
      </c>
      <c r="BM729" s="6" t="s">
        <v>96</v>
      </c>
      <c r="BN729" s="6" t="s">
        <v>77</v>
      </c>
      <c r="BO729" t="s">
        <v>711</v>
      </c>
      <c r="BP729" s="6">
        <v>1</v>
      </c>
      <c r="BQ729" t="s">
        <v>710</v>
      </c>
      <c r="BR729" t="s">
        <v>1110</v>
      </c>
      <c r="BS729" s="6" t="s">
        <v>96</v>
      </c>
      <c r="BT729" s="6" t="s">
        <v>96</v>
      </c>
      <c r="BU729" s="6" t="s">
        <v>96</v>
      </c>
      <c r="BV729" s="6" t="s">
        <v>96</v>
      </c>
      <c r="BW729" s="6" t="s">
        <v>96</v>
      </c>
      <c r="BX729" s="6" t="s">
        <v>96</v>
      </c>
    </row>
    <row r="730" spans="1:76" x14ac:dyDescent="0.25">
      <c r="A730" s="6" t="s">
        <v>1109</v>
      </c>
      <c r="B730" s="6" t="s">
        <v>1108</v>
      </c>
      <c r="C730" s="6" t="s">
        <v>1107</v>
      </c>
      <c r="D730" s="6" t="s">
        <v>278</v>
      </c>
      <c r="E730" s="6">
        <v>2015</v>
      </c>
      <c r="F730" s="39">
        <v>1.08</v>
      </c>
      <c r="G730" t="s">
        <v>1112</v>
      </c>
      <c r="H730" t="s">
        <v>1111</v>
      </c>
      <c r="I730" t="s">
        <v>1113</v>
      </c>
      <c r="J730" s="6" t="s">
        <v>96</v>
      </c>
      <c r="K730">
        <v>0.19400000000000001</v>
      </c>
      <c r="L730">
        <v>0.96</v>
      </c>
      <c r="M730">
        <v>1.21</v>
      </c>
      <c r="N730" s="6" t="s">
        <v>96</v>
      </c>
      <c r="O730" s="6" t="s">
        <v>96</v>
      </c>
      <c r="P730" s="39" t="s">
        <v>96</v>
      </c>
      <c r="Q730" s="6" t="s">
        <v>96</v>
      </c>
      <c r="R730" s="6" t="s">
        <v>96</v>
      </c>
      <c r="S730" s="55"/>
      <c r="T730" s="6" t="s">
        <v>96</v>
      </c>
      <c r="U730">
        <v>27.52</v>
      </c>
      <c r="V730">
        <v>30.23</v>
      </c>
      <c r="W730">
        <v>22.45</v>
      </c>
      <c r="X730">
        <v>28.03</v>
      </c>
      <c r="Y730" s="16" t="s">
        <v>96</v>
      </c>
      <c r="Z730" s="61" t="s">
        <v>96</v>
      </c>
      <c r="AA730" s="6" t="s">
        <v>171</v>
      </c>
      <c r="AB730" s="6">
        <v>1985</v>
      </c>
      <c r="AC730" s="6">
        <v>2005</v>
      </c>
      <c r="AD730" s="6" t="s">
        <v>96</v>
      </c>
      <c r="AE730" s="6">
        <v>1</v>
      </c>
      <c r="AF730" s="6" t="s">
        <v>96</v>
      </c>
      <c r="AG730" s="6" t="s">
        <v>96</v>
      </c>
      <c r="AH730" s="6" t="s">
        <v>96</v>
      </c>
      <c r="AI730" s="6" t="s">
        <v>96</v>
      </c>
      <c r="AJ730" s="6" t="s">
        <v>96</v>
      </c>
      <c r="AK730" s="6" t="s">
        <v>96</v>
      </c>
      <c r="AL730" s="6" t="s">
        <v>96</v>
      </c>
      <c r="AM730" s="6">
        <v>2.34</v>
      </c>
      <c r="AN730" s="6">
        <v>2.14</v>
      </c>
      <c r="AO730" s="6" t="s">
        <v>96</v>
      </c>
      <c r="AP730" s="6" t="s">
        <v>96</v>
      </c>
      <c r="AQ730" s="6" t="s">
        <v>96</v>
      </c>
      <c r="AR730" s="6" t="s">
        <v>96</v>
      </c>
      <c r="AS730" s="6">
        <v>1</v>
      </c>
      <c r="AT730" s="6" t="s">
        <v>96</v>
      </c>
      <c r="AU730" s="6" t="s">
        <v>96</v>
      </c>
      <c r="AV730" s="6" t="s">
        <v>96</v>
      </c>
      <c r="AW730" s="6" t="s">
        <v>96</v>
      </c>
      <c r="AX730" s="6">
        <v>1</v>
      </c>
      <c r="AY730" s="6">
        <v>1</v>
      </c>
      <c r="AZ730" s="6" t="s">
        <v>96</v>
      </c>
      <c r="BA730" s="6" t="s">
        <v>96</v>
      </c>
      <c r="BB730" s="6">
        <v>1</v>
      </c>
      <c r="BC730" s="6" t="s">
        <v>96</v>
      </c>
      <c r="BD730" s="6" t="s">
        <v>96</v>
      </c>
      <c r="BE730" s="6" t="s">
        <v>96</v>
      </c>
      <c r="BF730" s="6" t="s">
        <v>96</v>
      </c>
      <c r="BG730" s="6">
        <v>1</v>
      </c>
      <c r="BH730" s="6" t="s">
        <v>96</v>
      </c>
      <c r="BI730" s="6" t="s">
        <v>96</v>
      </c>
      <c r="BJ730" s="6" t="s">
        <v>96</v>
      </c>
      <c r="BK730" s="6" t="s">
        <v>1183</v>
      </c>
      <c r="BL730" s="6" t="s">
        <v>96</v>
      </c>
      <c r="BM730" s="6" t="s">
        <v>96</v>
      </c>
      <c r="BN730" s="6" t="s">
        <v>77</v>
      </c>
      <c r="BO730" t="s">
        <v>711</v>
      </c>
      <c r="BP730" s="6">
        <v>1</v>
      </c>
      <c r="BQ730" t="s">
        <v>710</v>
      </c>
      <c r="BR730" t="s">
        <v>1110</v>
      </c>
      <c r="BS730" s="6" t="s">
        <v>96</v>
      </c>
      <c r="BT730" s="6" t="s">
        <v>96</v>
      </c>
      <c r="BU730" s="6" t="s">
        <v>96</v>
      </c>
      <c r="BV730" s="6" t="s">
        <v>96</v>
      </c>
      <c r="BW730" s="6" t="s">
        <v>96</v>
      </c>
      <c r="BX730" s="6" t="s">
        <v>96</v>
      </c>
    </row>
    <row r="731" spans="1:76" x14ac:dyDescent="0.25">
      <c r="A731" s="6" t="s">
        <v>1109</v>
      </c>
      <c r="B731" s="6" t="s">
        <v>1108</v>
      </c>
      <c r="C731" s="6" t="s">
        <v>1107</v>
      </c>
      <c r="D731" s="6" t="s">
        <v>278</v>
      </c>
      <c r="E731" s="6">
        <v>2015</v>
      </c>
      <c r="F731" s="39">
        <v>1.01</v>
      </c>
      <c r="G731" t="s">
        <v>1112</v>
      </c>
      <c r="H731" t="s">
        <v>1111</v>
      </c>
      <c r="I731" t="s">
        <v>1113</v>
      </c>
      <c r="J731" s="6" t="s">
        <v>96</v>
      </c>
      <c r="K731">
        <v>0.83899999999999997</v>
      </c>
      <c r="L731">
        <v>0.95</v>
      </c>
      <c r="M731">
        <v>1.06</v>
      </c>
      <c r="N731" s="6" t="s">
        <v>96</v>
      </c>
      <c r="O731" s="6" t="s">
        <v>96</v>
      </c>
      <c r="P731" s="39" t="s">
        <v>96</v>
      </c>
      <c r="Q731" s="6" t="s">
        <v>96</v>
      </c>
      <c r="R731" s="6" t="s">
        <v>96</v>
      </c>
      <c r="S731" s="55"/>
      <c r="T731" s="6" t="s">
        <v>96</v>
      </c>
      <c r="U731">
        <v>13.39</v>
      </c>
      <c r="V731">
        <v>22.8</v>
      </c>
      <c r="W731">
        <v>4.6500000000000004</v>
      </c>
      <c r="X731">
        <v>13.45</v>
      </c>
      <c r="Y731" s="16" t="s">
        <v>96</v>
      </c>
      <c r="Z731" s="61" t="s">
        <v>96</v>
      </c>
      <c r="AA731" s="6" t="s">
        <v>171</v>
      </c>
      <c r="AB731" s="6">
        <v>1985</v>
      </c>
      <c r="AC731" s="6">
        <v>2005</v>
      </c>
      <c r="AD731" s="6" t="s">
        <v>96</v>
      </c>
      <c r="AE731" s="6">
        <v>1</v>
      </c>
      <c r="AF731" s="6" t="s">
        <v>96</v>
      </c>
      <c r="AG731" s="6" t="s">
        <v>96</v>
      </c>
      <c r="AH731" s="6" t="s">
        <v>96</v>
      </c>
      <c r="AI731" s="6" t="s">
        <v>96</v>
      </c>
      <c r="AJ731" s="6" t="s">
        <v>96</v>
      </c>
      <c r="AK731" s="6" t="s">
        <v>96</v>
      </c>
      <c r="AL731" s="6" t="s">
        <v>96</v>
      </c>
      <c r="AM731" s="6">
        <v>1.52</v>
      </c>
      <c r="AN731" s="6">
        <v>1.03</v>
      </c>
      <c r="AO731" s="6" t="s">
        <v>96</v>
      </c>
      <c r="AP731" s="6" t="s">
        <v>96</v>
      </c>
      <c r="AQ731" s="6" t="s">
        <v>96</v>
      </c>
      <c r="AR731" s="6" t="s">
        <v>96</v>
      </c>
      <c r="AS731" s="6">
        <v>1</v>
      </c>
      <c r="AT731" s="6" t="s">
        <v>96</v>
      </c>
      <c r="AU731" s="6" t="s">
        <v>96</v>
      </c>
      <c r="AV731" s="6" t="s">
        <v>96</v>
      </c>
      <c r="AW731" s="6" t="s">
        <v>96</v>
      </c>
      <c r="AX731" s="6">
        <v>1</v>
      </c>
      <c r="AY731" s="6">
        <v>1</v>
      </c>
      <c r="AZ731" s="6" t="s">
        <v>96</v>
      </c>
      <c r="BA731" s="6" t="s">
        <v>96</v>
      </c>
      <c r="BB731" s="6">
        <v>1</v>
      </c>
      <c r="BC731" s="6" t="s">
        <v>96</v>
      </c>
      <c r="BD731" s="6" t="s">
        <v>96</v>
      </c>
      <c r="BE731" s="6" t="s">
        <v>96</v>
      </c>
      <c r="BF731" s="6" t="s">
        <v>96</v>
      </c>
      <c r="BG731" s="6">
        <v>1</v>
      </c>
      <c r="BH731" s="6" t="s">
        <v>96</v>
      </c>
      <c r="BI731" s="6" t="s">
        <v>96</v>
      </c>
      <c r="BJ731" s="6" t="s">
        <v>96</v>
      </c>
      <c r="BK731" s="6" t="s">
        <v>1184</v>
      </c>
      <c r="BL731" s="6" t="s">
        <v>96</v>
      </c>
      <c r="BM731" s="6" t="s">
        <v>96</v>
      </c>
      <c r="BN731" s="6" t="s">
        <v>77</v>
      </c>
      <c r="BO731" t="s">
        <v>711</v>
      </c>
      <c r="BP731" s="6">
        <v>1</v>
      </c>
      <c r="BQ731" t="s">
        <v>710</v>
      </c>
      <c r="BR731" t="s">
        <v>1110</v>
      </c>
      <c r="BS731" s="6" t="s">
        <v>96</v>
      </c>
      <c r="BT731" s="6" t="s">
        <v>96</v>
      </c>
      <c r="BU731" s="6" t="s">
        <v>96</v>
      </c>
      <c r="BV731" s="6" t="s">
        <v>96</v>
      </c>
      <c r="BW731" s="6" t="s">
        <v>96</v>
      </c>
      <c r="BX731" s="6" t="s">
        <v>96</v>
      </c>
    </row>
    <row r="732" spans="1:76" x14ac:dyDescent="0.25">
      <c r="A732" s="6" t="s">
        <v>1109</v>
      </c>
      <c r="B732" s="6" t="s">
        <v>1108</v>
      </c>
      <c r="C732" s="6" t="s">
        <v>1107</v>
      </c>
      <c r="D732" s="6" t="s">
        <v>278</v>
      </c>
      <c r="E732" s="6">
        <v>2015</v>
      </c>
      <c r="F732" s="39">
        <v>1.03</v>
      </c>
      <c r="G732" t="s">
        <v>1112</v>
      </c>
      <c r="H732" t="s">
        <v>1111</v>
      </c>
      <c r="I732" t="s">
        <v>1113</v>
      </c>
      <c r="J732" s="6" t="s">
        <v>96</v>
      </c>
      <c r="K732">
        <v>8.8999999999999996E-2</v>
      </c>
      <c r="L732">
        <v>1</v>
      </c>
      <c r="M732">
        <v>1.06</v>
      </c>
      <c r="N732" s="6" t="s">
        <v>96</v>
      </c>
      <c r="O732" s="6" t="s">
        <v>96</v>
      </c>
      <c r="P732" s="39" t="s">
        <v>96</v>
      </c>
      <c r="Q732" s="6" t="s">
        <v>96</v>
      </c>
      <c r="R732" s="6" t="s">
        <v>96</v>
      </c>
      <c r="S732" s="55"/>
      <c r="T732" s="6" t="s">
        <v>96</v>
      </c>
      <c r="U732">
        <v>17.190000000000001</v>
      </c>
      <c r="V732">
        <v>24.41</v>
      </c>
      <c r="W732">
        <v>10.36</v>
      </c>
      <c r="X732">
        <v>17.43</v>
      </c>
      <c r="Y732" s="16" t="s">
        <v>96</v>
      </c>
      <c r="Z732" s="61" t="s">
        <v>96</v>
      </c>
      <c r="AA732" s="6" t="s">
        <v>171</v>
      </c>
      <c r="AB732" s="6">
        <v>1985</v>
      </c>
      <c r="AC732" s="6">
        <v>2005</v>
      </c>
      <c r="AD732" s="6" t="s">
        <v>96</v>
      </c>
      <c r="AE732" s="6" t="s">
        <v>96</v>
      </c>
      <c r="AF732" s="6">
        <v>1</v>
      </c>
      <c r="AG732" s="6" t="s">
        <v>96</v>
      </c>
      <c r="AH732" s="6" t="s">
        <v>96</v>
      </c>
      <c r="AI732" s="6" t="s">
        <v>96</v>
      </c>
      <c r="AJ732" s="6" t="s">
        <v>96</v>
      </c>
      <c r="AK732" s="6" t="s">
        <v>96</v>
      </c>
      <c r="AL732" s="6" t="s">
        <v>96</v>
      </c>
      <c r="AM732">
        <v>0.44</v>
      </c>
      <c r="AN732">
        <v>0.19</v>
      </c>
      <c r="AO732" s="6" t="s">
        <v>96</v>
      </c>
      <c r="AP732" s="6" t="s">
        <v>96</v>
      </c>
      <c r="AQ732" s="6" t="s">
        <v>96</v>
      </c>
      <c r="AR732" s="6" t="s">
        <v>96</v>
      </c>
      <c r="AS732" s="6">
        <v>1</v>
      </c>
      <c r="AT732" s="6" t="s">
        <v>96</v>
      </c>
      <c r="AU732" s="6" t="s">
        <v>96</v>
      </c>
      <c r="AV732" s="6" t="s">
        <v>96</v>
      </c>
      <c r="AW732" s="6" t="s">
        <v>96</v>
      </c>
      <c r="AX732" s="6">
        <v>1</v>
      </c>
      <c r="AY732" s="6">
        <v>1</v>
      </c>
      <c r="AZ732" s="6" t="s">
        <v>96</v>
      </c>
      <c r="BA732" s="6" t="s">
        <v>96</v>
      </c>
      <c r="BB732" s="6">
        <v>1</v>
      </c>
      <c r="BC732" s="6" t="s">
        <v>96</v>
      </c>
      <c r="BD732" s="6" t="s">
        <v>96</v>
      </c>
      <c r="BE732" s="6" t="s">
        <v>96</v>
      </c>
      <c r="BF732" s="6" t="s">
        <v>96</v>
      </c>
      <c r="BG732" s="6">
        <v>1</v>
      </c>
      <c r="BH732" s="6" t="s">
        <v>96</v>
      </c>
      <c r="BI732" s="6" t="s">
        <v>96</v>
      </c>
      <c r="BJ732" s="6" t="s">
        <v>96</v>
      </c>
      <c r="BK732" s="6" t="s">
        <v>1177</v>
      </c>
      <c r="BL732" s="6" t="s">
        <v>96</v>
      </c>
      <c r="BM732" s="6" t="s">
        <v>96</v>
      </c>
      <c r="BN732" s="6" t="s">
        <v>77</v>
      </c>
      <c r="BO732" t="s">
        <v>711</v>
      </c>
      <c r="BP732" s="6">
        <v>1</v>
      </c>
      <c r="BQ732" t="s">
        <v>710</v>
      </c>
      <c r="BR732" t="s">
        <v>1110</v>
      </c>
      <c r="BS732" s="6" t="s">
        <v>96</v>
      </c>
      <c r="BT732" s="6" t="s">
        <v>96</v>
      </c>
      <c r="BU732" s="6" t="s">
        <v>96</v>
      </c>
      <c r="BV732" s="6" t="s">
        <v>96</v>
      </c>
      <c r="BW732" s="6" t="s">
        <v>96</v>
      </c>
      <c r="BX732" s="6" t="s">
        <v>96</v>
      </c>
    </row>
    <row r="733" spans="1:76" x14ac:dyDescent="0.25">
      <c r="A733" s="6" t="s">
        <v>1109</v>
      </c>
      <c r="B733" s="6" t="s">
        <v>1108</v>
      </c>
      <c r="C733" s="6" t="s">
        <v>1107</v>
      </c>
      <c r="D733" s="6" t="s">
        <v>278</v>
      </c>
      <c r="E733" s="6">
        <v>2015</v>
      </c>
      <c r="F733" s="39">
        <v>0.99</v>
      </c>
      <c r="G733" t="s">
        <v>1112</v>
      </c>
      <c r="H733" t="s">
        <v>1111</v>
      </c>
      <c r="I733" t="s">
        <v>1113</v>
      </c>
      <c r="J733" s="6" t="s">
        <v>96</v>
      </c>
      <c r="K733">
        <v>0.53600000000000003</v>
      </c>
      <c r="L733">
        <v>0.95</v>
      </c>
      <c r="M733">
        <v>1.02</v>
      </c>
      <c r="N733" s="6" t="s">
        <v>96</v>
      </c>
      <c r="O733" s="6" t="s">
        <v>96</v>
      </c>
      <c r="P733" s="39" t="s">
        <v>96</v>
      </c>
      <c r="Q733" s="6" t="s">
        <v>96</v>
      </c>
      <c r="R733" s="6" t="s">
        <v>96</v>
      </c>
      <c r="S733" s="55"/>
      <c r="T733" s="6" t="s">
        <v>96</v>
      </c>
      <c r="U733">
        <v>14.84</v>
      </c>
      <c r="V733">
        <v>23.31</v>
      </c>
      <c r="W733">
        <v>8.58</v>
      </c>
      <c r="X733">
        <v>14.81</v>
      </c>
      <c r="Y733" s="16" t="s">
        <v>96</v>
      </c>
      <c r="Z733" s="61" t="s">
        <v>96</v>
      </c>
      <c r="AA733" s="6" t="s">
        <v>171</v>
      </c>
      <c r="AB733" s="6">
        <v>1985</v>
      </c>
      <c r="AC733" s="6">
        <v>2005</v>
      </c>
      <c r="AD733" s="6" t="s">
        <v>96</v>
      </c>
      <c r="AE733" s="6" t="s">
        <v>96</v>
      </c>
      <c r="AF733" s="6">
        <v>1</v>
      </c>
      <c r="AG733" s="6" t="s">
        <v>96</v>
      </c>
      <c r="AH733" s="6" t="s">
        <v>96</v>
      </c>
      <c r="AI733" s="6" t="s">
        <v>96</v>
      </c>
      <c r="AJ733" s="6" t="s">
        <v>96</v>
      </c>
      <c r="AK733" s="6" t="s">
        <v>96</v>
      </c>
      <c r="AL733" s="6" t="s">
        <v>96</v>
      </c>
      <c r="AM733" s="6">
        <v>0.47</v>
      </c>
      <c r="AN733" s="6">
        <v>0.18</v>
      </c>
      <c r="AO733" s="6" t="s">
        <v>96</v>
      </c>
      <c r="AP733" s="6" t="s">
        <v>96</v>
      </c>
      <c r="AQ733" s="6" t="s">
        <v>96</v>
      </c>
      <c r="AR733" s="6" t="s">
        <v>96</v>
      </c>
      <c r="AS733" s="6">
        <v>1</v>
      </c>
      <c r="AT733" s="6" t="s">
        <v>96</v>
      </c>
      <c r="AU733" s="6" t="s">
        <v>96</v>
      </c>
      <c r="AV733" s="6" t="s">
        <v>96</v>
      </c>
      <c r="AW733" s="6" t="s">
        <v>96</v>
      </c>
      <c r="AX733" s="6">
        <v>1</v>
      </c>
      <c r="AY733" s="6">
        <v>1</v>
      </c>
      <c r="AZ733" s="6" t="s">
        <v>96</v>
      </c>
      <c r="BA733" s="6" t="s">
        <v>96</v>
      </c>
      <c r="BB733" s="6">
        <v>1</v>
      </c>
      <c r="BC733" s="6" t="s">
        <v>96</v>
      </c>
      <c r="BD733" s="6" t="s">
        <v>96</v>
      </c>
      <c r="BE733" s="6" t="s">
        <v>96</v>
      </c>
      <c r="BF733" s="6" t="s">
        <v>96</v>
      </c>
      <c r="BG733" s="6">
        <v>1</v>
      </c>
      <c r="BH733" s="6" t="s">
        <v>96</v>
      </c>
      <c r="BI733" s="6" t="s">
        <v>96</v>
      </c>
      <c r="BJ733" s="6" t="s">
        <v>96</v>
      </c>
      <c r="BK733" s="6" t="s">
        <v>1178</v>
      </c>
      <c r="BL733" s="6" t="s">
        <v>96</v>
      </c>
      <c r="BM733" s="6" t="s">
        <v>96</v>
      </c>
      <c r="BN733" s="6" t="s">
        <v>77</v>
      </c>
      <c r="BO733" t="s">
        <v>711</v>
      </c>
      <c r="BP733" s="6">
        <v>1</v>
      </c>
      <c r="BQ733" t="s">
        <v>710</v>
      </c>
      <c r="BR733" t="s">
        <v>1110</v>
      </c>
      <c r="BS733" s="6" t="s">
        <v>96</v>
      </c>
      <c r="BT733" s="6" t="s">
        <v>96</v>
      </c>
      <c r="BU733" s="6" t="s">
        <v>96</v>
      </c>
      <c r="BV733" s="6" t="s">
        <v>96</v>
      </c>
      <c r="BW733" s="6" t="s">
        <v>96</v>
      </c>
      <c r="BX733" s="6" t="s">
        <v>96</v>
      </c>
    </row>
    <row r="734" spans="1:76" x14ac:dyDescent="0.25">
      <c r="A734" s="6" t="s">
        <v>1109</v>
      </c>
      <c r="B734" s="6" t="s">
        <v>1108</v>
      </c>
      <c r="C734" s="6" t="s">
        <v>1107</v>
      </c>
      <c r="D734" s="6" t="s">
        <v>278</v>
      </c>
      <c r="E734" s="6">
        <v>2015</v>
      </c>
      <c r="F734" s="39">
        <v>1.03</v>
      </c>
      <c r="G734" t="s">
        <v>1112</v>
      </c>
      <c r="H734" t="s">
        <v>1111</v>
      </c>
      <c r="I734" t="s">
        <v>1113</v>
      </c>
      <c r="J734" s="6" t="s">
        <v>96</v>
      </c>
      <c r="K734">
        <v>0.315</v>
      </c>
      <c r="L734">
        <v>0.97</v>
      </c>
      <c r="M734">
        <v>1.08</v>
      </c>
      <c r="N734" s="6" t="s">
        <v>96</v>
      </c>
      <c r="O734" s="6" t="s">
        <v>96</v>
      </c>
      <c r="P734" s="39" t="s">
        <v>96</v>
      </c>
      <c r="Q734" s="6" t="s">
        <v>96</v>
      </c>
      <c r="R734" s="6" t="s">
        <v>96</v>
      </c>
      <c r="S734" s="55"/>
      <c r="T734" s="6" t="s">
        <v>96</v>
      </c>
      <c r="U734">
        <v>20.36</v>
      </c>
      <c r="V734">
        <v>26.5</v>
      </c>
      <c r="W734">
        <v>13.79</v>
      </c>
      <c r="X734">
        <v>20.86</v>
      </c>
      <c r="Y734" s="16" t="s">
        <v>96</v>
      </c>
      <c r="Z734" s="61" t="s">
        <v>96</v>
      </c>
      <c r="AA734" s="6" t="s">
        <v>171</v>
      </c>
      <c r="AB734" s="6">
        <v>1985</v>
      </c>
      <c r="AC734" s="6">
        <v>2005</v>
      </c>
      <c r="AD734" s="6" t="s">
        <v>96</v>
      </c>
      <c r="AE734" s="6" t="s">
        <v>96</v>
      </c>
      <c r="AF734" s="6">
        <v>1</v>
      </c>
      <c r="AG734" s="6" t="s">
        <v>96</v>
      </c>
      <c r="AH734" s="6" t="s">
        <v>96</v>
      </c>
      <c r="AI734" s="6" t="s">
        <v>96</v>
      </c>
      <c r="AJ734" s="6" t="s">
        <v>96</v>
      </c>
      <c r="AK734" s="6" t="s">
        <v>96</v>
      </c>
      <c r="AL734" s="6" t="s">
        <v>96</v>
      </c>
      <c r="AM734" s="6">
        <v>0.49</v>
      </c>
      <c r="AN734" s="6">
        <v>0.28000000000000003</v>
      </c>
      <c r="AO734" s="6" t="s">
        <v>96</v>
      </c>
      <c r="AP734" s="6" t="s">
        <v>96</v>
      </c>
      <c r="AQ734" s="6" t="s">
        <v>96</v>
      </c>
      <c r="AR734" s="6" t="s">
        <v>96</v>
      </c>
      <c r="AS734" s="6">
        <v>1</v>
      </c>
      <c r="AT734" s="6" t="s">
        <v>96</v>
      </c>
      <c r="AU734" s="6" t="s">
        <v>96</v>
      </c>
      <c r="AV734" s="6" t="s">
        <v>96</v>
      </c>
      <c r="AW734" s="6" t="s">
        <v>96</v>
      </c>
      <c r="AX734" s="6">
        <v>1</v>
      </c>
      <c r="AY734" s="6">
        <v>1</v>
      </c>
      <c r="AZ734" s="6" t="s">
        <v>96</v>
      </c>
      <c r="BA734" s="6" t="s">
        <v>96</v>
      </c>
      <c r="BB734" s="6">
        <v>1</v>
      </c>
      <c r="BC734" s="6" t="s">
        <v>96</v>
      </c>
      <c r="BD734" s="6" t="s">
        <v>96</v>
      </c>
      <c r="BE734" s="6" t="s">
        <v>96</v>
      </c>
      <c r="BF734" s="6" t="s">
        <v>96</v>
      </c>
      <c r="BG734" s="6">
        <v>1</v>
      </c>
      <c r="BH734" s="6" t="s">
        <v>96</v>
      </c>
      <c r="BI734" s="6" t="s">
        <v>96</v>
      </c>
      <c r="BJ734" s="6" t="s">
        <v>96</v>
      </c>
      <c r="BK734" s="6" t="s">
        <v>1179</v>
      </c>
      <c r="BL734" s="6" t="s">
        <v>96</v>
      </c>
      <c r="BM734" s="6" t="s">
        <v>96</v>
      </c>
      <c r="BN734" s="6" t="s">
        <v>77</v>
      </c>
      <c r="BO734" t="s">
        <v>711</v>
      </c>
      <c r="BP734" s="6">
        <v>1</v>
      </c>
      <c r="BQ734" t="s">
        <v>710</v>
      </c>
      <c r="BR734" t="s">
        <v>1110</v>
      </c>
      <c r="BS734" s="6" t="s">
        <v>96</v>
      </c>
      <c r="BT734" s="6" t="s">
        <v>96</v>
      </c>
      <c r="BU734" s="6" t="s">
        <v>96</v>
      </c>
      <c r="BV734" s="6" t="s">
        <v>96</v>
      </c>
      <c r="BW734" s="6" t="s">
        <v>96</v>
      </c>
      <c r="BX734" s="6" t="s">
        <v>96</v>
      </c>
    </row>
    <row r="735" spans="1:76" x14ac:dyDescent="0.25">
      <c r="A735" s="6" t="s">
        <v>1109</v>
      </c>
      <c r="B735" s="6" t="s">
        <v>1108</v>
      </c>
      <c r="C735" s="6" t="s">
        <v>1107</v>
      </c>
      <c r="D735" s="6" t="s">
        <v>278</v>
      </c>
      <c r="E735" s="6">
        <v>2015</v>
      </c>
      <c r="F735" s="39">
        <v>0.96</v>
      </c>
      <c r="G735" t="s">
        <v>1112</v>
      </c>
      <c r="H735" t="s">
        <v>1111</v>
      </c>
      <c r="I735" t="s">
        <v>1113</v>
      </c>
      <c r="J735" s="6" t="s">
        <v>96</v>
      </c>
      <c r="K735">
        <v>0.126</v>
      </c>
      <c r="L735">
        <v>0.91</v>
      </c>
      <c r="M735">
        <v>1.01</v>
      </c>
      <c r="N735" s="6" t="s">
        <v>96</v>
      </c>
      <c r="O735" s="6" t="s">
        <v>96</v>
      </c>
      <c r="P735" s="39" t="s">
        <v>96</v>
      </c>
      <c r="Q735" s="6" t="s">
        <v>96</v>
      </c>
      <c r="R735" s="6" t="s">
        <v>96</v>
      </c>
      <c r="S735" s="55"/>
      <c r="T735" s="6" t="s">
        <v>96</v>
      </c>
      <c r="U735">
        <v>16.829999999999998</v>
      </c>
      <c r="V735">
        <v>26.83</v>
      </c>
      <c r="W735">
        <v>9.49</v>
      </c>
      <c r="X735">
        <v>16.690000000000001</v>
      </c>
      <c r="Y735" s="16" t="s">
        <v>96</v>
      </c>
      <c r="Z735" s="61" t="s">
        <v>96</v>
      </c>
      <c r="AA735" s="6" t="s">
        <v>171</v>
      </c>
      <c r="AB735" s="6">
        <v>1985</v>
      </c>
      <c r="AC735" s="6">
        <v>2005</v>
      </c>
      <c r="AD735" s="6" t="s">
        <v>96</v>
      </c>
      <c r="AE735" s="6" t="s">
        <v>96</v>
      </c>
      <c r="AF735" s="6">
        <v>1</v>
      </c>
      <c r="AG735" s="6" t="s">
        <v>96</v>
      </c>
      <c r="AH735" s="6" t="s">
        <v>96</v>
      </c>
      <c r="AI735" s="6" t="s">
        <v>96</v>
      </c>
      <c r="AJ735" s="6" t="s">
        <v>96</v>
      </c>
      <c r="AK735" s="6" t="s">
        <v>96</v>
      </c>
      <c r="AL735" s="6" t="s">
        <v>96</v>
      </c>
      <c r="AM735" s="6">
        <v>0.46</v>
      </c>
      <c r="AN735" s="6">
        <v>0.31</v>
      </c>
      <c r="AO735" s="6" t="s">
        <v>96</v>
      </c>
      <c r="AP735" s="6" t="s">
        <v>96</v>
      </c>
      <c r="AQ735" s="6" t="s">
        <v>96</v>
      </c>
      <c r="AR735" s="6" t="s">
        <v>96</v>
      </c>
      <c r="AS735" s="6">
        <v>1</v>
      </c>
      <c r="AT735" s="6" t="s">
        <v>96</v>
      </c>
      <c r="AU735" s="6" t="s">
        <v>96</v>
      </c>
      <c r="AV735" s="6" t="s">
        <v>96</v>
      </c>
      <c r="AW735" s="6" t="s">
        <v>96</v>
      </c>
      <c r="AX735" s="6">
        <v>1</v>
      </c>
      <c r="AY735" s="6">
        <v>1</v>
      </c>
      <c r="AZ735" s="6" t="s">
        <v>96</v>
      </c>
      <c r="BA735" s="6" t="s">
        <v>96</v>
      </c>
      <c r="BB735" s="6">
        <v>1</v>
      </c>
      <c r="BC735" s="6" t="s">
        <v>96</v>
      </c>
      <c r="BD735" s="6" t="s">
        <v>96</v>
      </c>
      <c r="BE735" s="6" t="s">
        <v>96</v>
      </c>
      <c r="BF735" s="6" t="s">
        <v>96</v>
      </c>
      <c r="BG735" s="6">
        <v>1</v>
      </c>
      <c r="BH735" s="6" t="s">
        <v>96</v>
      </c>
      <c r="BI735" s="6" t="s">
        <v>96</v>
      </c>
      <c r="BJ735" s="6" t="s">
        <v>96</v>
      </c>
      <c r="BK735" s="6" t="s">
        <v>1180</v>
      </c>
      <c r="BL735" s="6" t="s">
        <v>96</v>
      </c>
      <c r="BM735" s="6" t="s">
        <v>96</v>
      </c>
      <c r="BN735" s="6" t="s">
        <v>77</v>
      </c>
      <c r="BO735" t="s">
        <v>711</v>
      </c>
      <c r="BP735" s="6">
        <v>1</v>
      </c>
      <c r="BQ735" t="s">
        <v>710</v>
      </c>
      <c r="BR735" t="s">
        <v>1110</v>
      </c>
      <c r="BS735" s="6" t="s">
        <v>96</v>
      </c>
      <c r="BT735" s="6" t="s">
        <v>96</v>
      </c>
      <c r="BU735" s="6" t="s">
        <v>96</v>
      </c>
      <c r="BV735" s="6" t="s">
        <v>96</v>
      </c>
      <c r="BW735" s="6" t="s">
        <v>96</v>
      </c>
      <c r="BX735" s="6" t="s">
        <v>96</v>
      </c>
    </row>
    <row r="736" spans="1:76" x14ac:dyDescent="0.25">
      <c r="A736" s="6" t="s">
        <v>1109</v>
      </c>
      <c r="B736" s="6" t="s">
        <v>1108</v>
      </c>
      <c r="C736" s="6" t="s">
        <v>1107</v>
      </c>
      <c r="D736" s="6" t="s">
        <v>278</v>
      </c>
      <c r="E736" s="6">
        <v>2015</v>
      </c>
      <c r="F736" s="39">
        <v>1.02</v>
      </c>
      <c r="G736" t="s">
        <v>1112</v>
      </c>
      <c r="H736" t="s">
        <v>1111</v>
      </c>
      <c r="I736" t="s">
        <v>1113</v>
      </c>
      <c r="J736" s="6" t="s">
        <v>96</v>
      </c>
      <c r="K736">
        <v>0.51600000000000001</v>
      </c>
      <c r="L736">
        <v>0.96</v>
      </c>
      <c r="M736">
        <v>1.08</v>
      </c>
      <c r="N736" s="6" t="s">
        <v>96</v>
      </c>
      <c r="O736" s="6" t="s">
        <v>96</v>
      </c>
      <c r="P736" s="39" t="s">
        <v>96</v>
      </c>
      <c r="Q736" s="6" t="s">
        <v>96</v>
      </c>
      <c r="R736" s="6" t="s">
        <v>96</v>
      </c>
      <c r="S736" s="55"/>
      <c r="T736" s="6" t="s">
        <v>96</v>
      </c>
      <c r="U736">
        <v>18.37</v>
      </c>
      <c r="V736">
        <v>27.81</v>
      </c>
      <c r="W736">
        <v>11.66</v>
      </c>
      <c r="X736">
        <v>18.05</v>
      </c>
      <c r="Y736" s="16" t="s">
        <v>96</v>
      </c>
      <c r="Z736" s="61" t="s">
        <v>96</v>
      </c>
      <c r="AA736" s="6" t="s">
        <v>171</v>
      </c>
      <c r="AB736" s="6">
        <v>1985</v>
      </c>
      <c r="AC736" s="6">
        <v>2005</v>
      </c>
      <c r="AD736" s="6" t="s">
        <v>96</v>
      </c>
      <c r="AE736" s="6" t="s">
        <v>96</v>
      </c>
      <c r="AF736" s="6">
        <v>1</v>
      </c>
      <c r="AG736" s="6" t="s">
        <v>96</v>
      </c>
      <c r="AH736" s="6" t="s">
        <v>96</v>
      </c>
      <c r="AI736" s="6" t="s">
        <v>96</v>
      </c>
      <c r="AJ736" s="6" t="s">
        <v>96</v>
      </c>
      <c r="AK736" s="6" t="s">
        <v>96</v>
      </c>
      <c r="AL736" s="6" t="s">
        <v>96</v>
      </c>
      <c r="AM736" s="6">
        <v>0.46</v>
      </c>
      <c r="AN736" s="6">
        <v>0.28999999999999998</v>
      </c>
      <c r="AO736" s="6" t="s">
        <v>96</v>
      </c>
      <c r="AP736" s="6" t="s">
        <v>96</v>
      </c>
      <c r="AQ736" s="6" t="s">
        <v>96</v>
      </c>
      <c r="AR736" s="6" t="s">
        <v>96</v>
      </c>
      <c r="AS736" s="6">
        <v>1</v>
      </c>
      <c r="AT736" s="6" t="s">
        <v>96</v>
      </c>
      <c r="AU736" s="6" t="s">
        <v>96</v>
      </c>
      <c r="AV736" s="6" t="s">
        <v>96</v>
      </c>
      <c r="AW736" s="6" t="s">
        <v>96</v>
      </c>
      <c r="AX736" s="6">
        <v>1</v>
      </c>
      <c r="AY736" s="6">
        <v>1</v>
      </c>
      <c r="AZ736" s="6" t="s">
        <v>96</v>
      </c>
      <c r="BA736" s="6" t="s">
        <v>96</v>
      </c>
      <c r="BB736" s="6">
        <v>1</v>
      </c>
      <c r="BC736" s="6" t="s">
        <v>96</v>
      </c>
      <c r="BD736" s="6" t="s">
        <v>96</v>
      </c>
      <c r="BE736" s="6" t="s">
        <v>96</v>
      </c>
      <c r="BF736" s="6" t="s">
        <v>96</v>
      </c>
      <c r="BG736" s="6">
        <v>1</v>
      </c>
      <c r="BH736" s="6" t="s">
        <v>96</v>
      </c>
      <c r="BI736" s="6" t="s">
        <v>96</v>
      </c>
      <c r="BJ736" s="6" t="s">
        <v>96</v>
      </c>
      <c r="BK736" s="6" t="s">
        <v>1181</v>
      </c>
      <c r="BL736" s="6" t="s">
        <v>96</v>
      </c>
      <c r="BM736" s="6" t="s">
        <v>96</v>
      </c>
      <c r="BN736" s="6" t="s">
        <v>77</v>
      </c>
      <c r="BO736" t="s">
        <v>711</v>
      </c>
      <c r="BP736" s="6">
        <v>1</v>
      </c>
      <c r="BQ736" t="s">
        <v>710</v>
      </c>
      <c r="BR736" t="s">
        <v>1110</v>
      </c>
      <c r="BS736" s="6" t="s">
        <v>96</v>
      </c>
      <c r="BT736" s="6" t="s">
        <v>96</v>
      </c>
      <c r="BU736" s="6" t="s">
        <v>96</v>
      </c>
      <c r="BV736" s="6" t="s">
        <v>96</v>
      </c>
      <c r="BW736" s="6" t="s">
        <v>96</v>
      </c>
      <c r="BX736" s="6" t="s">
        <v>96</v>
      </c>
    </row>
    <row r="737" spans="1:76" x14ac:dyDescent="0.25">
      <c r="A737" s="6" t="s">
        <v>1109</v>
      </c>
      <c r="B737" s="6" t="s">
        <v>1108</v>
      </c>
      <c r="C737" s="6" t="s">
        <v>1107</v>
      </c>
      <c r="D737" s="6" t="s">
        <v>278</v>
      </c>
      <c r="E737" s="6">
        <v>2015</v>
      </c>
      <c r="F737" s="39">
        <v>1.25</v>
      </c>
      <c r="G737" t="s">
        <v>1112</v>
      </c>
      <c r="H737" t="s">
        <v>1111</v>
      </c>
      <c r="I737" t="s">
        <v>1113</v>
      </c>
      <c r="J737" s="6" t="s">
        <v>96</v>
      </c>
      <c r="K737">
        <v>5.0000000000000001E-3</v>
      </c>
      <c r="L737">
        <v>1.0900000000000001</v>
      </c>
      <c r="M737">
        <v>1.4</v>
      </c>
      <c r="N737" s="6" t="s">
        <v>96</v>
      </c>
      <c r="O737" s="6" t="s">
        <v>96</v>
      </c>
      <c r="P737" s="39" t="s">
        <v>96</v>
      </c>
      <c r="Q737" s="6" t="s">
        <v>96</v>
      </c>
      <c r="R737" s="6" t="s">
        <v>96</v>
      </c>
      <c r="S737" s="55"/>
      <c r="T737" s="6" t="s">
        <v>96</v>
      </c>
      <c r="U737">
        <v>12.97</v>
      </c>
      <c r="V737">
        <v>19.63</v>
      </c>
      <c r="W737">
        <v>7.28</v>
      </c>
      <c r="X737">
        <v>12.93</v>
      </c>
      <c r="Y737" s="16" t="s">
        <v>96</v>
      </c>
      <c r="Z737" s="61" t="s">
        <v>96</v>
      </c>
      <c r="AA737" s="6" t="s">
        <v>171</v>
      </c>
      <c r="AB737" s="6">
        <v>1985</v>
      </c>
      <c r="AC737" s="6">
        <v>2005</v>
      </c>
      <c r="AD737" s="6" t="s">
        <v>96</v>
      </c>
      <c r="AE737" s="6" t="s">
        <v>96</v>
      </c>
      <c r="AF737" s="6">
        <v>1</v>
      </c>
      <c r="AG737" s="6" t="s">
        <v>96</v>
      </c>
      <c r="AH737" s="6" t="s">
        <v>96</v>
      </c>
      <c r="AI737" s="6" t="s">
        <v>96</v>
      </c>
      <c r="AJ737" s="6" t="s">
        <v>96</v>
      </c>
      <c r="AK737" s="6" t="s">
        <v>96</v>
      </c>
      <c r="AL737" s="6" t="s">
        <v>96</v>
      </c>
      <c r="AM737" s="6">
        <v>0.51</v>
      </c>
      <c r="AN737" s="6">
        <v>0.78</v>
      </c>
      <c r="AO737" s="6" t="s">
        <v>96</v>
      </c>
      <c r="AP737" s="6" t="s">
        <v>96</v>
      </c>
      <c r="AQ737" s="6" t="s">
        <v>96</v>
      </c>
      <c r="AR737" s="6" t="s">
        <v>96</v>
      </c>
      <c r="AS737" s="6">
        <v>1</v>
      </c>
      <c r="AT737" s="6" t="s">
        <v>96</v>
      </c>
      <c r="AU737" s="6" t="s">
        <v>96</v>
      </c>
      <c r="AV737" s="6" t="s">
        <v>96</v>
      </c>
      <c r="AW737" s="6" t="s">
        <v>96</v>
      </c>
      <c r="AX737" s="6">
        <v>1</v>
      </c>
      <c r="AY737" s="6">
        <v>1</v>
      </c>
      <c r="AZ737" s="6" t="s">
        <v>96</v>
      </c>
      <c r="BA737" s="6" t="s">
        <v>96</v>
      </c>
      <c r="BB737" s="6">
        <v>1</v>
      </c>
      <c r="BC737" s="6" t="s">
        <v>96</v>
      </c>
      <c r="BD737" s="6" t="s">
        <v>96</v>
      </c>
      <c r="BE737" s="6" t="s">
        <v>96</v>
      </c>
      <c r="BF737" s="6" t="s">
        <v>96</v>
      </c>
      <c r="BG737" s="6">
        <v>1</v>
      </c>
      <c r="BH737" s="6" t="s">
        <v>96</v>
      </c>
      <c r="BI737" s="6" t="s">
        <v>96</v>
      </c>
      <c r="BJ737" s="6" t="s">
        <v>96</v>
      </c>
      <c r="BK737" s="6" t="s">
        <v>1182</v>
      </c>
      <c r="BL737" s="6" t="s">
        <v>96</v>
      </c>
      <c r="BM737" s="6" t="s">
        <v>96</v>
      </c>
      <c r="BN737" s="6" t="s">
        <v>77</v>
      </c>
      <c r="BO737" t="s">
        <v>711</v>
      </c>
      <c r="BP737" s="6">
        <v>1</v>
      </c>
      <c r="BQ737" t="s">
        <v>710</v>
      </c>
      <c r="BR737" t="s">
        <v>1110</v>
      </c>
      <c r="BS737" s="6" t="s">
        <v>96</v>
      </c>
      <c r="BT737" s="6" t="s">
        <v>96</v>
      </c>
      <c r="BU737" s="6" t="s">
        <v>96</v>
      </c>
      <c r="BV737" s="6" t="s">
        <v>96</v>
      </c>
      <c r="BW737" s="6" t="s">
        <v>96</v>
      </c>
      <c r="BX737" s="6" t="s">
        <v>96</v>
      </c>
    </row>
    <row r="738" spans="1:76" x14ac:dyDescent="0.25">
      <c r="A738" s="6" t="s">
        <v>1109</v>
      </c>
      <c r="B738" s="6" t="s">
        <v>1108</v>
      </c>
      <c r="C738" s="6" t="s">
        <v>1107</v>
      </c>
      <c r="D738" s="6" t="s">
        <v>278</v>
      </c>
      <c r="E738" s="6">
        <v>2015</v>
      </c>
      <c r="F738" s="39">
        <v>0.91</v>
      </c>
      <c r="G738" t="s">
        <v>1112</v>
      </c>
      <c r="H738" t="s">
        <v>1111</v>
      </c>
      <c r="I738" t="s">
        <v>1113</v>
      </c>
      <c r="J738" s="6" t="s">
        <v>96</v>
      </c>
      <c r="K738">
        <v>0.58599999999999997</v>
      </c>
      <c r="L738">
        <v>0.59</v>
      </c>
      <c r="M738">
        <v>1.24</v>
      </c>
      <c r="N738" s="6" t="s">
        <v>96</v>
      </c>
      <c r="O738" s="6" t="s">
        <v>96</v>
      </c>
      <c r="P738" s="39" t="s">
        <v>96</v>
      </c>
      <c r="Q738" s="6" t="s">
        <v>96</v>
      </c>
      <c r="R738" s="6" t="s">
        <v>96</v>
      </c>
      <c r="S738" s="55"/>
      <c r="T738" s="6" t="s">
        <v>96</v>
      </c>
      <c r="U738">
        <v>27.52</v>
      </c>
      <c r="V738">
        <v>30.23</v>
      </c>
      <c r="W738">
        <v>22.45</v>
      </c>
      <c r="X738">
        <v>28.03</v>
      </c>
      <c r="Y738" s="16" t="s">
        <v>96</v>
      </c>
      <c r="Z738" s="61" t="s">
        <v>96</v>
      </c>
      <c r="AA738" s="6" t="s">
        <v>171</v>
      </c>
      <c r="AB738" s="6">
        <v>1985</v>
      </c>
      <c r="AC738" s="6">
        <v>2005</v>
      </c>
      <c r="AD738" s="6" t="s">
        <v>96</v>
      </c>
      <c r="AE738" s="6" t="s">
        <v>96</v>
      </c>
      <c r="AF738" s="6">
        <v>1</v>
      </c>
      <c r="AG738" s="6" t="s">
        <v>96</v>
      </c>
      <c r="AH738" s="6" t="s">
        <v>96</v>
      </c>
      <c r="AI738" s="6" t="s">
        <v>96</v>
      </c>
      <c r="AJ738" s="6" t="s">
        <v>96</v>
      </c>
      <c r="AK738" s="6" t="s">
        <v>96</v>
      </c>
      <c r="AL738" s="6" t="s">
        <v>96</v>
      </c>
      <c r="AM738" s="6">
        <v>0.4</v>
      </c>
      <c r="AN738" s="6">
        <v>0.92</v>
      </c>
      <c r="AO738" s="6" t="s">
        <v>96</v>
      </c>
      <c r="AP738" s="6" t="s">
        <v>96</v>
      </c>
      <c r="AQ738" s="6" t="s">
        <v>96</v>
      </c>
      <c r="AR738" s="6" t="s">
        <v>96</v>
      </c>
      <c r="AS738" s="6">
        <v>1</v>
      </c>
      <c r="AT738" s="6" t="s">
        <v>96</v>
      </c>
      <c r="AU738" s="6" t="s">
        <v>96</v>
      </c>
      <c r="AV738" s="6" t="s">
        <v>96</v>
      </c>
      <c r="AW738" s="6" t="s">
        <v>96</v>
      </c>
      <c r="AX738" s="6">
        <v>1</v>
      </c>
      <c r="AY738" s="6">
        <v>1</v>
      </c>
      <c r="AZ738" s="6" t="s">
        <v>96</v>
      </c>
      <c r="BA738" s="6" t="s">
        <v>96</v>
      </c>
      <c r="BB738" s="6">
        <v>1</v>
      </c>
      <c r="BC738" s="6" t="s">
        <v>96</v>
      </c>
      <c r="BD738" s="6" t="s">
        <v>96</v>
      </c>
      <c r="BE738" s="6" t="s">
        <v>96</v>
      </c>
      <c r="BF738" s="6" t="s">
        <v>96</v>
      </c>
      <c r="BG738" s="6">
        <v>1</v>
      </c>
      <c r="BH738" s="6" t="s">
        <v>96</v>
      </c>
      <c r="BI738" s="6" t="s">
        <v>96</v>
      </c>
      <c r="BJ738" s="6" t="s">
        <v>96</v>
      </c>
      <c r="BK738" s="6" t="s">
        <v>1183</v>
      </c>
      <c r="BL738" s="6" t="s">
        <v>96</v>
      </c>
      <c r="BM738" s="6" t="s">
        <v>96</v>
      </c>
      <c r="BN738" s="6" t="s">
        <v>77</v>
      </c>
      <c r="BO738" t="s">
        <v>711</v>
      </c>
      <c r="BP738" s="6">
        <v>1</v>
      </c>
      <c r="BQ738" t="s">
        <v>710</v>
      </c>
      <c r="BR738" t="s">
        <v>1110</v>
      </c>
      <c r="BS738" s="6" t="s">
        <v>96</v>
      </c>
      <c r="BT738" s="6" t="s">
        <v>96</v>
      </c>
      <c r="BU738" s="6" t="s">
        <v>96</v>
      </c>
      <c r="BV738" s="6" t="s">
        <v>96</v>
      </c>
      <c r="BW738" s="6" t="s">
        <v>96</v>
      </c>
      <c r="BX738" s="6" t="s">
        <v>96</v>
      </c>
    </row>
    <row r="739" spans="1:76" x14ac:dyDescent="0.25">
      <c r="A739" s="6" t="s">
        <v>1109</v>
      </c>
      <c r="B739" s="6" t="s">
        <v>1108</v>
      </c>
      <c r="C739" s="6" t="s">
        <v>1107</v>
      </c>
      <c r="D739" s="6" t="s">
        <v>278</v>
      </c>
      <c r="E739" s="6">
        <v>2015</v>
      </c>
      <c r="F739" s="39">
        <v>1.0900000000000001</v>
      </c>
      <c r="G739" t="s">
        <v>1112</v>
      </c>
      <c r="H739" t="s">
        <v>1111</v>
      </c>
      <c r="I739" t="s">
        <v>1113</v>
      </c>
      <c r="J739" s="6" t="s">
        <v>96</v>
      </c>
      <c r="K739">
        <v>7.3999999999999996E-2</v>
      </c>
      <c r="L739">
        <v>0.99</v>
      </c>
      <c r="M739">
        <v>1.19</v>
      </c>
      <c r="N739" s="6" t="s">
        <v>96</v>
      </c>
      <c r="O739" s="6" t="s">
        <v>96</v>
      </c>
      <c r="P739" s="39" t="s">
        <v>96</v>
      </c>
      <c r="Q739" s="6" t="s">
        <v>96</v>
      </c>
      <c r="R739" s="6" t="s">
        <v>96</v>
      </c>
      <c r="S739" s="55"/>
      <c r="T739" s="6" t="s">
        <v>96</v>
      </c>
      <c r="U739">
        <v>13.39</v>
      </c>
      <c r="V739">
        <v>22.8</v>
      </c>
      <c r="W739">
        <v>4.6500000000000004</v>
      </c>
      <c r="X739">
        <v>13.45</v>
      </c>
      <c r="Y739" s="16" t="s">
        <v>96</v>
      </c>
      <c r="Z739" s="61" t="s">
        <v>96</v>
      </c>
      <c r="AA739" s="6" t="s">
        <v>171</v>
      </c>
      <c r="AB739" s="6">
        <v>1985</v>
      </c>
      <c r="AC739" s="6">
        <v>2005</v>
      </c>
      <c r="AD739" s="6" t="s">
        <v>96</v>
      </c>
      <c r="AE739" s="6" t="s">
        <v>96</v>
      </c>
      <c r="AF739" s="6">
        <v>1</v>
      </c>
      <c r="AG739" s="6" t="s">
        <v>96</v>
      </c>
      <c r="AH739" s="6" t="s">
        <v>96</v>
      </c>
      <c r="AI739" s="6" t="s">
        <v>96</v>
      </c>
      <c r="AJ739" s="6" t="s">
        <v>96</v>
      </c>
      <c r="AK739" s="6" t="s">
        <v>96</v>
      </c>
      <c r="AL739" s="6" t="s">
        <v>96</v>
      </c>
      <c r="AM739" s="6">
        <v>0.42</v>
      </c>
      <c r="AN739" s="6">
        <v>0.5</v>
      </c>
      <c r="AO739" s="6" t="s">
        <v>96</v>
      </c>
      <c r="AP739" s="6" t="s">
        <v>96</v>
      </c>
      <c r="AQ739" s="6" t="s">
        <v>96</v>
      </c>
      <c r="AR739" s="6" t="s">
        <v>96</v>
      </c>
      <c r="AS739" s="6">
        <v>1</v>
      </c>
      <c r="AT739" s="6" t="s">
        <v>96</v>
      </c>
      <c r="AU739" s="6" t="s">
        <v>96</v>
      </c>
      <c r="AV739" s="6" t="s">
        <v>96</v>
      </c>
      <c r="AW739" s="6" t="s">
        <v>96</v>
      </c>
      <c r="AX739" s="6">
        <v>1</v>
      </c>
      <c r="AY739" s="6">
        <v>1</v>
      </c>
      <c r="AZ739" s="6" t="s">
        <v>96</v>
      </c>
      <c r="BA739" s="6" t="s">
        <v>96</v>
      </c>
      <c r="BB739" s="6">
        <v>1</v>
      </c>
      <c r="BC739" s="6" t="s">
        <v>96</v>
      </c>
      <c r="BD739" s="6" t="s">
        <v>96</v>
      </c>
      <c r="BE739" s="6" t="s">
        <v>96</v>
      </c>
      <c r="BF739" s="6" t="s">
        <v>96</v>
      </c>
      <c r="BG739" s="6">
        <v>1</v>
      </c>
      <c r="BH739" s="6" t="s">
        <v>96</v>
      </c>
      <c r="BI739" s="6" t="s">
        <v>96</v>
      </c>
      <c r="BJ739" s="6" t="s">
        <v>96</v>
      </c>
      <c r="BK739" s="6" t="s">
        <v>1184</v>
      </c>
      <c r="BL739" s="6" t="s">
        <v>96</v>
      </c>
      <c r="BM739" s="6" t="s">
        <v>96</v>
      </c>
      <c r="BN739" s="6" t="s">
        <v>77</v>
      </c>
      <c r="BO739" t="s">
        <v>711</v>
      </c>
      <c r="BP739" s="6">
        <v>1</v>
      </c>
      <c r="BQ739" t="s">
        <v>710</v>
      </c>
      <c r="BR739" t="s">
        <v>1110</v>
      </c>
      <c r="BS739" s="6" t="s">
        <v>96</v>
      </c>
      <c r="BT739" s="6" t="s">
        <v>96</v>
      </c>
      <c r="BU739" s="6" t="s">
        <v>96</v>
      </c>
      <c r="BV739" s="6" t="s">
        <v>96</v>
      </c>
      <c r="BW739" s="6" t="s">
        <v>96</v>
      </c>
      <c r="BX739" s="6" t="s">
        <v>96</v>
      </c>
    </row>
    <row r="740" spans="1:76" x14ac:dyDescent="0.25">
      <c r="A740" s="6" t="s">
        <v>1109</v>
      </c>
      <c r="B740" s="6" t="s">
        <v>1108</v>
      </c>
      <c r="C740" s="6" t="s">
        <v>1107</v>
      </c>
      <c r="D740" s="6" t="s">
        <v>278</v>
      </c>
      <c r="E740" s="6">
        <v>2015</v>
      </c>
      <c r="F740" s="39">
        <v>1.03</v>
      </c>
      <c r="G740" t="s">
        <v>1112</v>
      </c>
      <c r="H740" t="s">
        <v>1111</v>
      </c>
      <c r="I740" t="s">
        <v>1113</v>
      </c>
      <c r="J740" s="6" t="s">
        <v>96</v>
      </c>
      <c r="K740">
        <v>2E-3</v>
      </c>
      <c r="L740">
        <v>1.01</v>
      </c>
      <c r="M740">
        <v>1.06</v>
      </c>
      <c r="N740" s="6" t="s">
        <v>96</v>
      </c>
      <c r="O740" s="6" t="s">
        <v>96</v>
      </c>
      <c r="P740" s="39" t="s">
        <v>96</v>
      </c>
      <c r="Q740" s="6" t="s">
        <v>96</v>
      </c>
      <c r="R740" s="6" t="s">
        <v>96</v>
      </c>
      <c r="S740" s="55"/>
      <c r="T740" s="6" t="s">
        <v>96</v>
      </c>
      <c r="U740">
        <v>17.190000000000001</v>
      </c>
      <c r="V740">
        <v>24.41</v>
      </c>
      <c r="W740">
        <v>10.36</v>
      </c>
      <c r="X740">
        <v>17.43</v>
      </c>
      <c r="Y740" s="16" t="s">
        <v>96</v>
      </c>
      <c r="Z740" s="61" t="s">
        <v>96</v>
      </c>
      <c r="AA740" s="6" t="s">
        <v>171</v>
      </c>
      <c r="AB740" s="6">
        <v>1985</v>
      </c>
      <c r="AC740" s="6">
        <v>2005</v>
      </c>
      <c r="AD740" s="6" t="s">
        <v>96</v>
      </c>
      <c r="AE740" s="6">
        <v>0.77186765376653454</v>
      </c>
      <c r="AF740" s="6">
        <v>0.22813234623346546</v>
      </c>
      <c r="AG740" s="6">
        <v>1</v>
      </c>
      <c r="AH740" s="6" t="s">
        <v>96</v>
      </c>
      <c r="AI740" s="6" t="s">
        <v>96</v>
      </c>
      <c r="AJ740" s="6" t="s">
        <v>96</v>
      </c>
      <c r="AK740" s="6" t="s">
        <v>96</v>
      </c>
      <c r="AL740" s="6" t="s">
        <v>96</v>
      </c>
      <c r="AN740"/>
      <c r="AO740" s="6" t="s">
        <v>96</v>
      </c>
      <c r="AP740" s="6" t="s">
        <v>96</v>
      </c>
      <c r="AQ740" s="6" t="s">
        <v>96</v>
      </c>
      <c r="AR740" s="6" t="s">
        <v>96</v>
      </c>
      <c r="AS740" s="6">
        <v>1</v>
      </c>
      <c r="AT740" s="6" t="s">
        <v>96</v>
      </c>
      <c r="AU740" s="6" t="s">
        <v>96</v>
      </c>
      <c r="AV740" s="6" t="s">
        <v>96</v>
      </c>
      <c r="AW740" s="6" t="s">
        <v>96</v>
      </c>
      <c r="AX740" s="6">
        <v>1</v>
      </c>
      <c r="AY740" s="6">
        <v>1</v>
      </c>
      <c r="AZ740" s="6" t="s">
        <v>96</v>
      </c>
      <c r="BA740" s="6" t="s">
        <v>96</v>
      </c>
      <c r="BB740" s="6">
        <v>1</v>
      </c>
      <c r="BC740" s="6" t="s">
        <v>96</v>
      </c>
      <c r="BD740" s="6" t="s">
        <v>96</v>
      </c>
      <c r="BE740" s="6" t="s">
        <v>96</v>
      </c>
      <c r="BF740" s="6" t="s">
        <v>96</v>
      </c>
      <c r="BG740" s="6">
        <v>1</v>
      </c>
      <c r="BH740" s="6" t="s">
        <v>96</v>
      </c>
      <c r="BI740" s="6" t="s">
        <v>96</v>
      </c>
      <c r="BJ740" s="6" t="s">
        <v>96</v>
      </c>
      <c r="BK740" s="6" t="s">
        <v>1177</v>
      </c>
      <c r="BL740" s="6" t="s">
        <v>96</v>
      </c>
      <c r="BM740" s="6" t="s">
        <v>96</v>
      </c>
      <c r="BN740" s="6" t="s">
        <v>77</v>
      </c>
      <c r="BO740" t="s">
        <v>711</v>
      </c>
      <c r="BP740" s="6">
        <v>1</v>
      </c>
      <c r="BQ740" t="s">
        <v>710</v>
      </c>
      <c r="BR740" t="s">
        <v>1110</v>
      </c>
      <c r="BS740" s="6" t="s">
        <v>96</v>
      </c>
      <c r="BT740" s="6" t="s">
        <v>96</v>
      </c>
      <c r="BU740" s="6" t="s">
        <v>96</v>
      </c>
      <c r="BV740" s="6" t="s">
        <v>96</v>
      </c>
      <c r="BW740" s="6" t="s">
        <v>96</v>
      </c>
      <c r="BX740" s="6" t="s">
        <v>96</v>
      </c>
    </row>
    <row r="741" spans="1:76" x14ac:dyDescent="0.25">
      <c r="A741" s="6" t="s">
        <v>1109</v>
      </c>
      <c r="B741" s="6" t="s">
        <v>1108</v>
      </c>
      <c r="C741" s="6" t="s">
        <v>1107</v>
      </c>
      <c r="D741" s="6" t="s">
        <v>278</v>
      </c>
      <c r="E741" s="6">
        <v>2015</v>
      </c>
      <c r="F741" s="39">
        <v>1.02</v>
      </c>
      <c r="G741" t="s">
        <v>1112</v>
      </c>
      <c r="H741" t="s">
        <v>1111</v>
      </c>
      <c r="I741" t="s">
        <v>1113</v>
      </c>
      <c r="J741" s="6" t="s">
        <v>96</v>
      </c>
      <c r="K741">
        <v>0.105</v>
      </c>
      <c r="L741">
        <v>1</v>
      </c>
      <c r="M741">
        <v>1.04</v>
      </c>
      <c r="N741" s="6" t="s">
        <v>96</v>
      </c>
      <c r="O741" s="6" t="s">
        <v>96</v>
      </c>
      <c r="P741" s="39" t="s">
        <v>96</v>
      </c>
      <c r="Q741" s="6" t="s">
        <v>96</v>
      </c>
      <c r="R741" s="6" t="s">
        <v>96</v>
      </c>
      <c r="S741" s="55"/>
      <c r="T741" s="6" t="s">
        <v>96</v>
      </c>
      <c r="U741">
        <v>14.84</v>
      </c>
      <c r="V741">
        <v>23.31</v>
      </c>
      <c r="W741">
        <v>8.58</v>
      </c>
      <c r="X741">
        <v>14.81</v>
      </c>
      <c r="Y741" s="16" t="s">
        <v>96</v>
      </c>
      <c r="Z741" s="61" t="s">
        <v>96</v>
      </c>
      <c r="AA741" s="6" t="s">
        <v>171</v>
      </c>
      <c r="AB741" s="6">
        <v>1985</v>
      </c>
      <c r="AC741" s="6">
        <v>2005</v>
      </c>
      <c r="AD741" s="6" t="s">
        <v>96</v>
      </c>
      <c r="AE741" s="6">
        <v>0.77186765376653454</v>
      </c>
      <c r="AF741" s="6">
        <v>0.22813234623346546</v>
      </c>
      <c r="AG741" s="6">
        <v>1</v>
      </c>
      <c r="AH741" s="6" t="s">
        <v>96</v>
      </c>
      <c r="AI741" s="6" t="s">
        <v>96</v>
      </c>
      <c r="AJ741" s="6" t="s">
        <v>96</v>
      </c>
      <c r="AK741" s="6" t="s">
        <v>96</v>
      </c>
      <c r="AL741" s="6" t="s">
        <v>96</v>
      </c>
      <c r="AM741"/>
      <c r="AO741" s="6" t="s">
        <v>96</v>
      </c>
      <c r="AP741" s="6" t="s">
        <v>96</v>
      </c>
      <c r="AQ741" s="6" t="s">
        <v>96</v>
      </c>
      <c r="AR741" s="6" t="s">
        <v>96</v>
      </c>
      <c r="AS741" s="6">
        <v>1</v>
      </c>
      <c r="AT741" s="6" t="s">
        <v>96</v>
      </c>
      <c r="AU741" s="6" t="s">
        <v>96</v>
      </c>
      <c r="AV741" s="6" t="s">
        <v>96</v>
      </c>
      <c r="AW741" s="6" t="s">
        <v>96</v>
      </c>
      <c r="AX741" s="6">
        <v>1</v>
      </c>
      <c r="AY741" s="6">
        <v>1</v>
      </c>
      <c r="AZ741" s="6" t="s">
        <v>96</v>
      </c>
      <c r="BA741" s="6" t="s">
        <v>96</v>
      </c>
      <c r="BB741" s="6">
        <v>1</v>
      </c>
      <c r="BC741" s="6" t="s">
        <v>96</v>
      </c>
      <c r="BD741" s="6" t="s">
        <v>96</v>
      </c>
      <c r="BE741" s="6" t="s">
        <v>96</v>
      </c>
      <c r="BF741" s="6" t="s">
        <v>96</v>
      </c>
      <c r="BG741" s="6">
        <v>1</v>
      </c>
      <c r="BH741" s="6" t="s">
        <v>96</v>
      </c>
      <c r="BI741" s="6" t="s">
        <v>96</v>
      </c>
      <c r="BJ741" s="6" t="s">
        <v>96</v>
      </c>
      <c r="BK741" s="6" t="s">
        <v>1178</v>
      </c>
      <c r="BL741" s="6" t="s">
        <v>96</v>
      </c>
      <c r="BM741" s="6" t="s">
        <v>96</v>
      </c>
      <c r="BN741" s="6" t="s">
        <v>77</v>
      </c>
      <c r="BO741" t="s">
        <v>711</v>
      </c>
      <c r="BP741" s="6">
        <v>1</v>
      </c>
      <c r="BQ741" t="s">
        <v>710</v>
      </c>
      <c r="BR741" t="s">
        <v>1110</v>
      </c>
      <c r="BS741" s="6" t="s">
        <v>96</v>
      </c>
      <c r="BT741" s="6" t="s">
        <v>96</v>
      </c>
      <c r="BU741" s="6" t="s">
        <v>96</v>
      </c>
      <c r="BV741" s="6" t="s">
        <v>96</v>
      </c>
      <c r="BW741" s="6" t="s">
        <v>96</v>
      </c>
      <c r="BX741" s="6" t="s">
        <v>96</v>
      </c>
    </row>
    <row r="742" spans="1:76" x14ac:dyDescent="0.25">
      <c r="A742" s="6" t="s">
        <v>1109</v>
      </c>
      <c r="B742" s="6" t="s">
        <v>1108</v>
      </c>
      <c r="C742" s="6" t="s">
        <v>1107</v>
      </c>
      <c r="D742" s="6" t="s">
        <v>278</v>
      </c>
      <c r="E742" s="6">
        <v>2015</v>
      </c>
      <c r="F742" s="39">
        <v>1.04</v>
      </c>
      <c r="G742" t="s">
        <v>1112</v>
      </c>
      <c r="H742" t="s">
        <v>1111</v>
      </c>
      <c r="I742" t="s">
        <v>1113</v>
      </c>
      <c r="J742" s="6" t="s">
        <v>96</v>
      </c>
      <c r="K742">
        <v>1.9E-2</v>
      </c>
      <c r="L742">
        <v>1.01</v>
      </c>
      <c r="M742">
        <v>1.07</v>
      </c>
      <c r="N742" s="6" t="s">
        <v>96</v>
      </c>
      <c r="O742" s="6" t="s">
        <v>96</v>
      </c>
      <c r="P742" s="39" t="s">
        <v>96</v>
      </c>
      <c r="Q742" s="6" t="s">
        <v>96</v>
      </c>
      <c r="R742" s="6" t="s">
        <v>96</v>
      </c>
      <c r="S742" s="55"/>
      <c r="T742" s="6" t="s">
        <v>96</v>
      </c>
      <c r="U742">
        <v>20.36</v>
      </c>
      <c r="V742">
        <v>26.5</v>
      </c>
      <c r="W742">
        <v>13.79</v>
      </c>
      <c r="X742">
        <v>20.86</v>
      </c>
      <c r="Y742" s="16" t="s">
        <v>96</v>
      </c>
      <c r="Z742" s="61" t="s">
        <v>96</v>
      </c>
      <c r="AA742" s="6" t="s">
        <v>171</v>
      </c>
      <c r="AB742" s="6">
        <v>1985</v>
      </c>
      <c r="AC742" s="6">
        <v>2005</v>
      </c>
      <c r="AD742" s="6" t="s">
        <v>96</v>
      </c>
      <c r="AE742" s="6">
        <v>0.77186765376653454</v>
      </c>
      <c r="AF742" s="6">
        <v>0.22813234623346546</v>
      </c>
      <c r="AG742" s="6">
        <v>1</v>
      </c>
      <c r="AH742" s="6" t="s">
        <v>96</v>
      </c>
      <c r="AI742" s="6" t="s">
        <v>96</v>
      </c>
      <c r="AJ742" s="6" t="s">
        <v>96</v>
      </c>
      <c r="AK742" s="6" t="s">
        <v>96</v>
      </c>
      <c r="AL742" s="6" t="s">
        <v>96</v>
      </c>
      <c r="AO742" s="6" t="s">
        <v>96</v>
      </c>
      <c r="AP742" s="6" t="s">
        <v>96</v>
      </c>
      <c r="AQ742" s="6" t="s">
        <v>96</v>
      </c>
      <c r="AR742" s="6" t="s">
        <v>96</v>
      </c>
      <c r="AS742" s="6">
        <v>1</v>
      </c>
      <c r="AT742" s="6" t="s">
        <v>96</v>
      </c>
      <c r="AU742" s="6" t="s">
        <v>96</v>
      </c>
      <c r="AV742" s="6" t="s">
        <v>96</v>
      </c>
      <c r="AW742" s="6" t="s">
        <v>96</v>
      </c>
      <c r="AX742" s="6">
        <v>1</v>
      </c>
      <c r="AY742" s="6">
        <v>1</v>
      </c>
      <c r="AZ742" s="6" t="s">
        <v>96</v>
      </c>
      <c r="BA742" s="6" t="s">
        <v>96</v>
      </c>
      <c r="BB742" s="6">
        <v>1</v>
      </c>
      <c r="BC742" s="6" t="s">
        <v>96</v>
      </c>
      <c r="BD742" s="6" t="s">
        <v>96</v>
      </c>
      <c r="BE742" s="6" t="s">
        <v>96</v>
      </c>
      <c r="BF742" s="6" t="s">
        <v>96</v>
      </c>
      <c r="BG742" s="6">
        <v>1</v>
      </c>
      <c r="BH742" s="6" t="s">
        <v>96</v>
      </c>
      <c r="BI742" s="6" t="s">
        <v>96</v>
      </c>
      <c r="BJ742" s="6" t="s">
        <v>96</v>
      </c>
      <c r="BK742" s="6" t="s">
        <v>1179</v>
      </c>
      <c r="BL742" s="6" t="s">
        <v>96</v>
      </c>
      <c r="BM742" s="6" t="s">
        <v>96</v>
      </c>
      <c r="BN742" s="6" t="s">
        <v>77</v>
      </c>
      <c r="BO742" t="s">
        <v>711</v>
      </c>
      <c r="BP742" s="6">
        <v>1</v>
      </c>
      <c r="BQ742" t="s">
        <v>710</v>
      </c>
      <c r="BR742" t="s">
        <v>1110</v>
      </c>
      <c r="BS742" s="6" t="s">
        <v>96</v>
      </c>
      <c r="BT742" s="6" t="s">
        <v>96</v>
      </c>
      <c r="BU742" s="6" t="s">
        <v>96</v>
      </c>
      <c r="BV742" s="6" t="s">
        <v>96</v>
      </c>
      <c r="BW742" s="6" t="s">
        <v>96</v>
      </c>
      <c r="BX742" s="6" t="s">
        <v>96</v>
      </c>
    </row>
    <row r="743" spans="1:76" x14ac:dyDescent="0.25">
      <c r="A743" s="6" t="s">
        <v>1109</v>
      </c>
      <c r="B743" s="6" t="s">
        <v>1108</v>
      </c>
      <c r="C743" s="6" t="s">
        <v>1107</v>
      </c>
      <c r="D743" s="6" t="s">
        <v>278</v>
      </c>
      <c r="E743" s="6">
        <v>2015</v>
      </c>
      <c r="F743" s="39">
        <v>1</v>
      </c>
      <c r="G743" t="s">
        <v>1112</v>
      </c>
      <c r="H743" t="s">
        <v>1111</v>
      </c>
      <c r="I743" t="s">
        <v>1113</v>
      </c>
      <c r="J743" s="6" t="s">
        <v>96</v>
      </c>
      <c r="K743" s="6">
        <v>0.92400000000000004</v>
      </c>
      <c r="L743">
        <v>0.97</v>
      </c>
      <c r="M743">
        <v>1.04</v>
      </c>
      <c r="N743" s="6" t="s">
        <v>96</v>
      </c>
      <c r="O743" s="6" t="s">
        <v>96</v>
      </c>
      <c r="P743" s="39" t="s">
        <v>96</v>
      </c>
      <c r="Q743" s="6" t="s">
        <v>96</v>
      </c>
      <c r="R743" s="6" t="s">
        <v>96</v>
      </c>
      <c r="S743" s="55"/>
      <c r="T743" s="6" t="s">
        <v>96</v>
      </c>
      <c r="U743">
        <v>18.37</v>
      </c>
      <c r="V743">
        <v>27.81</v>
      </c>
      <c r="W743">
        <v>11.66</v>
      </c>
      <c r="X743">
        <v>18.05</v>
      </c>
      <c r="Y743" s="16" t="s">
        <v>96</v>
      </c>
      <c r="Z743" s="61" t="s">
        <v>96</v>
      </c>
      <c r="AA743" s="6" t="s">
        <v>171</v>
      </c>
      <c r="AB743" s="6">
        <v>1985</v>
      </c>
      <c r="AC743" s="6">
        <v>2005</v>
      </c>
      <c r="AD743" s="6" t="s">
        <v>96</v>
      </c>
      <c r="AE743" s="6">
        <v>0.77186765376653454</v>
      </c>
      <c r="AF743" s="6">
        <v>0.22813234623346546</v>
      </c>
      <c r="AG743" s="6">
        <v>1</v>
      </c>
      <c r="AH743" s="6" t="s">
        <v>96</v>
      </c>
      <c r="AI743" s="6" t="s">
        <v>96</v>
      </c>
      <c r="AJ743" s="6" t="s">
        <v>96</v>
      </c>
      <c r="AK743" s="6" t="s">
        <v>96</v>
      </c>
      <c r="AL743" s="6" t="s">
        <v>96</v>
      </c>
      <c r="AO743" s="6" t="s">
        <v>96</v>
      </c>
      <c r="AP743" s="6" t="s">
        <v>96</v>
      </c>
      <c r="AQ743" s="6" t="s">
        <v>96</v>
      </c>
      <c r="AR743" s="6" t="s">
        <v>96</v>
      </c>
      <c r="AS743" s="6">
        <v>1</v>
      </c>
      <c r="AT743" s="6" t="s">
        <v>96</v>
      </c>
      <c r="AU743" s="6" t="s">
        <v>96</v>
      </c>
      <c r="AV743" s="6" t="s">
        <v>96</v>
      </c>
      <c r="AW743" s="6" t="s">
        <v>96</v>
      </c>
      <c r="AX743" s="6">
        <v>1</v>
      </c>
      <c r="AY743" s="6">
        <v>1</v>
      </c>
      <c r="AZ743" s="6" t="s">
        <v>96</v>
      </c>
      <c r="BA743" s="6" t="s">
        <v>96</v>
      </c>
      <c r="BB743" s="6">
        <v>1</v>
      </c>
      <c r="BC743" s="6" t="s">
        <v>96</v>
      </c>
      <c r="BD743" s="6" t="s">
        <v>96</v>
      </c>
      <c r="BE743" s="6" t="s">
        <v>96</v>
      </c>
      <c r="BF743" s="6" t="s">
        <v>96</v>
      </c>
      <c r="BG743" s="6">
        <v>1</v>
      </c>
      <c r="BH743" s="6" t="s">
        <v>96</v>
      </c>
      <c r="BI743" s="6" t="s">
        <v>96</v>
      </c>
      <c r="BJ743" s="6" t="s">
        <v>96</v>
      </c>
      <c r="BK743" s="6" t="s">
        <v>1181</v>
      </c>
      <c r="BL743" s="6" t="s">
        <v>96</v>
      </c>
      <c r="BM743" s="6" t="s">
        <v>96</v>
      </c>
      <c r="BN743" s="6" t="s">
        <v>77</v>
      </c>
      <c r="BO743" t="s">
        <v>711</v>
      </c>
      <c r="BP743" s="6">
        <v>1</v>
      </c>
      <c r="BQ743" t="s">
        <v>710</v>
      </c>
      <c r="BR743" t="s">
        <v>1110</v>
      </c>
      <c r="BS743" s="6" t="s">
        <v>96</v>
      </c>
      <c r="BT743" s="6" t="s">
        <v>96</v>
      </c>
      <c r="BU743" s="6" t="s">
        <v>96</v>
      </c>
      <c r="BV743" s="6" t="s">
        <v>96</v>
      </c>
      <c r="BW743" s="6" t="s">
        <v>96</v>
      </c>
      <c r="BX743" s="6" t="s">
        <v>96</v>
      </c>
    </row>
    <row r="744" spans="1:76" x14ac:dyDescent="0.25">
      <c r="A744" s="6" t="s">
        <v>1109</v>
      </c>
      <c r="B744" s="6" t="s">
        <v>1108</v>
      </c>
      <c r="C744" s="6" t="s">
        <v>1107</v>
      </c>
      <c r="D744" s="6" t="s">
        <v>278</v>
      </c>
      <c r="E744" s="6">
        <v>2015</v>
      </c>
      <c r="F744" s="39">
        <v>1.01</v>
      </c>
      <c r="G744" t="s">
        <v>1112</v>
      </c>
      <c r="H744" t="s">
        <v>1111</v>
      </c>
      <c r="I744" t="s">
        <v>1113</v>
      </c>
      <c r="J744" s="6" t="s">
        <v>96</v>
      </c>
      <c r="K744">
        <v>1E-3</v>
      </c>
      <c r="L744">
        <v>0.98</v>
      </c>
      <c r="M744">
        <v>1.04</v>
      </c>
      <c r="N744" s="6" t="s">
        <v>96</v>
      </c>
      <c r="O744" s="6" t="s">
        <v>96</v>
      </c>
      <c r="P744" s="39" t="s">
        <v>96</v>
      </c>
      <c r="Q744" s="6" t="s">
        <v>96</v>
      </c>
      <c r="R744" s="6" t="s">
        <v>96</v>
      </c>
      <c r="S744" s="55"/>
      <c r="T744" s="6" t="s">
        <v>96</v>
      </c>
      <c r="U744">
        <v>17.190000000000001</v>
      </c>
      <c r="V744">
        <v>24.41</v>
      </c>
      <c r="W744">
        <v>10.36</v>
      </c>
      <c r="X744">
        <v>17.43</v>
      </c>
      <c r="Y744" s="16" t="s">
        <v>96</v>
      </c>
      <c r="Z744" s="61" t="s">
        <v>96</v>
      </c>
      <c r="AA744" s="6" t="s">
        <v>171</v>
      </c>
      <c r="AB744" s="6">
        <v>1985</v>
      </c>
      <c r="AC744" s="6">
        <v>2005</v>
      </c>
      <c r="AD744" s="6" t="s">
        <v>96</v>
      </c>
      <c r="AE744" s="6">
        <v>0.77186765376653454</v>
      </c>
      <c r="AF744" s="6">
        <v>0.22813234623346546</v>
      </c>
      <c r="AG744" s="6" t="s">
        <v>96</v>
      </c>
      <c r="AH744" s="6">
        <v>1</v>
      </c>
      <c r="AI744" s="6" t="s">
        <v>96</v>
      </c>
      <c r="AJ744" s="6" t="s">
        <v>96</v>
      </c>
      <c r="AK744" s="6" t="s">
        <v>96</v>
      </c>
      <c r="AL744" s="6" t="s">
        <v>96</v>
      </c>
      <c r="AN744"/>
      <c r="AO744" s="6" t="s">
        <v>96</v>
      </c>
      <c r="AP744" s="6" t="s">
        <v>96</v>
      </c>
      <c r="AQ744" s="6" t="s">
        <v>96</v>
      </c>
      <c r="AR744" s="6" t="s">
        <v>96</v>
      </c>
      <c r="AS744" s="6">
        <v>1</v>
      </c>
      <c r="AT744" s="6" t="s">
        <v>96</v>
      </c>
      <c r="AU744" s="6" t="s">
        <v>96</v>
      </c>
      <c r="AV744" s="6" t="s">
        <v>96</v>
      </c>
      <c r="AW744" s="6" t="s">
        <v>96</v>
      </c>
      <c r="AX744" s="6">
        <v>1</v>
      </c>
      <c r="AY744" s="6">
        <v>1</v>
      </c>
      <c r="AZ744" s="6" t="s">
        <v>96</v>
      </c>
      <c r="BA744" s="6" t="s">
        <v>96</v>
      </c>
      <c r="BB744" s="6">
        <v>1</v>
      </c>
      <c r="BC744" s="6" t="s">
        <v>96</v>
      </c>
      <c r="BD744" s="6" t="s">
        <v>96</v>
      </c>
      <c r="BE744" s="6" t="s">
        <v>96</v>
      </c>
      <c r="BF744" s="6" t="s">
        <v>96</v>
      </c>
      <c r="BG744" s="6">
        <v>1</v>
      </c>
      <c r="BH744" s="6" t="s">
        <v>96</v>
      </c>
      <c r="BI744" s="6" t="s">
        <v>96</v>
      </c>
      <c r="BJ744" s="6" t="s">
        <v>96</v>
      </c>
      <c r="BK744" s="6" t="s">
        <v>1177</v>
      </c>
      <c r="BL744" s="6" t="s">
        <v>96</v>
      </c>
      <c r="BM744" s="6" t="s">
        <v>96</v>
      </c>
      <c r="BN744" s="6" t="s">
        <v>77</v>
      </c>
      <c r="BO744" t="s">
        <v>711</v>
      </c>
      <c r="BP744" s="6">
        <v>1</v>
      </c>
      <c r="BQ744" t="s">
        <v>710</v>
      </c>
      <c r="BR744" t="s">
        <v>1110</v>
      </c>
      <c r="BS744" s="6" t="s">
        <v>96</v>
      </c>
      <c r="BT744" s="6" t="s">
        <v>96</v>
      </c>
      <c r="BU744" s="6" t="s">
        <v>96</v>
      </c>
      <c r="BV744" s="6" t="s">
        <v>96</v>
      </c>
      <c r="BW744" s="6" t="s">
        <v>96</v>
      </c>
      <c r="BX744" s="6" t="s">
        <v>96</v>
      </c>
    </row>
    <row r="745" spans="1:76" x14ac:dyDescent="0.25">
      <c r="A745" s="6" t="s">
        <v>1109</v>
      </c>
      <c r="B745" s="6" t="s">
        <v>1108</v>
      </c>
      <c r="C745" s="6" t="s">
        <v>1107</v>
      </c>
      <c r="D745" s="6" t="s">
        <v>278</v>
      </c>
      <c r="E745" s="6">
        <v>2015</v>
      </c>
      <c r="F745" s="39">
        <v>1</v>
      </c>
      <c r="G745" t="s">
        <v>1112</v>
      </c>
      <c r="H745" t="s">
        <v>1111</v>
      </c>
      <c r="I745" t="s">
        <v>1113</v>
      </c>
      <c r="J745" s="6" t="s">
        <v>96</v>
      </c>
      <c r="K745">
        <v>0.86</v>
      </c>
      <c r="L745">
        <v>0.97</v>
      </c>
      <c r="M745">
        <v>1.03</v>
      </c>
      <c r="N745" s="6" t="s">
        <v>96</v>
      </c>
      <c r="O745" s="6" t="s">
        <v>96</v>
      </c>
      <c r="P745" s="39" t="s">
        <v>96</v>
      </c>
      <c r="Q745" s="6" t="s">
        <v>96</v>
      </c>
      <c r="R745" s="6" t="s">
        <v>96</v>
      </c>
      <c r="S745" s="55"/>
      <c r="T745" s="6" t="s">
        <v>96</v>
      </c>
      <c r="U745">
        <v>14.84</v>
      </c>
      <c r="V745">
        <v>23.31</v>
      </c>
      <c r="W745">
        <v>8.58</v>
      </c>
      <c r="X745">
        <v>14.81</v>
      </c>
      <c r="Y745" s="16" t="s">
        <v>96</v>
      </c>
      <c r="Z745" s="61" t="s">
        <v>96</v>
      </c>
      <c r="AA745" s="6" t="s">
        <v>171</v>
      </c>
      <c r="AB745" s="6">
        <v>1985</v>
      </c>
      <c r="AC745" s="6">
        <v>2005</v>
      </c>
      <c r="AD745" s="6" t="s">
        <v>96</v>
      </c>
      <c r="AE745" s="6">
        <v>0.77186765376653454</v>
      </c>
      <c r="AF745" s="6">
        <v>0.22813234623346546</v>
      </c>
      <c r="AG745" s="6" t="s">
        <v>96</v>
      </c>
      <c r="AH745" s="6">
        <v>1</v>
      </c>
      <c r="AI745" s="6" t="s">
        <v>96</v>
      </c>
      <c r="AJ745" s="6" t="s">
        <v>96</v>
      </c>
      <c r="AK745" s="6" t="s">
        <v>96</v>
      </c>
      <c r="AL745" s="6" t="s">
        <v>96</v>
      </c>
      <c r="AM745"/>
      <c r="AO745" s="6" t="s">
        <v>96</v>
      </c>
      <c r="AP745" s="6" t="s">
        <v>96</v>
      </c>
      <c r="AQ745" s="6" t="s">
        <v>96</v>
      </c>
      <c r="AR745" s="6" t="s">
        <v>96</v>
      </c>
      <c r="AS745" s="6">
        <v>1</v>
      </c>
      <c r="AT745" s="6" t="s">
        <v>96</v>
      </c>
      <c r="AU745" s="6" t="s">
        <v>96</v>
      </c>
      <c r="AV745" s="6" t="s">
        <v>96</v>
      </c>
      <c r="AW745" s="6" t="s">
        <v>96</v>
      </c>
      <c r="AX745" s="6">
        <v>1</v>
      </c>
      <c r="AY745" s="6">
        <v>1</v>
      </c>
      <c r="AZ745" s="6" t="s">
        <v>96</v>
      </c>
      <c r="BA745" s="6" t="s">
        <v>96</v>
      </c>
      <c r="BB745" s="6">
        <v>1</v>
      </c>
      <c r="BC745" s="6" t="s">
        <v>96</v>
      </c>
      <c r="BD745" s="6" t="s">
        <v>96</v>
      </c>
      <c r="BE745" s="6" t="s">
        <v>96</v>
      </c>
      <c r="BF745" s="6" t="s">
        <v>96</v>
      </c>
      <c r="BG745" s="6">
        <v>1</v>
      </c>
      <c r="BH745" s="6" t="s">
        <v>96</v>
      </c>
      <c r="BI745" s="6" t="s">
        <v>96</v>
      </c>
      <c r="BJ745" s="6" t="s">
        <v>96</v>
      </c>
      <c r="BK745" s="6" t="s">
        <v>1178</v>
      </c>
      <c r="BL745" s="6" t="s">
        <v>96</v>
      </c>
      <c r="BM745" s="6" t="s">
        <v>96</v>
      </c>
      <c r="BN745" s="6" t="s">
        <v>77</v>
      </c>
      <c r="BO745" t="s">
        <v>711</v>
      </c>
      <c r="BP745" s="6">
        <v>1</v>
      </c>
      <c r="BQ745" t="s">
        <v>710</v>
      </c>
      <c r="BR745" t="s">
        <v>1110</v>
      </c>
      <c r="BS745" s="6" t="s">
        <v>96</v>
      </c>
      <c r="BT745" s="6" t="s">
        <v>96</v>
      </c>
      <c r="BU745" s="6" t="s">
        <v>96</v>
      </c>
      <c r="BV745" s="6" t="s">
        <v>96</v>
      </c>
      <c r="BW745" s="6" t="s">
        <v>96</v>
      </c>
      <c r="BX745" s="6" t="s">
        <v>96</v>
      </c>
    </row>
    <row r="746" spans="1:76" x14ac:dyDescent="0.25">
      <c r="A746" s="6" t="s">
        <v>1109</v>
      </c>
      <c r="B746" s="6" t="s">
        <v>1108</v>
      </c>
      <c r="C746" s="6" t="s">
        <v>1107</v>
      </c>
      <c r="D746" s="6" t="s">
        <v>278</v>
      </c>
      <c r="E746" s="6">
        <v>2015</v>
      </c>
      <c r="F746" s="39">
        <v>0.98</v>
      </c>
      <c r="G746" t="s">
        <v>1112</v>
      </c>
      <c r="H746" t="s">
        <v>1111</v>
      </c>
      <c r="I746" t="s">
        <v>1113</v>
      </c>
      <c r="J746" s="6" t="s">
        <v>96</v>
      </c>
      <c r="K746">
        <v>0.30099999999999999</v>
      </c>
      <c r="L746">
        <v>0.98</v>
      </c>
      <c r="M746">
        <v>1.06</v>
      </c>
      <c r="N746" s="6" t="s">
        <v>96</v>
      </c>
      <c r="O746" s="6" t="s">
        <v>96</v>
      </c>
      <c r="P746" s="39" t="s">
        <v>96</v>
      </c>
      <c r="Q746" s="6" t="s">
        <v>96</v>
      </c>
      <c r="R746" s="6" t="s">
        <v>96</v>
      </c>
      <c r="S746" s="55"/>
      <c r="T746" s="6" t="s">
        <v>96</v>
      </c>
      <c r="U746">
        <v>20.36</v>
      </c>
      <c r="V746">
        <v>26.5</v>
      </c>
      <c r="W746">
        <v>13.79</v>
      </c>
      <c r="X746">
        <v>20.86</v>
      </c>
      <c r="Y746" s="16" t="s">
        <v>96</v>
      </c>
      <c r="Z746" s="61" t="s">
        <v>96</v>
      </c>
      <c r="AA746" s="6" t="s">
        <v>171</v>
      </c>
      <c r="AB746" s="6">
        <v>1985</v>
      </c>
      <c r="AC746" s="6">
        <v>2005</v>
      </c>
      <c r="AD746" s="6" t="s">
        <v>96</v>
      </c>
      <c r="AE746" s="6">
        <v>0.77186765376653454</v>
      </c>
      <c r="AF746" s="6">
        <v>0.22813234623346546</v>
      </c>
      <c r="AG746" s="6" t="s">
        <v>96</v>
      </c>
      <c r="AH746" s="6">
        <v>1</v>
      </c>
      <c r="AI746" s="6" t="s">
        <v>96</v>
      </c>
      <c r="AJ746" s="6" t="s">
        <v>96</v>
      </c>
      <c r="AK746" s="6" t="s">
        <v>96</v>
      </c>
      <c r="AL746" s="6" t="s">
        <v>96</v>
      </c>
      <c r="AO746" s="6" t="s">
        <v>96</v>
      </c>
      <c r="AP746" s="6" t="s">
        <v>96</v>
      </c>
      <c r="AQ746" s="6" t="s">
        <v>96</v>
      </c>
      <c r="AR746" s="6" t="s">
        <v>96</v>
      </c>
      <c r="AS746" s="6">
        <v>1</v>
      </c>
      <c r="AT746" s="6" t="s">
        <v>96</v>
      </c>
      <c r="AU746" s="6" t="s">
        <v>96</v>
      </c>
      <c r="AV746" s="6" t="s">
        <v>96</v>
      </c>
      <c r="AW746" s="6" t="s">
        <v>96</v>
      </c>
      <c r="AX746" s="6">
        <v>1</v>
      </c>
      <c r="AY746" s="6">
        <v>1</v>
      </c>
      <c r="AZ746" s="6" t="s">
        <v>96</v>
      </c>
      <c r="BA746" s="6" t="s">
        <v>96</v>
      </c>
      <c r="BB746" s="6">
        <v>1</v>
      </c>
      <c r="BC746" s="6" t="s">
        <v>96</v>
      </c>
      <c r="BD746" s="6" t="s">
        <v>96</v>
      </c>
      <c r="BE746" s="6" t="s">
        <v>96</v>
      </c>
      <c r="BF746" s="6" t="s">
        <v>96</v>
      </c>
      <c r="BG746" s="6">
        <v>1</v>
      </c>
      <c r="BH746" s="6" t="s">
        <v>96</v>
      </c>
      <c r="BI746" s="6" t="s">
        <v>96</v>
      </c>
      <c r="BJ746" s="6" t="s">
        <v>96</v>
      </c>
      <c r="BK746" s="6" t="s">
        <v>1179</v>
      </c>
      <c r="BL746" s="6" t="s">
        <v>96</v>
      </c>
      <c r="BM746" s="6" t="s">
        <v>96</v>
      </c>
      <c r="BN746" s="6" t="s">
        <v>77</v>
      </c>
      <c r="BO746" t="s">
        <v>711</v>
      </c>
      <c r="BP746" s="6">
        <v>1</v>
      </c>
      <c r="BQ746" t="s">
        <v>710</v>
      </c>
      <c r="BR746" t="s">
        <v>1110</v>
      </c>
      <c r="BS746" s="6" t="s">
        <v>96</v>
      </c>
      <c r="BT746" s="6" t="s">
        <v>96</v>
      </c>
      <c r="BU746" s="6" t="s">
        <v>96</v>
      </c>
      <c r="BV746" s="6" t="s">
        <v>96</v>
      </c>
      <c r="BW746" s="6" t="s">
        <v>96</v>
      </c>
      <c r="BX746" s="6" t="s">
        <v>96</v>
      </c>
    </row>
    <row r="747" spans="1:76" x14ac:dyDescent="0.25">
      <c r="A747" s="6" t="s">
        <v>1109</v>
      </c>
      <c r="B747" s="6" t="s">
        <v>1108</v>
      </c>
      <c r="C747" s="6" t="s">
        <v>1107</v>
      </c>
      <c r="D747" s="6" t="s">
        <v>278</v>
      </c>
      <c r="E747" s="6">
        <v>2015</v>
      </c>
      <c r="F747" s="39">
        <v>0.99</v>
      </c>
      <c r="G747" t="s">
        <v>1112</v>
      </c>
      <c r="H747" t="s">
        <v>1111</v>
      </c>
      <c r="I747" t="s">
        <v>1113</v>
      </c>
      <c r="J747" s="6" t="s">
        <v>96</v>
      </c>
      <c r="K747">
        <v>0.123</v>
      </c>
      <c r="L747">
        <v>0.99</v>
      </c>
      <c r="M747">
        <v>1.07</v>
      </c>
      <c r="N747" s="6" t="s">
        <v>96</v>
      </c>
      <c r="O747" s="6" t="s">
        <v>96</v>
      </c>
      <c r="P747" s="39" t="s">
        <v>96</v>
      </c>
      <c r="Q747" s="6" t="s">
        <v>96</v>
      </c>
      <c r="R747" s="6" t="s">
        <v>96</v>
      </c>
      <c r="S747" s="55"/>
      <c r="T747" s="6" t="s">
        <v>96</v>
      </c>
      <c r="U747">
        <v>18.37</v>
      </c>
      <c r="V747">
        <v>27.81</v>
      </c>
      <c r="W747">
        <v>11.66</v>
      </c>
      <c r="X747">
        <v>18.05</v>
      </c>
      <c r="Y747" s="16" t="s">
        <v>96</v>
      </c>
      <c r="Z747" s="61" t="s">
        <v>96</v>
      </c>
      <c r="AA747" s="6" t="s">
        <v>171</v>
      </c>
      <c r="AB747" s="6">
        <v>1985</v>
      </c>
      <c r="AC747" s="6">
        <v>2005</v>
      </c>
      <c r="AD747" s="6" t="s">
        <v>96</v>
      </c>
      <c r="AE747" s="6">
        <v>0.77186765376653454</v>
      </c>
      <c r="AF747" s="6">
        <v>0.22813234623346546</v>
      </c>
      <c r="AG747" s="6" t="s">
        <v>96</v>
      </c>
      <c r="AH747" s="6">
        <v>1</v>
      </c>
      <c r="AI747" s="6" t="s">
        <v>96</v>
      </c>
      <c r="AJ747" s="6" t="s">
        <v>96</v>
      </c>
      <c r="AK747" s="6" t="s">
        <v>96</v>
      </c>
      <c r="AL747" s="6" t="s">
        <v>96</v>
      </c>
      <c r="AO747" s="6" t="s">
        <v>96</v>
      </c>
      <c r="AP747" s="6" t="s">
        <v>96</v>
      </c>
      <c r="AQ747" s="6" t="s">
        <v>96</v>
      </c>
      <c r="AR747" s="6" t="s">
        <v>96</v>
      </c>
      <c r="AS747" s="6">
        <v>1</v>
      </c>
      <c r="AT747" s="6" t="s">
        <v>96</v>
      </c>
      <c r="AU747" s="6" t="s">
        <v>96</v>
      </c>
      <c r="AV747" s="6" t="s">
        <v>96</v>
      </c>
      <c r="AW747" s="6" t="s">
        <v>96</v>
      </c>
      <c r="AX747" s="6">
        <v>1</v>
      </c>
      <c r="AY747" s="6">
        <v>1</v>
      </c>
      <c r="AZ747" s="6" t="s">
        <v>96</v>
      </c>
      <c r="BA747" s="6" t="s">
        <v>96</v>
      </c>
      <c r="BB747" s="6">
        <v>1</v>
      </c>
      <c r="BC747" s="6" t="s">
        <v>96</v>
      </c>
      <c r="BD747" s="6" t="s">
        <v>96</v>
      </c>
      <c r="BE747" s="6" t="s">
        <v>96</v>
      </c>
      <c r="BF747" s="6" t="s">
        <v>96</v>
      </c>
      <c r="BG747" s="6">
        <v>1</v>
      </c>
      <c r="BH747" s="6" t="s">
        <v>96</v>
      </c>
      <c r="BI747" s="6" t="s">
        <v>96</v>
      </c>
      <c r="BJ747" s="6" t="s">
        <v>96</v>
      </c>
      <c r="BK747" s="6" t="s">
        <v>1181</v>
      </c>
      <c r="BL747" s="6" t="s">
        <v>96</v>
      </c>
      <c r="BM747" s="6" t="s">
        <v>96</v>
      </c>
      <c r="BN747" s="6" t="s">
        <v>77</v>
      </c>
      <c r="BO747" t="s">
        <v>711</v>
      </c>
      <c r="BP747" s="6">
        <v>1</v>
      </c>
      <c r="BQ747" t="s">
        <v>710</v>
      </c>
      <c r="BR747" t="s">
        <v>1110</v>
      </c>
      <c r="BS747" s="6" t="s">
        <v>96</v>
      </c>
      <c r="BT747" s="6" t="s">
        <v>96</v>
      </c>
      <c r="BU747" t="s">
        <v>96</v>
      </c>
      <c r="BV747" s="6" t="s">
        <v>96</v>
      </c>
      <c r="BW747" s="6" t="s">
        <v>96</v>
      </c>
      <c r="BX747" s="6" t="s">
        <v>96</v>
      </c>
    </row>
    <row r="748" spans="1:76" x14ac:dyDescent="0.25">
      <c r="A748" s="6" t="s">
        <v>1188</v>
      </c>
      <c r="B748" s="21" t="s">
        <v>1187</v>
      </c>
      <c r="C748" s="6" t="s">
        <v>1186</v>
      </c>
      <c r="D748" s="6" t="s">
        <v>279</v>
      </c>
      <c r="E748" s="6">
        <v>2012</v>
      </c>
      <c r="F748" s="39">
        <v>1.0800000000000001E-2</v>
      </c>
      <c r="G748" s="6" t="s">
        <v>1112</v>
      </c>
      <c r="H748" s="6" t="s">
        <v>1189</v>
      </c>
      <c r="I748" t="s">
        <v>337</v>
      </c>
      <c r="J748" s="6" t="s">
        <v>96</v>
      </c>
      <c r="K748" s="6">
        <v>2.4E-2</v>
      </c>
      <c r="L748" s="6" t="s">
        <v>96</v>
      </c>
      <c r="M748" s="6" t="s">
        <v>96</v>
      </c>
      <c r="N748" s="6" t="s">
        <v>96</v>
      </c>
      <c r="O748" s="6" t="s">
        <v>96</v>
      </c>
      <c r="P748" s="39" t="s">
        <v>96</v>
      </c>
      <c r="Q748" s="6">
        <v>4.7999999999999996E-3</v>
      </c>
      <c r="R748" s="6" t="s">
        <v>96</v>
      </c>
      <c r="S748" s="6">
        <v>55362</v>
      </c>
      <c r="T748" s="6" t="s">
        <v>96</v>
      </c>
      <c r="U748" s="7">
        <f t="shared" ref="U748:U753" si="21">(29+17.6)/2</f>
        <v>23.3</v>
      </c>
      <c r="V748" s="16">
        <v>29</v>
      </c>
      <c r="W748" s="16">
        <v>17.600000000000001</v>
      </c>
      <c r="X748" s="16" t="s">
        <v>96</v>
      </c>
      <c r="Y748" s="16" t="s">
        <v>96</v>
      </c>
      <c r="Z748" s="61" t="s">
        <v>69</v>
      </c>
      <c r="AA748" s="6" t="s">
        <v>171</v>
      </c>
      <c r="AB748" s="6">
        <v>1991</v>
      </c>
      <c r="AC748" s="6">
        <v>2010</v>
      </c>
      <c r="AD748" s="6" t="s">
        <v>96</v>
      </c>
      <c r="AE748" s="6">
        <f>S749/S748</f>
        <v>0.67855207543080087</v>
      </c>
      <c r="AF748" s="6">
        <f>1-AE748</f>
        <v>0.32144792456919913</v>
      </c>
      <c r="AG748" s="6" t="s">
        <v>96</v>
      </c>
      <c r="AH748" s="6" t="s">
        <v>96</v>
      </c>
      <c r="AI748" s="6" t="s">
        <v>96</v>
      </c>
      <c r="AJ748" s="6" t="s">
        <v>96</v>
      </c>
      <c r="AK748" s="6" t="s">
        <v>96</v>
      </c>
      <c r="AL748" s="6" t="s">
        <v>96</v>
      </c>
      <c r="AM748" s="6">
        <f>(1.12+0.88)/2*12</f>
        <v>12</v>
      </c>
      <c r="AN748" s="6" t="s">
        <v>96</v>
      </c>
      <c r="AO748" s="6" t="s">
        <v>96</v>
      </c>
      <c r="AP748" s="6" t="s">
        <v>96</v>
      </c>
      <c r="AQ748" s="6" t="s">
        <v>314</v>
      </c>
      <c r="AR748" s="6" t="s">
        <v>96</v>
      </c>
      <c r="AS748" s="6" t="s">
        <v>96</v>
      </c>
      <c r="AT748" s="6" t="s">
        <v>96</v>
      </c>
      <c r="AU748" s="6" t="s">
        <v>96</v>
      </c>
      <c r="AV748" s="6" t="s">
        <v>96</v>
      </c>
      <c r="AW748" s="6">
        <v>1</v>
      </c>
      <c r="AX748" s="6">
        <v>1</v>
      </c>
      <c r="AY748" s="6" t="s">
        <v>96</v>
      </c>
      <c r="AZ748" s="6" t="s">
        <v>96</v>
      </c>
      <c r="BA748" s="6" t="s">
        <v>96</v>
      </c>
      <c r="BB748" s="6" t="s">
        <v>96</v>
      </c>
      <c r="BC748" s="6" t="s">
        <v>96</v>
      </c>
      <c r="BD748" s="6" t="s">
        <v>96</v>
      </c>
      <c r="BE748" s="6" t="s">
        <v>96</v>
      </c>
      <c r="BF748" s="6" t="s">
        <v>96</v>
      </c>
      <c r="BG748" s="6">
        <v>1</v>
      </c>
      <c r="BH748" s="6" t="s">
        <v>96</v>
      </c>
      <c r="BI748" s="6" t="s">
        <v>96</v>
      </c>
      <c r="BJ748" s="6" t="s">
        <v>96</v>
      </c>
      <c r="BK748" s="6" t="s">
        <v>218</v>
      </c>
      <c r="BL748" s="6" t="s">
        <v>96</v>
      </c>
      <c r="BM748" s="6" t="s">
        <v>96</v>
      </c>
      <c r="BN748" s="6" t="s">
        <v>77</v>
      </c>
      <c r="BO748" s="6" t="s">
        <v>1190</v>
      </c>
      <c r="BP748" s="6">
        <v>1</v>
      </c>
      <c r="BQ748" s="6" t="s">
        <v>1191</v>
      </c>
      <c r="BR748" t="s">
        <v>1192</v>
      </c>
      <c r="BS748" s="6" t="s">
        <v>96</v>
      </c>
      <c r="BT748" s="6" t="s">
        <v>96</v>
      </c>
      <c r="BU748" t="s">
        <v>1193</v>
      </c>
      <c r="BV748" t="s">
        <v>1194</v>
      </c>
      <c r="BW748" s="6" t="s">
        <v>96</v>
      </c>
      <c r="BX748" s="6" t="s">
        <v>96</v>
      </c>
    </row>
    <row r="749" spans="1:76" x14ac:dyDescent="0.25">
      <c r="A749" s="6" t="s">
        <v>1188</v>
      </c>
      <c r="B749" s="21" t="s">
        <v>1187</v>
      </c>
      <c r="C749" s="6" t="s">
        <v>1186</v>
      </c>
      <c r="D749" s="6" t="s">
        <v>279</v>
      </c>
      <c r="E749" s="6">
        <v>2012</v>
      </c>
      <c r="F749" s="39">
        <v>1.26E-2</v>
      </c>
      <c r="G749" s="6" t="s">
        <v>1112</v>
      </c>
      <c r="H749" s="6" t="s">
        <v>1189</v>
      </c>
      <c r="I749" t="s">
        <v>337</v>
      </c>
      <c r="J749" s="6" t="s">
        <v>96</v>
      </c>
      <c r="K749" s="6">
        <v>0.04</v>
      </c>
      <c r="L749" s="6" t="s">
        <v>96</v>
      </c>
      <c r="M749" s="6" t="s">
        <v>96</v>
      </c>
      <c r="N749" s="6" t="s">
        <v>96</v>
      </c>
      <c r="O749" s="6" t="s">
        <v>96</v>
      </c>
      <c r="P749" s="39" t="s">
        <v>96</v>
      </c>
      <c r="Q749" s="6">
        <v>7.3000000000000001E-3</v>
      </c>
      <c r="R749" s="6" t="s">
        <v>96</v>
      </c>
      <c r="S749" s="6">
        <v>37566</v>
      </c>
      <c r="T749" s="6" t="s">
        <v>96</v>
      </c>
      <c r="U749" s="7">
        <f t="shared" si="21"/>
        <v>23.3</v>
      </c>
      <c r="V749" s="16">
        <v>29</v>
      </c>
      <c r="W749" s="16">
        <v>17.600000000000001</v>
      </c>
      <c r="X749" s="16" t="s">
        <v>96</v>
      </c>
      <c r="Y749" s="16" t="s">
        <v>96</v>
      </c>
      <c r="Z749" s="61" t="s">
        <v>69</v>
      </c>
      <c r="AA749" s="6" t="s">
        <v>171</v>
      </c>
      <c r="AB749" s="6">
        <v>1991</v>
      </c>
      <c r="AC749" s="6">
        <v>2010</v>
      </c>
      <c r="AD749" s="6" t="s">
        <v>96</v>
      </c>
      <c r="AE749" s="6">
        <v>1</v>
      </c>
      <c r="AF749" s="6" t="s">
        <v>96</v>
      </c>
      <c r="AG749" s="6" t="s">
        <v>96</v>
      </c>
      <c r="AH749" s="6" t="s">
        <v>96</v>
      </c>
      <c r="AI749" s="6" t="s">
        <v>96</v>
      </c>
      <c r="AJ749" s="6" t="s">
        <v>96</v>
      </c>
      <c r="AK749" s="6" t="s">
        <v>96</v>
      </c>
      <c r="AL749" s="6" t="s">
        <v>96</v>
      </c>
      <c r="AM749" s="6">
        <f>(1.17+1.51)/2*12</f>
        <v>16.079999999999998</v>
      </c>
      <c r="AN749" s="6" t="s">
        <v>96</v>
      </c>
      <c r="AO749" s="6" t="s">
        <v>96</v>
      </c>
      <c r="AP749" s="6" t="s">
        <v>96</v>
      </c>
      <c r="AQ749" s="6" t="s">
        <v>314</v>
      </c>
      <c r="AR749" s="6" t="s">
        <v>96</v>
      </c>
      <c r="AS749" s="6" t="s">
        <v>96</v>
      </c>
      <c r="AT749" s="6" t="s">
        <v>96</v>
      </c>
      <c r="AU749" s="6" t="s">
        <v>96</v>
      </c>
      <c r="AV749" s="6" t="s">
        <v>96</v>
      </c>
      <c r="AW749" s="6">
        <v>1</v>
      </c>
      <c r="AX749" s="6">
        <v>1</v>
      </c>
      <c r="AY749" s="6" t="s">
        <v>96</v>
      </c>
      <c r="AZ749" s="6" t="s">
        <v>96</v>
      </c>
      <c r="BA749" s="6" t="s">
        <v>96</v>
      </c>
      <c r="BB749" s="6" t="s">
        <v>96</v>
      </c>
      <c r="BC749" s="6" t="s">
        <v>96</v>
      </c>
      <c r="BD749" s="6" t="s">
        <v>96</v>
      </c>
      <c r="BE749" s="6" t="s">
        <v>96</v>
      </c>
      <c r="BF749" s="6" t="s">
        <v>96</v>
      </c>
      <c r="BG749" s="6">
        <v>1</v>
      </c>
      <c r="BH749" s="6" t="s">
        <v>96</v>
      </c>
      <c r="BI749" s="6" t="s">
        <v>96</v>
      </c>
      <c r="BJ749" s="6" t="s">
        <v>96</v>
      </c>
      <c r="BK749" s="6" t="s">
        <v>218</v>
      </c>
      <c r="BL749" s="6" t="s">
        <v>96</v>
      </c>
      <c r="BM749" s="6" t="s">
        <v>96</v>
      </c>
      <c r="BN749" s="6" t="s">
        <v>77</v>
      </c>
      <c r="BO749" s="6" t="s">
        <v>1190</v>
      </c>
      <c r="BP749" s="6">
        <v>1</v>
      </c>
      <c r="BQ749" s="6" t="s">
        <v>1191</v>
      </c>
      <c r="BR749" t="s">
        <v>1192</v>
      </c>
      <c r="BS749" s="6" t="s">
        <v>96</v>
      </c>
      <c r="BT749" s="6" t="s">
        <v>96</v>
      </c>
      <c r="BU749" s="6" t="s">
        <v>96</v>
      </c>
      <c r="BV749" s="6" t="s">
        <v>96</v>
      </c>
      <c r="BW749" s="6" t="s">
        <v>96</v>
      </c>
      <c r="BX749" s="6" t="s">
        <v>96</v>
      </c>
    </row>
    <row r="750" spans="1:76" x14ac:dyDescent="0.25">
      <c r="A750" s="6" t="s">
        <v>1188</v>
      </c>
      <c r="B750" s="21" t="s">
        <v>1187</v>
      </c>
      <c r="C750" s="6" t="s">
        <v>1186</v>
      </c>
      <c r="D750" s="6" t="s">
        <v>279</v>
      </c>
      <c r="E750" s="6">
        <v>2012</v>
      </c>
      <c r="F750" s="39">
        <v>8.3999999999999995E-3</v>
      </c>
      <c r="G750" s="6" t="s">
        <v>1112</v>
      </c>
      <c r="H750" s="6" t="s">
        <v>1189</v>
      </c>
      <c r="I750" t="s">
        <v>337</v>
      </c>
      <c r="J750" s="6" t="s">
        <v>96</v>
      </c>
      <c r="K750" s="6">
        <v>4.9000000000000002E-2</v>
      </c>
      <c r="L750" s="6" t="s">
        <v>96</v>
      </c>
      <c r="M750" s="6" t="s">
        <v>96</v>
      </c>
      <c r="N750" s="6" t="s">
        <v>96</v>
      </c>
      <c r="O750" s="6" t="s">
        <v>96</v>
      </c>
      <c r="P750" s="39" t="s">
        <v>96</v>
      </c>
      <c r="Q750" s="6">
        <v>8.3999999999999995E-3</v>
      </c>
      <c r="R750" s="6" t="s">
        <v>96</v>
      </c>
      <c r="S750" s="6">
        <v>17796</v>
      </c>
      <c r="T750" s="6" t="s">
        <v>96</v>
      </c>
      <c r="U750" s="7">
        <f t="shared" si="21"/>
        <v>23.3</v>
      </c>
      <c r="V750" s="16">
        <v>29</v>
      </c>
      <c r="W750" s="16">
        <v>17.600000000000001</v>
      </c>
      <c r="X750" s="16" t="s">
        <v>96</v>
      </c>
      <c r="Y750" s="16" t="s">
        <v>96</v>
      </c>
      <c r="Z750" s="61" t="s">
        <v>69</v>
      </c>
      <c r="AA750" s="6" t="s">
        <v>171</v>
      </c>
      <c r="AB750" s="6">
        <v>1991</v>
      </c>
      <c r="AC750" s="6">
        <v>2010</v>
      </c>
      <c r="AD750" s="6" t="s">
        <v>96</v>
      </c>
      <c r="AE750" s="6" t="s">
        <v>96</v>
      </c>
      <c r="AF750" s="6">
        <v>1</v>
      </c>
      <c r="AG750" s="6" t="s">
        <v>96</v>
      </c>
      <c r="AH750" s="6" t="s">
        <v>96</v>
      </c>
      <c r="AI750" s="6" t="s">
        <v>96</v>
      </c>
      <c r="AJ750" s="6" t="s">
        <v>96</v>
      </c>
      <c r="AK750" s="6" t="s">
        <v>96</v>
      </c>
      <c r="AL750" s="6" t="s">
        <v>96</v>
      </c>
      <c r="AM750" s="6">
        <f>(0.58+0.73)/2*12</f>
        <v>7.86</v>
      </c>
      <c r="AN750" s="6" t="s">
        <v>96</v>
      </c>
      <c r="AO750" s="6" t="s">
        <v>96</v>
      </c>
      <c r="AP750" s="6" t="s">
        <v>96</v>
      </c>
      <c r="AQ750" s="6" t="s">
        <v>314</v>
      </c>
      <c r="AR750" s="6" t="s">
        <v>96</v>
      </c>
      <c r="AS750" s="6" t="s">
        <v>96</v>
      </c>
      <c r="AT750" s="6" t="s">
        <v>96</v>
      </c>
      <c r="AU750" s="6" t="s">
        <v>96</v>
      </c>
      <c r="AV750" s="6" t="s">
        <v>96</v>
      </c>
      <c r="AW750" s="6">
        <v>1</v>
      </c>
      <c r="AX750" s="6">
        <v>1</v>
      </c>
      <c r="AY750" s="6" t="s">
        <v>96</v>
      </c>
      <c r="AZ750" s="6" t="s">
        <v>96</v>
      </c>
      <c r="BA750" s="6" t="s">
        <v>96</v>
      </c>
      <c r="BB750" s="6" t="s">
        <v>96</v>
      </c>
      <c r="BC750" s="6" t="s">
        <v>96</v>
      </c>
      <c r="BD750" s="6" t="s">
        <v>96</v>
      </c>
      <c r="BE750" s="6" t="s">
        <v>96</v>
      </c>
      <c r="BF750" s="6" t="s">
        <v>96</v>
      </c>
      <c r="BG750" s="6">
        <v>1</v>
      </c>
      <c r="BH750" s="6" t="s">
        <v>96</v>
      </c>
      <c r="BI750" s="6" t="s">
        <v>96</v>
      </c>
      <c r="BJ750" s="6" t="s">
        <v>96</v>
      </c>
      <c r="BK750" s="6" t="s">
        <v>218</v>
      </c>
      <c r="BL750" s="6" t="s">
        <v>96</v>
      </c>
      <c r="BM750" s="6" t="s">
        <v>96</v>
      </c>
      <c r="BN750" s="6" t="s">
        <v>77</v>
      </c>
      <c r="BO750" s="6" t="s">
        <v>1190</v>
      </c>
      <c r="BP750" s="6">
        <v>1</v>
      </c>
      <c r="BQ750" s="6" t="s">
        <v>1191</v>
      </c>
      <c r="BR750" t="s">
        <v>1192</v>
      </c>
      <c r="BS750" s="6" t="s">
        <v>96</v>
      </c>
      <c r="BT750" s="6" t="s">
        <v>96</v>
      </c>
      <c r="BU750" s="6" t="s">
        <v>96</v>
      </c>
      <c r="BV750" s="6" t="s">
        <v>96</v>
      </c>
      <c r="BW750" s="6" t="s">
        <v>96</v>
      </c>
      <c r="BX750" s="6" t="s">
        <v>96</v>
      </c>
    </row>
    <row r="751" spans="1:76" x14ac:dyDescent="0.25">
      <c r="A751" s="6" t="s">
        <v>1188</v>
      </c>
      <c r="B751" s="21" t="s">
        <v>1187</v>
      </c>
      <c r="C751" s="6" t="s">
        <v>1186</v>
      </c>
      <c r="D751" s="6" t="s">
        <v>279</v>
      </c>
      <c r="E751" s="6">
        <v>2012</v>
      </c>
      <c r="F751" s="39">
        <v>1.84E-2</v>
      </c>
      <c r="G751" s="6" t="s">
        <v>1112</v>
      </c>
      <c r="H751" s="6" t="s">
        <v>1189</v>
      </c>
      <c r="I751" t="s">
        <v>337</v>
      </c>
      <c r="J751" s="6" t="s">
        <v>96</v>
      </c>
      <c r="K751" s="6" t="s">
        <v>321</v>
      </c>
      <c r="L751" s="6" t="s">
        <v>96</v>
      </c>
      <c r="M751" s="6" t="s">
        <v>96</v>
      </c>
      <c r="N751" s="6" t="s">
        <v>96</v>
      </c>
      <c r="O751" s="6" t="s">
        <v>96</v>
      </c>
      <c r="P751" s="39" t="s">
        <v>96</v>
      </c>
      <c r="Q751" s="6">
        <v>4.4000000000000003E-3</v>
      </c>
      <c r="R751" s="6" t="s">
        <v>96</v>
      </c>
      <c r="S751" s="6">
        <v>55362</v>
      </c>
      <c r="T751" s="6" t="s">
        <v>96</v>
      </c>
      <c r="U751" s="7">
        <f t="shared" si="21"/>
        <v>23.3</v>
      </c>
      <c r="V751" s="16">
        <v>29</v>
      </c>
      <c r="W751" s="16">
        <v>17.600000000000001</v>
      </c>
      <c r="X751" s="16" t="s">
        <v>96</v>
      </c>
      <c r="Y751" s="16" t="s">
        <v>96</v>
      </c>
      <c r="Z751" s="61" t="s">
        <v>69</v>
      </c>
      <c r="AA751" s="6" t="s">
        <v>171</v>
      </c>
      <c r="AB751" s="6">
        <v>1991</v>
      </c>
      <c r="AC751" s="6">
        <v>2010</v>
      </c>
      <c r="AD751" s="6" t="s">
        <v>96</v>
      </c>
      <c r="AE751" s="6">
        <f>S752/S751</f>
        <v>0.67855207543080087</v>
      </c>
      <c r="AF751" s="6">
        <f>1-AE751</f>
        <v>0.32144792456919913</v>
      </c>
      <c r="AG751" s="6" t="s">
        <v>96</v>
      </c>
      <c r="AH751" s="6" t="s">
        <v>96</v>
      </c>
      <c r="AI751" s="6" t="s">
        <v>96</v>
      </c>
      <c r="AJ751" s="6" t="s">
        <v>96</v>
      </c>
      <c r="AK751" s="6" t="s">
        <v>96</v>
      </c>
      <c r="AL751" s="6" t="s">
        <v>96</v>
      </c>
      <c r="AM751" s="6">
        <f>(1.12+0.88)/2*12</f>
        <v>12</v>
      </c>
      <c r="AN751" s="6" t="s">
        <v>96</v>
      </c>
      <c r="AO751" s="6" t="s">
        <v>96</v>
      </c>
      <c r="AP751" s="6" t="s">
        <v>96</v>
      </c>
      <c r="AQ751" s="6" t="s">
        <v>201</v>
      </c>
      <c r="AR751" s="6" t="s">
        <v>96</v>
      </c>
      <c r="AS751" s="6" t="s">
        <v>96</v>
      </c>
      <c r="AT751" s="6" t="s">
        <v>96</v>
      </c>
      <c r="AU751" s="6" t="s">
        <v>96</v>
      </c>
      <c r="AV751" s="6" t="s">
        <v>96</v>
      </c>
      <c r="AW751" s="6">
        <v>1</v>
      </c>
      <c r="AX751" s="6">
        <v>1</v>
      </c>
      <c r="AY751" s="6" t="s">
        <v>96</v>
      </c>
      <c r="AZ751" s="6" t="s">
        <v>96</v>
      </c>
      <c r="BA751" s="6" t="s">
        <v>96</v>
      </c>
      <c r="BB751" s="6">
        <v>1</v>
      </c>
      <c r="BC751" s="6" t="s">
        <v>96</v>
      </c>
      <c r="BD751" s="6" t="s">
        <v>96</v>
      </c>
      <c r="BE751" s="6" t="s">
        <v>96</v>
      </c>
      <c r="BF751" s="6" t="s">
        <v>96</v>
      </c>
      <c r="BG751" s="6">
        <v>1</v>
      </c>
      <c r="BH751" s="6" t="s">
        <v>96</v>
      </c>
      <c r="BI751" s="6" t="s">
        <v>96</v>
      </c>
      <c r="BJ751" s="6" t="s">
        <v>96</v>
      </c>
      <c r="BK751" s="6" t="s">
        <v>218</v>
      </c>
      <c r="BL751" s="6" t="s">
        <v>96</v>
      </c>
      <c r="BM751" s="6" t="s">
        <v>96</v>
      </c>
      <c r="BN751" s="6" t="s">
        <v>77</v>
      </c>
      <c r="BO751" s="6" t="s">
        <v>1190</v>
      </c>
      <c r="BP751" s="6">
        <v>1</v>
      </c>
      <c r="BQ751" s="6" t="s">
        <v>1191</v>
      </c>
      <c r="BR751" t="s">
        <v>1192</v>
      </c>
      <c r="BS751" s="6" t="s">
        <v>96</v>
      </c>
      <c r="BT751" s="6" t="s">
        <v>96</v>
      </c>
      <c r="BU751" t="s">
        <v>1193</v>
      </c>
      <c r="BV751" t="s">
        <v>1194</v>
      </c>
      <c r="BW751" s="6" t="s">
        <v>96</v>
      </c>
      <c r="BX751" s="6" t="s">
        <v>96</v>
      </c>
    </row>
    <row r="752" spans="1:76" x14ac:dyDescent="0.25">
      <c r="A752" s="6" t="s">
        <v>1188</v>
      </c>
      <c r="B752" s="21" t="s">
        <v>1187</v>
      </c>
      <c r="C752" s="6" t="s">
        <v>1186</v>
      </c>
      <c r="D752" s="6" t="s">
        <v>279</v>
      </c>
      <c r="E752" s="6">
        <v>2012</v>
      </c>
      <c r="F752" s="39">
        <v>2.3400000000000001E-2</v>
      </c>
      <c r="G752" s="6" t="s">
        <v>1112</v>
      </c>
      <c r="H752" s="6" t="s">
        <v>1189</v>
      </c>
      <c r="I752" t="s">
        <v>337</v>
      </c>
      <c r="J752" s="6" t="s">
        <v>96</v>
      </c>
      <c r="K752" s="6">
        <v>1E-3</v>
      </c>
      <c r="L752" s="6" t="s">
        <v>96</v>
      </c>
      <c r="M752" s="6" t="s">
        <v>96</v>
      </c>
      <c r="N752" s="6" t="s">
        <v>96</v>
      </c>
      <c r="O752" s="6" t="s">
        <v>96</v>
      </c>
      <c r="P752" s="39" t="s">
        <v>96</v>
      </c>
      <c r="Q752" s="6">
        <v>7.1000000000000004E-3</v>
      </c>
      <c r="R752" s="6" t="s">
        <v>96</v>
      </c>
      <c r="S752" s="6">
        <v>37566</v>
      </c>
      <c r="T752" s="6" t="s">
        <v>96</v>
      </c>
      <c r="U752" s="7">
        <f t="shared" si="21"/>
        <v>23.3</v>
      </c>
      <c r="V752" s="16">
        <v>29</v>
      </c>
      <c r="W752" s="16">
        <v>17.600000000000001</v>
      </c>
      <c r="X752" s="16" t="s">
        <v>96</v>
      </c>
      <c r="Y752" s="16" t="s">
        <v>96</v>
      </c>
      <c r="Z752" s="61" t="s">
        <v>69</v>
      </c>
      <c r="AA752" s="6" t="s">
        <v>171</v>
      </c>
      <c r="AB752" s="6">
        <v>1991</v>
      </c>
      <c r="AC752" s="6">
        <v>2010</v>
      </c>
      <c r="AD752" s="6" t="s">
        <v>96</v>
      </c>
      <c r="AE752" s="6">
        <v>1</v>
      </c>
      <c r="AF752" s="6" t="s">
        <v>96</v>
      </c>
      <c r="AG752" s="6" t="s">
        <v>96</v>
      </c>
      <c r="AH752" s="6" t="s">
        <v>96</v>
      </c>
      <c r="AI752" s="6" t="s">
        <v>96</v>
      </c>
      <c r="AJ752" s="6" t="s">
        <v>96</v>
      </c>
      <c r="AK752" s="6" t="s">
        <v>96</v>
      </c>
      <c r="AL752" s="6" t="s">
        <v>96</v>
      </c>
      <c r="AM752" s="6">
        <f>(1.17+1.51)/2*12</f>
        <v>16.079999999999998</v>
      </c>
      <c r="AN752" s="6" t="s">
        <v>96</v>
      </c>
      <c r="AO752" s="6" t="s">
        <v>96</v>
      </c>
      <c r="AP752" s="6" t="s">
        <v>96</v>
      </c>
      <c r="AQ752" s="6" t="s">
        <v>201</v>
      </c>
      <c r="AR752" s="6" t="s">
        <v>96</v>
      </c>
      <c r="AS752" s="6" t="s">
        <v>96</v>
      </c>
      <c r="AT752" s="6" t="s">
        <v>96</v>
      </c>
      <c r="AU752" s="6" t="s">
        <v>96</v>
      </c>
      <c r="AV752" s="6" t="s">
        <v>96</v>
      </c>
      <c r="AW752" s="6">
        <v>1</v>
      </c>
      <c r="AX752" s="6">
        <v>1</v>
      </c>
      <c r="AY752" s="6" t="s">
        <v>96</v>
      </c>
      <c r="AZ752" s="6" t="s">
        <v>96</v>
      </c>
      <c r="BA752" s="6" t="s">
        <v>96</v>
      </c>
      <c r="BB752" s="6">
        <v>1</v>
      </c>
      <c r="BC752" s="6" t="s">
        <v>96</v>
      </c>
      <c r="BD752" s="6" t="s">
        <v>96</v>
      </c>
      <c r="BE752" s="6" t="s">
        <v>96</v>
      </c>
      <c r="BF752" s="6" t="s">
        <v>96</v>
      </c>
      <c r="BG752" s="6">
        <v>1</v>
      </c>
      <c r="BH752" s="6" t="s">
        <v>96</v>
      </c>
      <c r="BI752" s="6" t="s">
        <v>96</v>
      </c>
      <c r="BJ752" s="6" t="s">
        <v>96</v>
      </c>
      <c r="BK752" s="6" t="s">
        <v>218</v>
      </c>
      <c r="BL752" s="6" t="s">
        <v>96</v>
      </c>
      <c r="BM752" s="6" t="s">
        <v>96</v>
      </c>
      <c r="BN752" s="6" t="s">
        <v>77</v>
      </c>
      <c r="BO752" s="6" t="s">
        <v>1190</v>
      </c>
      <c r="BP752" s="6">
        <v>1</v>
      </c>
      <c r="BQ752" s="6" t="s">
        <v>1191</v>
      </c>
      <c r="BR752" t="s">
        <v>1192</v>
      </c>
      <c r="BS752" s="6" t="s">
        <v>96</v>
      </c>
      <c r="BT752" s="6" t="s">
        <v>96</v>
      </c>
      <c r="BU752" s="6" t="s">
        <v>96</v>
      </c>
      <c r="BV752" s="6" t="s">
        <v>96</v>
      </c>
      <c r="BW752" s="6" t="s">
        <v>96</v>
      </c>
      <c r="BX752" s="6" t="s">
        <v>96</v>
      </c>
    </row>
    <row r="753" spans="1:76" x14ac:dyDescent="0.25">
      <c r="A753" s="6" t="s">
        <v>1188</v>
      </c>
      <c r="B753" s="6" t="s">
        <v>1187</v>
      </c>
      <c r="C753" s="6" t="s">
        <v>1186</v>
      </c>
      <c r="D753" s="6" t="s">
        <v>279</v>
      </c>
      <c r="E753" s="6">
        <v>2012</v>
      </c>
      <c r="F753" s="39">
        <v>1.4500000000000001E-2</v>
      </c>
      <c r="G753" s="6" t="s">
        <v>1112</v>
      </c>
      <c r="H753" s="6" t="s">
        <v>1189</v>
      </c>
      <c r="I753" t="s">
        <v>337</v>
      </c>
      <c r="J753" s="6" t="s">
        <v>96</v>
      </c>
      <c r="K753" s="6" t="s">
        <v>321</v>
      </c>
      <c r="L753" s="6" t="s">
        <v>96</v>
      </c>
      <c r="M753" s="6" t="s">
        <v>96</v>
      </c>
      <c r="N753" s="6" t="s">
        <v>96</v>
      </c>
      <c r="O753" s="6" t="s">
        <v>96</v>
      </c>
      <c r="P753" s="39" t="s">
        <v>96</v>
      </c>
      <c r="Q753" s="6">
        <v>3.3E-3</v>
      </c>
      <c r="R753" s="6" t="s">
        <v>96</v>
      </c>
      <c r="S753" s="6">
        <v>17796</v>
      </c>
      <c r="T753" s="6" t="s">
        <v>96</v>
      </c>
      <c r="U753" s="7">
        <f t="shared" si="21"/>
        <v>23.3</v>
      </c>
      <c r="V753" s="16">
        <v>29</v>
      </c>
      <c r="W753" s="16">
        <v>17.600000000000001</v>
      </c>
      <c r="X753" s="16" t="s">
        <v>96</v>
      </c>
      <c r="Y753" s="16" t="s">
        <v>96</v>
      </c>
      <c r="Z753" s="61" t="s">
        <v>69</v>
      </c>
      <c r="AA753" s="6" t="s">
        <v>171</v>
      </c>
      <c r="AB753" s="6">
        <v>1991</v>
      </c>
      <c r="AC753" s="6">
        <v>2010</v>
      </c>
      <c r="AD753" s="6" t="s">
        <v>96</v>
      </c>
      <c r="AE753" s="6" t="s">
        <v>96</v>
      </c>
      <c r="AF753" s="6">
        <v>1</v>
      </c>
      <c r="AG753" s="6" t="s">
        <v>96</v>
      </c>
      <c r="AH753" s="6" t="s">
        <v>96</v>
      </c>
      <c r="AI753" s="6" t="s">
        <v>96</v>
      </c>
      <c r="AJ753" s="6" t="s">
        <v>96</v>
      </c>
      <c r="AK753" s="6" t="s">
        <v>96</v>
      </c>
      <c r="AL753" s="6" t="s">
        <v>96</v>
      </c>
      <c r="AM753" s="6">
        <f>(0.58+0.73)/2*12</f>
        <v>7.86</v>
      </c>
      <c r="AN753" s="6" t="s">
        <v>96</v>
      </c>
      <c r="AO753" s="6" t="s">
        <v>96</v>
      </c>
      <c r="AP753" s="6" t="s">
        <v>96</v>
      </c>
      <c r="AQ753" s="6" t="s">
        <v>201</v>
      </c>
      <c r="AR753" s="6" t="s">
        <v>96</v>
      </c>
      <c r="AS753" s="6" t="s">
        <v>96</v>
      </c>
      <c r="AT753" s="6" t="s">
        <v>96</v>
      </c>
      <c r="AU753" s="6" t="s">
        <v>96</v>
      </c>
      <c r="AV753" s="6" t="s">
        <v>96</v>
      </c>
      <c r="AW753" s="6">
        <v>1</v>
      </c>
      <c r="AX753" s="6">
        <v>1</v>
      </c>
      <c r="AY753" s="6" t="s">
        <v>96</v>
      </c>
      <c r="AZ753" s="6" t="s">
        <v>96</v>
      </c>
      <c r="BA753" s="6" t="s">
        <v>96</v>
      </c>
      <c r="BB753" s="6">
        <v>1</v>
      </c>
      <c r="BC753" s="6" t="s">
        <v>96</v>
      </c>
      <c r="BD753" s="6" t="s">
        <v>96</v>
      </c>
      <c r="BE753" s="6" t="s">
        <v>96</v>
      </c>
      <c r="BF753" s="6" t="s">
        <v>96</v>
      </c>
      <c r="BG753" s="6">
        <v>1</v>
      </c>
      <c r="BH753" s="6" t="s">
        <v>96</v>
      </c>
      <c r="BI753" s="6" t="s">
        <v>96</v>
      </c>
      <c r="BJ753" s="6" t="s">
        <v>96</v>
      </c>
      <c r="BK753" s="6" t="s">
        <v>218</v>
      </c>
      <c r="BL753" s="6" t="s">
        <v>96</v>
      </c>
      <c r="BM753" s="6" t="s">
        <v>96</v>
      </c>
      <c r="BN753" s="6" t="s">
        <v>77</v>
      </c>
      <c r="BO753" s="6" t="s">
        <v>1190</v>
      </c>
      <c r="BP753" s="6">
        <v>1</v>
      </c>
      <c r="BQ753" s="6" t="s">
        <v>1191</v>
      </c>
      <c r="BR753" t="s">
        <v>1192</v>
      </c>
      <c r="BS753" s="6" t="s">
        <v>96</v>
      </c>
      <c r="BT753" s="6" t="s">
        <v>96</v>
      </c>
      <c r="BU753" s="6" t="s">
        <v>96</v>
      </c>
      <c r="BV753" s="6" t="s">
        <v>96</v>
      </c>
      <c r="BW753" s="6" t="s">
        <v>96</v>
      </c>
      <c r="BX753" s="6" t="s">
        <v>96</v>
      </c>
    </row>
    <row r="754" spans="1:76" x14ac:dyDescent="0.25">
      <c r="A754" s="6" t="s">
        <v>96</v>
      </c>
      <c r="B754" s="6" t="s">
        <v>96</v>
      </c>
      <c r="C754" s="6" t="s">
        <v>96</v>
      </c>
      <c r="D754" s="6" t="s">
        <v>96</v>
      </c>
      <c r="E754" s="6" t="s">
        <v>96</v>
      </c>
      <c r="F754" s="39" t="s">
        <v>96</v>
      </c>
      <c r="G754" s="6" t="s">
        <v>96</v>
      </c>
      <c r="H754" s="6" t="s">
        <v>96</v>
      </c>
      <c r="I754" t="s">
        <v>96</v>
      </c>
      <c r="J754" s="6" t="s">
        <v>96</v>
      </c>
      <c r="K754" s="6" t="s">
        <v>96</v>
      </c>
      <c r="L754" s="6" t="s">
        <v>96</v>
      </c>
      <c r="M754" s="6" t="s">
        <v>96</v>
      </c>
      <c r="N754" s="6" t="s">
        <v>96</v>
      </c>
      <c r="O754" s="6" t="s">
        <v>96</v>
      </c>
      <c r="P754" s="39" t="s">
        <v>96</v>
      </c>
      <c r="Q754" s="6" t="s">
        <v>96</v>
      </c>
      <c r="R754" s="6" t="s">
        <v>96</v>
      </c>
      <c r="S754" s="6" t="s">
        <v>96</v>
      </c>
      <c r="T754" s="6" t="s">
        <v>96</v>
      </c>
      <c r="U754" s="7" t="s">
        <v>96</v>
      </c>
      <c r="V754" s="16" t="s">
        <v>96</v>
      </c>
      <c r="W754" s="16" t="s">
        <v>96</v>
      </c>
      <c r="X754" s="16" t="s">
        <v>96</v>
      </c>
      <c r="Y754" s="16" t="s">
        <v>96</v>
      </c>
      <c r="Z754" s="61" t="s">
        <v>96</v>
      </c>
      <c r="AA754" s="6" t="s">
        <v>96</v>
      </c>
      <c r="AB754" s="6" t="s">
        <v>96</v>
      </c>
      <c r="AC754" s="6" t="s">
        <v>96</v>
      </c>
      <c r="AD754" s="6" t="s">
        <v>96</v>
      </c>
      <c r="AE754" s="6" t="s">
        <v>96</v>
      </c>
      <c r="AF754" s="6" t="s">
        <v>96</v>
      </c>
      <c r="AG754" s="6" t="s">
        <v>96</v>
      </c>
      <c r="AH754" s="6" t="s">
        <v>96</v>
      </c>
      <c r="AI754" s="6" t="s">
        <v>96</v>
      </c>
      <c r="AJ754" s="6" t="s">
        <v>96</v>
      </c>
      <c r="AK754" s="6" t="s">
        <v>96</v>
      </c>
      <c r="AL754" s="6" t="s">
        <v>96</v>
      </c>
      <c r="AM754" s="6" t="s">
        <v>96</v>
      </c>
      <c r="AN754" s="6" t="s">
        <v>96</v>
      </c>
      <c r="AO754" s="6" t="s">
        <v>96</v>
      </c>
      <c r="AP754" s="6" t="s">
        <v>96</v>
      </c>
      <c r="AQ754" s="6" t="s">
        <v>96</v>
      </c>
      <c r="AR754" s="6" t="s">
        <v>96</v>
      </c>
      <c r="AS754" s="6" t="s">
        <v>96</v>
      </c>
      <c r="AT754" s="6" t="s">
        <v>96</v>
      </c>
      <c r="AU754" s="6" t="s">
        <v>96</v>
      </c>
      <c r="AV754" s="6" t="s">
        <v>96</v>
      </c>
      <c r="AW754" s="6" t="s">
        <v>96</v>
      </c>
      <c r="AX754" s="6" t="s">
        <v>96</v>
      </c>
      <c r="AY754" s="6" t="s">
        <v>96</v>
      </c>
      <c r="AZ754" s="6" t="s">
        <v>96</v>
      </c>
      <c r="BA754" s="6" t="s">
        <v>96</v>
      </c>
      <c r="BB754" s="6" t="s">
        <v>96</v>
      </c>
      <c r="BC754" s="6" t="s">
        <v>96</v>
      </c>
      <c r="BD754" s="6" t="s">
        <v>96</v>
      </c>
      <c r="BE754" s="6" t="s">
        <v>96</v>
      </c>
      <c r="BF754" s="6" t="s">
        <v>96</v>
      </c>
      <c r="BG754" s="6" t="s">
        <v>96</v>
      </c>
      <c r="BH754" s="6" t="s">
        <v>96</v>
      </c>
      <c r="BI754" s="6" t="s">
        <v>96</v>
      </c>
      <c r="BJ754" s="6" t="s">
        <v>96</v>
      </c>
      <c r="BK754" s="6" t="s">
        <v>96</v>
      </c>
      <c r="BL754" s="6" t="s">
        <v>96</v>
      </c>
      <c r="BM754" s="6" t="s">
        <v>96</v>
      </c>
      <c r="BN754" s="6" t="s">
        <v>96</v>
      </c>
      <c r="BO754" s="6" t="s">
        <v>96</v>
      </c>
      <c r="BP754" s="6" t="s">
        <v>96</v>
      </c>
      <c r="BQ754" s="6" t="s">
        <v>96</v>
      </c>
      <c r="BR754" s="6" t="s">
        <v>96</v>
      </c>
      <c r="BS754" s="6" t="s">
        <v>96</v>
      </c>
      <c r="BT754" s="6" t="s">
        <v>96</v>
      </c>
      <c r="BU754" s="6" t="s">
        <v>96</v>
      </c>
      <c r="BV754" s="6" t="s">
        <v>96</v>
      </c>
      <c r="BW754" s="6" t="s">
        <v>96</v>
      </c>
      <c r="BX754" s="6" t="s">
        <v>96</v>
      </c>
    </row>
    <row r="755" spans="1:76" x14ac:dyDescent="0.25">
      <c r="A755" s="6" t="s">
        <v>96</v>
      </c>
      <c r="B755" s="6" t="s">
        <v>96</v>
      </c>
      <c r="C755" s="6" t="s">
        <v>96</v>
      </c>
      <c r="D755" s="6" t="s">
        <v>96</v>
      </c>
      <c r="E755" s="6" t="s">
        <v>96</v>
      </c>
      <c r="F755" s="39" t="s">
        <v>96</v>
      </c>
      <c r="G755" s="6" t="s">
        <v>96</v>
      </c>
      <c r="H755" s="6" t="s">
        <v>96</v>
      </c>
      <c r="I755" t="s">
        <v>96</v>
      </c>
      <c r="J755" s="6" t="s">
        <v>96</v>
      </c>
      <c r="K755" s="6" t="s">
        <v>96</v>
      </c>
      <c r="L755" s="6" t="s">
        <v>96</v>
      </c>
      <c r="M755" s="6" t="s">
        <v>96</v>
      </c>
      <c r="N755" s="6" t="s">
        <v>96</v>
      </c>
      <c r="O755" s="6" t="s">
        <v>96</v>
      </c>
      <c r="P755" s="39" t="s">
        <v>96</v>
      </c>
      <c r="Q755" s="6" t="s">
        <v>96</v>
      </c>
      <c r="R755" s="6" t="s">
        <v>96</v>
      </c>
      <c r="S755" s="6" t="s">
        <v>96</v>
      </c>
      <c r="T755" s="6" t="s">
        <v>96</v>
      </c>
      <c r="U755" s="7" t="s">
        <v>96</v>
      </c>
      <c r="V755" s="16" t="s">
        <v>96</v>
      </c>
      <c r="W755" s="16" t="s">
        <v>96</v>
      </c>
      <c r="X755" s="16" t="s">
        <v>96</v>
      </c>
      <c r="Y755" s="16" t="s">
        <v>96</v>
      </c>
      <c r="Z755" s="61" t="s">
        <v>96</v>
      </c>
      <c r="AA755" s="6" t="s">
        <v>96</v>
      </c>
      <c r="AB755" s="6" t="s">
        <v>96</v>
      </c>
      <c r="AC755" s="6" t="s">
        <v>96</v>
      </c>
      <c r="AD755" s="6" t="s">
        <v>96</v>
      </c>
      <c r="AE755" s="6" t="s">
        <v>96</v>
      </c>
      <c r="AF755" s="6" t="s">
        <v>96</v>
      </c>
      <c r="AG755" s="6" t="s">
        <v>96</v>
      </c>
      <c r="AH755" s="6" t="s">
        <v>96</v>
      </c>
      <c r="AI755" s="6" t="s">
        <v>96</v>
      </c>
      <c r="AJ755" s="6" t="s">
        <v>96</v>
      </c>
      <c r="AK755" s="6" t="s">
        <v>96</v>
      </c>
      <c r="AL755" s="6" t="s">
        <v>96</v>
      </c>
      <c r="AM755" s="6" t="s">
        <v>96</v>
      </c>
      <c r="AN755" s="6" t="s">
        <v>96</v>
      </c>
      <c r="AO755" s="6" t="s">
        <v>96</v>
      </c>
      <c r="AP755" s="6" t="s">
        <v>96</v>
      </c>
      <c r="AQ755" s="6" t="s">
        <v>96</v>
      </c>
      <c r="AR755" s="6" t="s">
        <v>96</v>
      </c>
      <c r="AS755" s="6" t="s">
        <v>96</v>
      </c>
      <c r="AT755" s="6" t="s">
        <v>96</v>
      </c>
      <c r="AU755" s="6" t="s">
        <v>96</v>
      </c>
      <c r="AV755" s="6" t="s">
        <v>96</v>
      </c>
      <c r="AW755" s="6" t="s">
        <v>96</v>
      </c>
      <c r="AX755" s="6" t="s">
        <v>96</v>
      </c>
      <c r="AY755" s="6" t="s">
        <v>96</v>
      </c>
      <c r="AZ755" s="6" t="s">
        <v>96</v>
      </c>
      <c r="BA755" s="6" t="s">
        <v>96</v>
      </c>
      <c r="BB755" s="6" t="s">
        <v>96</v>
      </c>
      <c r="BC755" s="6" t="s">
        <v>96</v>
      </c>
      <c r="BD755" s="6" t="s">
        <v>96</v>
      </c>
      <c r="BE755" s="6" t="s">
        <v>96</v>
      </c>
      <c r="BF755" s="6" t="s">
        <v>96</v>
      </c>
      <c r="BG755" s="6" t="s">
        <v>96</v>
      </c>
      <c r="BH755" s="6" t="s">
        <v>96</v>
      </c>
      <c r="BI755" s="6" t="s">
        <v>96</v>
      </c>
      <c r="BJ755" s="6" t="s">
        <v>96</v>
      </c>
      <c r="BK755" s="6" t="s">
        <v>96</v>
      </c>
      <c r="BL755" s="6" t="s">
        <v>96</v>
      </c>
      <c r="BM755" s="6" t="s">
        <v>96</v>
      </c>
      <c r="BN755" s="6" t="s">
        <v>96</v>
      </c>
      <c r="BO755" s="6" t="s">
        <v>96</v>
      </c>
      <c r="BP755" s="6" t="s">
        <v>96</v>
      </c>
      <c r="BQ755" s="6" t="s">
        <v>96</v>
      </c>
      <c r="BR755" s="6" t="s">
        <v>96</v>
      </c>
      <c r="BS755" s="6" t="s">
        <v>96</v>
      </c>
      <c r="BT755" s="6" t="s">
        <v>96</v>
      </c>
      <c r="BU755" s="6" t="s">
        <v>96</v>
      </c>
      <c r="BV755" s="6" t="s">
        <v>96</v>
      </c>
      <c r="BW755" s="6" t="s">
        <v>96</v>
      </c>
      <c r="BX755" s="6" t="s">
        <v>96</v>
      </c>
    </row>
    <row r="756" spans="1:76" x14ac:dyDescent="0.25">
      <c r="A756" s="6" t="s">
        <v>96</v>
      </c>
      <c r="B756" s="6" t="s">
        <v>96</v>
      </c>
      <c r="C756" s="6" t="s">
        <v>96</v>
      </c>
      <c r="D756" s="6" t="s">
        <v>96</v>
      </c>
      <c r="E756" s="6" t="s">
        <v>96</v>
      </c>
      <c r="F756" s="39" t="s">
        <v>96</v>
      </c>
      <c r="G756" s="6" t="s">
        <v>96</v>
      </c>
      <c r="H756" s="6" t="s">
        <v>96</v>
      </c>
      <c r="I756" t="s">
        <v>96</v>
      </c>
      <c r="J756" s="6" t="s">
        <v>96</v>
      </c>
      <c r="K756" s="6" t="s">
        <v>96</v>
      </c>
      <c r="L756" s="6" t="s">
        <v>96</v>
      </c>
      <c r="M756" s="6" t="s">
        <v>96</v>
      </c>
      <c r="N756" s="6" t="s">
        <v>96</v>
      </c>
      <c r="O756" s="6" t="s">
        <v>96</v>
      </c>
      <c r="P756" s="39" t="s">
        <v>96</v>
      </c>
      <c r="Q756" s="6" t="s">
        <v>96</v>
      </c>
      <c r="R756" s="6" t="s">
        <v>96</v>
      </c>
      <c r="S756" s="6" t="s">
        <v>96</v>
      </c>
      <c r="T756" s="6" t="s">
        <v>96</v>
      </c>
      <c r="U756" s="7" t="s">
        <v>96</v>
      </c>
      <c r="V756" s="16" t="s">
        <v>96</v>
      </c>
      <c r="W756" s="16" t="s">
        <v>96</v>
      </c>
      <c r="X756" s="16" t="s">
        <v>96</v>
      </c>
      <c r="Y756" s="16" t="s">
        <v>96</v>
      </c>
      <c r="Z756" s="61" t="s">
        <v>96</v>
      </c>
      <c r="AA756" s="6" t="s">
        <v>96</v>
      </c>
      <c r="AB756" s="6" t="s">
        <v>96</v>
      </c>
      <c r="AC756" s="6" t="s">
        <v>96</v>
      </c>
      <c r="AD756" s="6" t="s">
        <v>96</v>
      </c>
      <c r="AE756" s="6" t="s">
        <v>96</v>
      </c>
      <c r="AF756" s="6" t="s">
        <v>96</v>
      </c>
      <c r="AG756" s="6" t="s">
        <v>96</v>
      </c>
      <c r="AH756" s="6" t="s">
        <v>96</v>
      </c>
      <c r="AI756" s="6" t="s">
        <v>96</v>
      </c>
      <c r="AJ756" s="6" t="s">
        <v>96</v>
      </c>
      <c r="AK756" s="6" t="s">
        <v>96</v>
      </c>
      <c r="AL756" s="6" t="s">
        <v>96</v>
      </c>
      <c r="AM756" s="6" t="s">
        <v>96</v>
      </c>
      <c r="AN756" s="6" t="s">
        <v>96</v>
      </c>
      <c r="AO756" s="6" t="s">
        <v>96</v>
      </c>
      <c r="AP756" s="6" t="s">
        <v>96</v>
      </c>
      <c r="AQ756" s="6" t="s">
        <v>96</v>
      </c>
      <c r="AR756" s="6" t="s">
        <v>96</v>
      </c>
      <c r="AS756" s="6" t="s">
        <v>96</v>
      </c>
      <c r="AT756" s="6" t="s">
        <v>96</v>
      </c>
      <c r="AU756" s="6" t="s">
        <v>96</v>
      </c>
      <c r="AV756" s="6" t="s">
        <v>96</v>
      </c>
      <c r="AW756" s="6" t="s">
        <v>96</v>
      </c>
      <c r="AX756" s="6" t="s">
        <v>96</v>
      </c>
      <c r="AY756" s="6" t="s">
        <v>96</v>
      </c>
      <c r="AZ756" s="6" t="s">
        <v>96</v>
      </c>
      <c r="BA756" s="6" t="s">
        <v>96</v>
      </c>
      <c r="BB756" s="6" t="s">
        <v>96</v>
      </c>
      <c r="BC756" s="6" t="s">
        <v>96</v>
      </c>
      <c r="BD756" s="6" t="s">
        <v>96</v>
      </c>
      <c r="BE756" s="6" t="s">
        <v>96</v>
      </c>
      <c r="BF756" s="6" t="s">
        <v>96</v>
      </c>
      <c r="BG756" s="6" t="s">
        <v>96</v>
      </c>
      <c r="BH756" s="6" t="s">
        <v>96</v>
      </c>
      <c r="BI756" s="6" t="s">
        <v>96</v>
      </c>
      <c r="BJ756" s="6" t="s">
        <v>96</v>
      </c>
      <c r="BK756" s="6" t="s">
        <v>96</v>
      </c>
      <c r="BL756" s="6" t="s">
        <v>96</v>
      </c>
      <c r="BM756" s="6" t="s">
        <v>96</v>
      </c>
      <c r="BN756" s="6" t="s">
        <v>96</v>
      </c>
      <c r="BO756" s="6" t="s">
        <v>96</v>
      </c>
      <c r="BP756" s="6" t="s">
        <v>96</v>
      </c>
      <c r="BQ756" s="6" t="s">
        <v>96</v>
      </c>
      <c r="BR756" s="6" t="s">
        <v>96</v>
      </c>
      <c r="BS756" s="6" t="s">
        <v>96</v>
      </c>
      <c r="BT756" s="6" t="s">
        <v>96</v>
      </c>
      <c r="BU756" s="6" t="s">
        <v>96</v>
      </c>
      <c r="BV756" s="6" t="s">
        <v>96</v>
      </c>
      <c r="BW756" s="6" t="s">
        <v>96</v>
      </c>
      <c r="BX756" s="6" t="s">
        <v>96</v>
      </c>
    </row>
    <row r="757" spans="1:76" x14ac:dyDescent="0.25">
      <c r="A757" s="6" t="s">
        <v>96</v>
      </c>
      <c r="B757" s="6" t="s">
        <v>96</v>
      </c>
      <c r="C757" s="6" t="s">
        <v>96</v>
      </c>
      <c r="D757" s="6" t="s">
        <v>96</v>
      </c>
      <c r="E757" s="6" t="s">
        <v>96</v>
      </c>
      <c r="F757" s="39" t="s">
        <v>96</v>
      </c>
      <c r="G757" s="6" t="s">
        <v>96</v>
      </c>
      <c r="H757" s="6" t="s">
        <v>96</v>
      </c>
      <c r="I757" t="s">
        <v>96</v>
      </c>
      <c r="J757" s="6" t="s">
        <v>96</v>
      </c>
      <c r="K757" s="6" t="s">
        <v>96</v>
      </c>
      <c r="L757" s="6" t="s">
        <v>96</v>
      </c>
      <c r="M757" s="6" t="s">
        <v>96</v>
      </c>
      <c r="N757" s="6" t="s">
        <v>96</v>
      </c>
      <c r="O757" s="6" t="s">
        <v>96</v>
      </c>
      <c r="P757" s="39" t="s">
        <v>96</v>
      </c>
      <c r="Q757" s="6" t="s">
        <v>96</v>
      </c>
      <c r="R757" s="6" t="s">
        <v>96</v>
      </c>
      <c r="S757" s="6" t="s">
        <v>96</v>
      </c>
      <c r="T757" s="6" t="s">
        <v>96</v>
      </c>
      <c r="U757" s="7" t="s">
        <v>96</v>
      </c>
      <c r="V757" s="16" t="s">
        <v>96</v>
      </c>
      <c r="W757" s="16" t="s">
        <v>96</v>
      </c>
      <c r="X757" s="16" t="s">
        <v>96</v>
      </c>
      <c r="Y757" s="16" t="s">
        <v>96</v>
      </c>
      <c r="Z757" s="61" t="s">
        <v>96</v>
      </c>
      <c r="AA757" s="6" t="s">
        <v>96</v>
      </c>
      <c r="AB757" s="6" t="s">
        <v>96</v>
      </c>
      <c r="AC757" s="6" t="s">
        <v>96</v>
      </c>
      <c r="AD757" s="6" t="s">
        <v>96</v>
      </c>
      <c r="AE757" s="6" t="s">
        <v>96</v>
      </c>
      <c r="AF757" s="6" t="s">
        <v>96</v>
      </c>
      <c r="AG757" s="6" t="s">
        <v>96</v>
      </c>
      <c r="AH757" s="6" t="s">
        <v>96</v>
      </c>
      <c r="AI757" s="6" t="s">
        <v>96</v>
      </c>
      <c r="AJ757" s="6" t="s">
        <v>96</v>
      </c>
      <c r="AK757" s="6" t="s">
        <v>96</v>
      </c>
      <c r="AL757" s="6" t="s">
        <v>96</v>
      </c>
      <c r="AM757" s="6" t="s">
        <v>96</v>
      </c>
      <c r="AN757" s="6" t="s">
        <v>96</v>
      </c>
      <c r="AO757" s="6" t="s">
        <v>96</v>
      </c>
      <c r="AP757" s="6" t="s">
        <v>96</v>
      </c>
      <c r="AQ757" s="6" t="s">
        <v>96</v>
      </c>
      <c r="AR757" s="6" t="s">
        <v>96</v>
      </c>
      <c r="AS757" s="6" t="s">
        <v>96</v>
      </c>
      <c r="AT757" s="6" t="s">
        <v>96</v>
      </c>
      <c r="AU757" s="6" t="s">
        <v>96</v>
      </c>
      <c r="AV757" s="6" t="s">
        <v>96</v>
      </c>
      <c r="AW757" s="6" t="s">
        <v>96</v>
      </c>
      <c r="AX757" s="6" t="s">
        <v>96</v>
      </c>
      <c r="AY757" s="6" t="s">
        <v>96</v>
      </c>
      <c r="AZ757" s="6" t="s">
        <v>96</v>
      </c>
      <c r="BA757" s="6" t="s">
        <v>96</v>
      </c>
      <c r="BB757" s="6" t="s">
        <v>96</v>
      </c>
      <c r="BC757" s="6" t="s">
        <v>96</v>
      </c>
      <c r="BD757" s="6" t="s">
        <v>96</v>
      </c>
      <c r="BE757" s="6" t="s">
        <v>96</v>
      </c>
      <c r="BF757" s="6" t="s">
        <v>96</v>
      </c>
      <c r="BG757" s="6" t="s">
        <v>96</v>
      </c>
      <c r="BH757" s="6" t="s">
        <v>96</v>
      </c>
      <c r="BI757" s="6" t="s">
        <v>96</v>
      </c>
      <c r="BJ757" s="6" t="s">
        <v>96</v>
      </c>
      <c r="BK757" s="6" t="s">
        <v>96</v>
      </c>
      <c r="BL757" s="6" t="s">
        <v>96</v>
      </c>
      <c r="BM757" s="6" t="s">
        <v>96</v>
      </c>
      <c r="BN757" s="6" t="s">
        <v>96</v>
      </c>
      <c r="BO757" s="6" t="s">
        <v>96</v>
      </c>
      <c r="BP757" s="6" t="s">
        <v>96</v>
      </c>
      <c r="BQ757" s="6" t="s">
        <v>96</v>
      </c>
      <c r="BR757" s="6" t="s">
        <v>96</v>
      </c>
      <c r="BS757" s="6" t="s">
        <v>96</v>
      </c>
      <c r="BT757" s="6" t="s">
        <v>96</v>
      </c>
      <c r="BU757" s="6" t="s">
        <v>96</v>
      </c>
      <c r="BV757" s="6" t="s">
        <v>96</v>
      </c>
      <c r="BW757" s="6" t="s">
        <v>96</v>
      </c>
      <c r="BX757" s="6" t="s">
        <v>96</v>
      </c>
    </row>
    <row r="758" spans="1:76" x14ac:dyDescent="0.25">
      <c r="A758" s="6" t="s">
        <v>96</v>
      </c>
      <c r="B758" s="6" t="s">
        <v>96</v>
      </c>
      <c r="C758" s="6" t="s">
        <v>96</v>
      </c>
      <c r="D758" s="6" t="s">
        <v>96</v>
      </c>
      <c r="E758" s="6" t="s">
        <v>96</v>
      </c>
      <c r="F758" s="39" t="s">
        <v>96</v>
      </c>
      <c r="G758" s="6" t="s">
        <v>96</v>
      </c>
      <c r="H758" s="6" t="s">
        <v>96</v>
      </c>
      <c r="I758" t="s">
        <v>96</v>
      </c>
      <c r="J758" s="6" t="s">
        <v>96</v>
      </c>
      <c r="K758" s="6" t="s">
        <v>96</v>
      </c>
      <c r="L758" s="6" t="s">
        <v>96</v>
      </c>
      <c r="M758" s="6" t="s">
        <v>96</v>
      </c>
      <c r="N758" s="6" t="s">
        <v>96</v>
      </c>
      <c r="O758" s="6" t="s">
        <v>96</v>
      </c>
      <c r="P758" s="39" t="s">
        <v>96</v>
      </c>
      <c r="Q758" s="6" t="s">
        <v>96</v>
      </c>
      <c r="R758" s="6" t="s">
        <v>96</v>
      </c>
      <c r="S758" s="6" t="s">
        <v>96</v>
      </c>
      <c r="T758" s="6" t="s">
        <v>96</v>
      </c>
      <c r="U758" s="7" t="s">
        <v>96</v>
      </c>
      <c r="V758" s="16" t="s">
        <v>96</v>
      </c>
      <c r="W758" s="16" t="s">
        <v>96</v>
      </c>
      <c r="X758" s="16" t="s">
        <v>96</v>
      </c>
      <c r="Y758" s="16" t="s">
        <v>96</v>
      </c>
      <c r="Z758" s="61" t="s">
        <v>96</v>
      </c>
      <c r="AA758" s="6" t="s">
        <v>96</v>
      </c>
      <c r="AB758" s="6" t="s">
        <v>96</v>
      </c>
      <c r="AC758" s="6" t="s">
        <v>96</v>
      </c>
      <c r="AD758" s="6" t="s">
        <v>96</v>
      </c>
      <c r="AE758" s="6" t="s">
        <v>96</v>
      </c>
      <c r="AF758" s="6" t="s">
        <v>96</v>
      </c>
      <c r="AG758" s="6" t="s">
        <v>96</v>
      </c>
      <c r="AH758" s="6" t="s">
        <v>96</v>
      </c>
      <c r="AI758" s="6" t="s">
        <v>96</v>
      </c>
      <c r="AJ758" s="6" t="s">
        <v>96</v>
      </c>
      <c r="AK758" s="6" t="s">
        <v>96</v>
      </c>
      <c r="AL758" s="6" t="s">
        <v>96</v>
      </c>
      <c r="AM758" s="6" t="s">
        <v>96</v>
      </c>
      <c r="AN758" s="6" t="s">
        <v>96</v>
      </c>
      <c r="AO758" s="6" t="s">
        <v>96</v>
      </c>
      <c r="AP758" s="6" t="s">
        <v>96</v>
      </c>
      <c r="AQ758" s="6" t="s">
        <v>96</v>
      </c>
      <c r="AR758" s="6" t="s">
        <v>96</v>
      </c>
      <c r="AS758" s="6" t="s">
        <v>96</v>
      </c>
      <c r="AT758" s="6" t="s">
        <v>96</v>
      </c>
      <c r="AU758" s="6" t="s">
        <v>96</v>
      </c>
      <c r="AV758" s="6" t="s">
        <v>96</v>
      </c>
      <c r="AW758" s="6" t="s">
        <v>96</v>
      </c>
      <c r="AX758" s="6" t="s">
        <v>96</v>
      </c>
      <c r="AY758" s="6" t="s">
        <v>96</v>
      </c>
      <c r="AZ758" s="6" t="s">
        <v>96</v>
      </c>
      <c r="BA758" s="6" t="s">
        <v>96</v>
      </c>
      <c r="BB758" s="6" t="s">
        <v>96</v>
      </c>
      <c r="BC758" s="6" t="s">
        <v>96</v>
      </c>
      <c r="BD758" s="6" t="s">
        <v>96</v>
      </c>
      <c r="BE758" s="6" t="s">
        <v>96</v>
      </c>
      <c r="BF758" s="6" t="s">
        <v>96</v>
      </c>
      <c r="BG758" s="6" t="s">
        <v>96</v>
      </c>
      <c r="BH758" s="6" t="s">
        <v>96</v>
      </c>
      <c r="BI758" s="6" t="s">
        <v>96</v>
      </c>
      <c r="BJ758" s="6" t="s">
        <v>96</v>
      </c>
      <c r="BK758" s="6" t="s">
        <v>96</v>
      </c>
      <c r="BL758" s="6" t="s">
        <v>96</v>
      </c>
      <c r="BM758" s="6" t="s">
        <v>96</v>
      </c>
      <c r="BN758" s="6" t="s">
        <v>96</v>
      </c>
      <c r="BO758" s="6" t="s">
        <v>96</v>
      </c>
      <c r="BP758" s="6" t="s">
        <v>96</v>
      </c>
      <c r="BQ758" s="6" t="s">
        <v>96</v>
      </c>
      <c r="BR758" s="6" t="s">
        <v>96</v>
      </c>
      <c r="BS758" s="6" t="s">
        <v>96</v>
      </c>
      <c r="BT758" s="6" t="s">
        <v>96</v>
      </c>
      <c r="BU758" s="6" t="s">
        <v>96</v>
      </c>
      <c r="BV758" s="6" t="s">
        <v>96</v>
      </c>
      <c r="BW758" s="6" t="s">
        <v>96</v>
      </c>
      <c r="BX758" s="6" t="s">
        <v>96</v>
      </c>
    </row>
    <row r="759" spans="1:76" x14ac:dyDescent="0.25">
      <c r="A759" s="6" t="s">
        <v>96</v>
      </c>
      <c r="B759" s="6" t="s">
        <v>96</v>
      </c>
      <c r="C759" s="6" t="s">
        <v>96</v>
      </c>
      <c r="D759" s="6" t="s">
        <v>96</v>
      </c>
      <c r="E759" s="6" t="s">
        <v>96</v>
      </c>
      <c r="F759" s="39" t="s">
        <v>96</v>
      </c>
      <c r="G759" s="6" t="s">
        <v>96</v>
      </c>
      <c r="H759" s="6" t="s">
        <v>96</v>
      </c>
      <c r="I759" t="s">
        <v>96</v>
      </c>
      <c r="J759" s="6" t="s">
        <v>96</v>
      </c>
      <c r="K759" s="6" t="s">
        <v>96</v>
      </c>
      <c r="L759" s="6" t="s">
        <v>96</v>
      </c>
      <c r="M759" s="6" t="s">
        <v>96</v>
      </c>
      <c r="N759" s="6" t="s">
        <v>96</v>
      </c>
      <c r="O759" s="6" t="s">
        <v>96</v>
      </c>
      <c r="P759" s="39" t="s">
        <v>96</v>
      </c>
      <c r="Q759" s="6" t="s">
        <v>96</v>
      </c>
      <c r="R759" s="6" t="s">
        <v>96</v>
      </c>
      <c r="S759" s="6" t="s">
        <v>96</v>
      </c>
      <c r="T759" s="6" t="s">
        <v>96</v>
      </c>
      <c r="U759" s="7" t="s">
        <v>96</v>
      </c>
      <c r="V759" s="16" t="s">
        <v>96</v>
      </c>
      <c r="W759" s="16" t="s">
        <v>96</v>
      </c>
      <c r="X759" s="16" t="s">
        <v>96</v>
      </c>
      <c r="Y759" s="16" t="s">
        <v>96</v>
      </c>
      <c r="Z759" s="61" t="s">
        <v>96</v>
      </c>
      <c r="AA759" s="6" t="s">
        <v>96</v>
      </c>
      <c r="AB759" s="6" t="s">
        <v>96</v>
      </c>
      <c r="AC759" s="6" t="s">
        <v>96</v>
      </c>
      <c r="AD759" s="6" t="s">
        <v>96</v>
      </c>
      <c r="AE759" s="6" t="s">
        <v>96</v>
      </c>
      <c r="AF759" s="6" t="s">
        <v>96</v>
      </c>
      <c r="AG759" s="6" t="s">
        <v>96</v>
      </c>
      <c r="AH759" s="6" t="s">
        <v>96</v>
      </c>
      <c r="AI759" s="6" t="s">
        <v>96</v>
      </c>
      <c r="AJ759" s="6" t="s">
        <v>96</v>
      </c>
      <c r="AK759" s="6" t="s">
        <v>96</v>
      </c>
      <c r="AL759" s="6" t="s">
        <v>96</v>
      </c>
      <c r="AM759" s="6" t="s">
        <v>96</v>
      </c>
      <c r="AN759" s="6" t="s">
        <v>96</v>
      </c>
      <c r="AO759" s="6" t="s">
        <v>96</v>
      </c>
      <c r="AP759" s="6" t="s">
        <v>96</v>
      </c>
      <c r="AQ759" s="6" t="s">
        <v>96</v>
      </c>
      <c r="AR759" s="6" t="s">
        <v>96</v>
      </c>
      <c r="AS759" s="6" t="s">
        <v>96</v>
      </c>
      <c r="AT759" s="6" t="s">
        <v>96</v>
      </c>
      <c r="AU759" s="6" t="s">
        <v>96</v>
      </c>
      <c r="AV759" s="6" t="s">
        <v>96</v>
      </c>
      <c r="AW759" s="6" t="s">
        <v>96</v>
      </c>
      <c r="AX759" s="6" t="s">
        <v>96</v>
      </c>
      <c r="AY759" s="6" t="s">
        <v>96</v>
      </c>
      <c r="AZ759" s="6" t="s">
        <v>96</v>
      </c>
      <c r="BA759" s="6" t="s">
        <v>96</v>
      </c>
      <c r="BB759" s="6" t="s">
        <v>96</v>
      </c>
      <c r="BC759" s="6" t="s">
        <v>96</v>
      </c>
      <c r="BD759" s="6" t="s">
        <v>96</v>
      </c>
      <c r="BE759" s="6" t="s">
        <v>96</v>
      </c>
      <c r="BF759" s="6" t="s">
        <v>96</v>
      </c>
      <c r="BG759" s="6" t="s">
        <v>96</v>
      </c>
      <c r="BH759" s="6" t="s">
        <v>96</v>
      </c>
      <c r="BI759" s="6" t="s">
        <v>96</v>
      </c>
      <c r="BJ759" s="6" t="s">
        <v>96</v>
      </c>
      <c r="BK759" s="6" t="s">
        <v>96</v>
      </c>
      <c r="BL759" s="6" t="s">
        <v>96</v>
      </c>
      <c r="BM759" s="6" t="s">
        <v>96</v>
      </c>
      <c r="BN759" s="6" t="s">
        <v>96</v>
      </c>
      <c r="BO759" s="6" t="s">
        <v>96</v>
      </c>
      <c r="BP759" s="6" t="s">
        <v>96</v>
      </c>
      <c r="BQ759" s="6" t="s">
        <v>96</v>
      </c>
      <c r="BR759" s="6" t="s">
        <v>96</v>
      </c>
      <c r="BS759" s="6" t="s">
        <v>96</v>
      </c>
      <c r="BT759" s="6" t="s">
        <v>96</v>
      </c>
      <c r="BU759" s="6" t="s">
        <v>96</v>
      </c>
      <c r="BV759" s="6" t="s">
        <v>96</v>
      </c>
      <c r="BW759" s="6" t="s">
        <v>96</v>
      </c>
      <c r="BX759" s="6" t="s">
        <v>96</v>
      </c>
    </row>
    <row r="760" spans="1:76" x14ac:dyDescent="0.25">
      <c r="A760" s="6" t="s">
        <v>96</v>
      </c>
      <c r="B760" s="6" t="s">
        <v>96</v>
      </c>
      <c r="C760" s="6" t="s">
        <v>96</v>
      </c>
      <c r="D760" s="6" t="s">
        <v>96</v>
      </c>
      <c r="E760" s="6" t="s">
        <v>96</v>
      </c>
      <c r="F760" s="39" t="s">
        <v>96</v>
      </c>
      <c r="G760" s="6" t="s">
        <v>96</v>
      </c>
      <c r="H760" s="6" t="s">
        <v>96</v>
      </c>
      <c r="I760" t="s">
        <v>96</v>
      </c>
      <c r="J760" s="6" t="s">
        <v>96</v>
      </c>
      <c r="K760" s="6" t="s">
        <v>96</v>
      </c>
      <c r="L760" s="6" t="s">
        <v>96</v>
      </c>
      <c r="M760" s="6" t="s">
        <v>96</v>
      </c>
      <c r="N760" s="6" t="s">
        <v>96</v>
      </c>
      <c r="O760" s="6" t="s">
        <v>96</v>
      </c>
      <c r="P760" s="39" t="s">
        <v>96</v>
      </c>
      <c r="Q760" s="6" t="s">
        <v>96</v>
      </c>
      <c r="R760" s="6" t="s">
        <v>96</v>
      </c>
      <c r="S760" s="6" t="s">
        <v>96</v>
      </c>
      <c r="T760" s="6" t="s">
        <v>96</v>
      </c>
      <c r="U760" s="7" t="s">
        <v>96</v>
      </c>
      <c r="V760" s="16" t="s">
        <v>96</v>
      </c>
      <c r="W760" s="16" t="s">
        <v>96</v>
      </c>
      <c r="X760" s="16" t="s">
        <v>96</v>
      </c>
      <c r="Y760" s="16" t="s">
        <v>96</v>
      </c>
      <c r="Z760" s="61" t="s">
        <v>96</v>
      </c>
      <c r="AA760" s="6" t="s">
        <v>96</v>
      </c>
      <c r="AB760" s="6" t="s">
        <v>96</v>
      </c>
      <c r="AC760" s="6" t="s">
        <v>96</v>
      </c>
      <c r="AD760" s="6" t="s">
        <v>96</v>
      </c>
      <c r="AE760" s="6" t="s">
        <v>96</v>
      </c>
      <c r="AF760" s="6" t="s">
        <v>96</v>
      </c>
      <c r="AG760" s="6" t="s">
        <v>96</v>
      </c>
      <c r="AH760" s="6" t="s">
        <v>96</v>
      </c>
      <c r="AI760" s="6" t="s">
        <v>96</v>
      </c>
      <c r="AJ760" s="6" t="s">
        <v>96</v>
      </c>
      <c r="AK760" s="6" t="s">
        <v>96</v>
      </c>
      <c r="AL760" s="6" t="s">
        <v>96</v>
      </c>
      <c r="AM760" s="6" t="s">
        <v>96</v>
      </c>
      <c r="AN760" s="6" t="s">
        <v>96</v>
      </c>
      <c r="AO760" s="6" t="s">
        <v>96</v>
      </c>
      <c r="AP760" s="6" t="s">
        <v>96</v>
      </c>
      <c r="AQ760" s="6" t="s">
        <v>96</v>
      </c>
      <c r="AR760" s="6" t="s">
        <v>96</v>
      </c>
      <c r="AS760" s="6" t="s">
        <v>96</v>
      </c>
      <c r="AT760" s="6" t="s">
        <v>96</v>
      </c>
      <c r="AU760" s="6" t="s">
        <v>96</v>
      </c>
      <c r="AV760" s="6" t="s">
        <v>96</v>
      </c>
      <c r="AW760" s="6" t="s">
        <v>96</v>
      </c>
      <c r="AX760" s="6" t="s">
        <v>96</v>
      </c>
      <c r="AY760" s="6" t="s">
        <v>96</v>
      </c>
      <c r="AZ760" s="6" t="s">
        <v>96</v>
      </c>
      <c r="BA760" s="6" t="s">
        <v>96</v>
      </c>
      <c r="BB760" s="6" t="s">
        <v>96</v>
      </c>
      <c r="BC760" s="6" t="s">
        <v>96</v>
      </c>
      <c r="BD760" s="6" t="s">
        <v>96</v>
      </c>
      <c r="BE760" s="6" t="s">
        <v>96</v>
      </c>
      <c r="BF760" s="6" t="s">
        <v>96</v>
      </c>
      <c r="BG760" s="6" t="s">
        <v>96</v>
      </c>
      <c r="BH760" s="6" t="s">
        <v>96</v>
      </c>
      <c r="BI760" s="6" t="s">
        <v>96</v>
      </c>
      <c r="BJ760" s="6" t="s">
        <v>96</v>
      </c>
      <c r="BK760" s="6" t="s">
        <v>96</v>
      </c>
      <c r="BL760" s="6" t="s">
        <v>96</v>
      </c>
      <c r="BM760" s="6" t="s">
        <v>96</v>
      </c>
      <c r="BN760" s="6" t="s">
        <v>96</v>
      </c>
      <c r="BO760" s="6" t="s">
        <v>96</v>
      </c>
      <c r="BP760" s="6" t="s">
        <v>96</v>
      </c>
      <c r="BQ760" s="6" t="s">
        <v>96</v>
      </c>
      <c r="BR760" s="6" t="s">
        <v>96</v>
      </c>
      <c r="BS760" s="6" t="s">
        <v>96</v>
      </c>
      <c r="BT760" s="6" t="s">
        <v>96</v>
      </c>
      <c r="BU760" s="6" t="s">
        <v>96</v>
      </c>
      <c r="BV760" s="6" t="s">
        <v>96</v>
      </c>
      <c r="BW760" s="6" t="s">
        <v>96</v>
      </c>
      <c r="BX760" s="6" t="s">
        <v>96</v>
      </c>
    </row>
    <row r="761" spans="1:76" x14ac:dyDescent="0.25">
      <c r="A761" s="6" t="s">
        <v>96</v>
      </c>
      <c r="B761" s="6" t="s">
        <v>96</v>
      </c>
      <c r="C761" s="6" t="s">
        <v>96</v>
      </c>
      <c r="D761" s="6" t="s">
        <v>96</v>
      </c>
      <c r="E761" s="6" t="s">
        <v>96</v>
      </c>
      <c r="F761" s="39" t="s">
        <v>96</v>
      </c>
      <c r="G761" s="6" t="s">
        <v>96</v>
      </c>
      <c r="H761" s="6" t="s">
        <v>96</v>
      </c>
      <c r="I761" t="s">
        <v>96</v>
      </c>
      <c r="J761" s="6" t="s">
        <v>96</v>
      </c>
      <c r="K761" s="6" t="s">
        <v>96</v>
      </c>
      <c r="L761" s="6" t="s">
        <v>96</v>
      </c>
      <c r="M761" s="6" t="s">
        <v>96</v>
      </c>
      <c r="N761" s="6" t="s">
        <v>96</v>
      </c>
      <c r="O761" s="6" t="s">
        <v>96</v>
      </c>
      <c r="P761" s="39" t="s">
        <v>96</v>
      </c>
      <c r="Q761" s="6" t="s">
        <v>96</v>
      </c>
      <c r="R761" s="6" t="s">
        <v>96</v>
      </c>
      <c r="S761" s="6" t="s">
        <v>96</v>
      </c>
      <c r="T761" s="6" t="s">
        <v>96</v>
      </c>
      <c r="U761" s="7" t="s">
        <v>96</v>
      </c>
      <c r="V761" s="16" t="s">
        <v>96</v>
      </c>
      <c r="W761" s="16" t="s">
        <v>96</v>
      </c>
      <c r="X761" s="16" t="s">
        <v>96</v>
      </c>
      <c r="Y761" s="16" t="s">
        <v>96</v>
      </c>
      <c r="Z761" s="61" t="s">
        <v>96</v>
      </c>
      <c r="AA761" s="6" t="s">
        <v>96</v>
      </c>
      <c r="AB761" s="6" t="s">
        <v>96</v>
      </c>
      <c r="AC761" s="6" t="s">
        <v>96</v>
      </c>
      <c r="AD761" s="6" t="s">
        <v>96</v>
      </c>
      <c r="AE761" s="6" t="s">
        <v>96</v>
      </c>
      <c r="AF761" s="6" t="s">
        <v>96</v>
      </c>
      <c r="AG761" s="6" t="s">
        <v>96</v>
      </c>
      <c r="AH761" s="6" t="s">
        <v>96</v>
      </c>
      <c r="AI761" s="6" t="s">
        <v>96</v>
      </c>
      <c r="AJ761" s="6" t="s">
        <v>96</v>
      </c>
      <c r="AK761" s="6" t="s">
        <v>96</v>
      </c>
      <c r="AL761" s="6" t="s">
        <v>96</v>
      </c>
      <c r="AM761" s="6" t="s">
        <v>96</v>
      </c>
      <c r="AN761" s="6" t="s">
        <v>96</v>
      </c>
      <c r="AO761" s="6" t="s">
        <v>96</v>
      </c>
      <c r="AP761" s="6" t="s">
        <v>96</v>
      </c>
      <c r="AQ761" s="6" t="s">
        <v>96</v>
      </c>
      <c r="AR761" s="6" t="s">
        <v>96</v>
      </c>
      <c r="AS761" s="6" t="s">
        <v>96</v>
      </c>
      <c r="AT761" s="6" t="s">
        <v>96</v>
      </c>
      <c r="AU761" s="6" t="s">
        <v>96</v>
      </c>
      <c r="AV761" s="6" t="s">
        <v>96</v>
      </c>
      <c r="AW761" s="6" t="s">
        <v>96</v>
      </c>
      <c r="AX761" s="6" t="s">
        <v>96</v>
      </c>
      <c r="AY761" s="6" t="s">
        <v>96</v>
      </c>
      <c r="AZ761" s="6" t="s">
        <v>96</v>
      </c>
      <c r="BA761" s="6" t="s">
        <v>96</v>
      </c>
      <c r="BB761" s="6" t="s">
        <v>96</v>
      </c>
      <c r="BC761" s="6" t="s">
        <v>96</v>
      </c>
      <c r="BD761" s="6" t="s">
        <v>96</v>
      </c>
      <c r="BE761" s="6" t="s">
        <v>96</v>
      </c>
      <c r="BF761" s="6" t="s">
        <v>96</v>
      </c>
      <c r="BG761" s="6" t="s">
        <v>96</v>
      </c>
      <c r="BH761" s="6" t="s">
        <v>96</v>
      </c>
      <c r="BI761" s="6" t="s">
        <v>96</v>
      </c>
      <c r="BJ761" s="6" t="s">
        <v>96</v>
      </c>
      <c r="BK761" s="6" t="s">
        <v>96</v>
      </c>
      <c r="BL761" s="6" t="s">
        <v>96</v>
      </c>
      <c r="BM761" s="6" t="s">
        <v>96</v>
      </c>
      <c r="BN761" s="6" t="s">
        <v>96</v>
      </c>
      <c r="BO761" s="6" t="s">
        <v>96</v>
      </c>
      <c r="BP761" s="6" t="s">
        <v>96</v>
      </c>
      <c r="BQ761" s="6" t="s">
        <v>96</v>
      </c>
      <c r="BR761" s="6" t="s">
        <v>96</v>
      </c>
      <c r="BS761" s="6" t="s">
        <v>96</v>
      </c>
      <c r="BT761" s="6" t="s">
        <v>96</v>
      </c>
      <c r="BU761" s="6" t="s">
        <v>96</v>
      </c>
      <c r="BV761" s="6" t="s">
        <v>96</v>
      </c>
      <c r="BW761" s="6" t="s">
        <v>96</v>
      </c>
      <c r="BX761" s="6" t="s">
        <v>96</v>
      </c>
    </row>
    <row r="762" spans="1:76" x14ac:dyDescent="0.25">
      <c r="A762" s="6" t="s">
        <v>96</v>
      </c>
      <c r="B762" s="6" t="s">
        <v>96</v>
      </c>
      <c r="C762" s="6" t="s">
        <v>96</v>
      </c>
      <c r="D762" s="6" t="s">
        <v>96</v>
      </c>
      <c r="E762" s="6" t="s">
        <v>96</v>
      </c>
      <c r="F762" s="39" t="s">
        <v>96</v>
      </c>
      <c r="G762" s="6" t="s">
        <v>96</v>
      </c>
      <c r="H762" s="6" t="s">
        <v>96</v>
      </c>
      <c r="I762" t="s">
        <v>96</v>
      </c>
      <c r="J762" s="6" t="s">
        <v>96</v>
      </c>
      <c r="K762" s="6" t="s">
        <v>96</v>
      </c>
      <c r="L762" s="6" t="s">
        <v>96</v>
      </c>
      <c r="M762" s="6" t="s">
        <v>96</v>
      </c>
      <c r="N762" s="6" t="s">
        <v>96</v>
      </c>
      <c r="O762" s="6" t="s">
        <v>96</v>
      </c>
      <c r="P762" s="39" t="s">
        <v>96</v>
      </c>
      <c r="Q762" s="6" t="s">
        <v>96</v>
      </c>
      <c r="R762" s="6" t="s">
        <v>96</v>
      </c>
      <c r="S762" s="6" t="s">
        <v>96</v>
      </c>
      <c r="T762" s="6" t="s">
        <v>96</v>
      </c>
      <c r="U762" s="7" t="s">
        <v>96</v>
      </c>
      <c r="V762" s="16" t="s">
        <v>96</v>
      </c>
      <c r="W762" s="16" t="s">
        <v>96</v>
      </c>
      <c r="X762" s="16" t="s">
        <v>96</v>
      </c>
      <c r="Y762" s="16" t="s">
        <v>96</v>
      </c>
      <c r="Z762" s="61" t="s">
        <v>96</v>
      </c>
      <c r="AA762" s="6" t="s">
        <v>96</v>
      </c>
      <c r="AB762" s="6" t="s">
        <v>96</v>
      </c>
      <c r="AC762" s="6" t="s">
        <v>96</v>
      </c>
      <c r="AD762" s="6" t="s">
        <v>96</v>
      </c>
      <c r="AE762" s="6" t="s">
        <v>96</v>
      </c>
      <c r="AF762" s="6" t="s">
        <v>96</v>
      </c>
      <c r="AG762" s="6" t="s">
        <v>96</v>
      </c>
      <c r="AH762" s="6" t="s">
        <v>96</v>
      </c>
      <c r="AI762" s="6" t="s">
        <v>96</v>
      </c>
      <c r="AJ762" s="6" t="s">
        <v>96</v>
      </c>
      <c r="AK762" s="6" t="s">
        <v>96</v>
      </c>
      <c r="AL762" s="6" t="s">
        <v>96</v>
      </c>
      <c r="AM762" s="6" t="s">
        <v>96</v>
      </c>
      <c r="AN762" s="6" t="s">
        <v>96</v>
      </c>
      <c r="AO762" s="6" t="s">
        <v>96</v>
      </c>
      <c r="AP762" s="6" t="s">
        <v>96</v>
      </c>
      <c r="AQ762" s="6" t="s">
        <v>96</v>
      </c>
      <c r="AR762" s="6" t="s">
        <v>96</v>
      </c>
      <c r="AS762" s="6" t="s">
        <v>96</v>
      </c>
      <c r="AT762" s="6" t="s">
        <v>96</v>
      </c>
      <c r="AU762" s="6" t="s">
        <v>96</v>
      </c>
      <c r="AV762" s="6" t="s">
        <v>96</v>
      </c>
      <c r="AW762" s="6" t="s">
        <v>96</v>
      </c>
      <c r="AX762" s="6" t="s">
        <v>96</v>
      </c>
      <c r="AY762" s="6" t="s">
        <v>96</v>
      </c>
      <c r="AZ762" s="6" t="s">
        <v>96</v>
      </c>
      <c r="BA762" s="6" t="s">
        <v>96</v>
      </c>
      <c r="BB762" s="6" t="s">
        <v>96</v>
      </c>
      <c r="BC762" s="6" t="s">
        <v>96</v>
      </c>
      <c r="BD762" s="6" t="s">
        <v>96</v>
      </c>
      <c r="BE762" s="6" t="s">
        <v>96</v>
      </c>
      <c r="BF762" s="6" t="s">
        <v>96</v>
      </c>
      <c r="BG762" s="6" t="s">
        <v>96</v>
      </c>
      <c r="BH762" s="6" t="s">
        <v>96</v>
      </c>
      <c r="BI762" s="6" t="s">
        <v>96</v>
      </c>
      <c r="BJ762" s="6" t="s">
        <v>96</v>
      </c>
      <c r="BK762" s="6" t="s">
        <v>96</v>
      </c>
      <c r="BL762" s="6" t="s">
        <v>96</v>
      </c>
      <c r="BM762" s="6" t="s">
        <v>96</v>
      </c>
      <c r="BN762" s="6" t="s">
        <v>96</v>
      </c>
      <c r="BO762" s="6" t="s">
        <v>96</v>
      </c>
      <c r="BP762" s="6" t="s">
        <v>96</v>
      </c>
      <c r="BQ762" s="6" t="s">
        <v>96</v>
      </c>
      <c r="BR762" s="6" t="s">
        <v>96</v>
      </c>
      <c r="BS762" s="6" t="s">
        <v>96</v>
      </c>
      <c r="BT762" s="6" t="s">
        <v>96</v>
      </c>
      <c r="BU762" s="6" t="s">
        <v>96</v>
      </c>
      <c r="BV762" s="6" t="s">
        <v>96</v>
      </c>
      <c r="BW762" s="6" t="s">
        <v>96</v>
      </c>
      <c r="BX762" s="6" t="s">
        <v>96</v>
      </c>
    </row>
    <row r="763" spans="1:76" x14ac:dyDescent="0.25">
      <c r="A763" s="6" t="s">
        <v>96</v>
      </c>
      <c r="B763" s="6" t="s">
        <v>96</v>
      </c>
      <c r="C763" s="6" t="s">
        <v>96</v>
      </c>
      <c r="D763" s="6" t="s">
        <v>96</v>
      </c>
      <c r="E763" s="6" t="s">
        <v>96</v>
      </c>
      <c r="F763" s="39" t="s">
        <v>96</v>
      </c>
      <c r="G763" s="6" t="s">
        <v>96</v>
      </c>
      <c r="H763" s="6" t="s">
        <v>96</v>
      </c>
      <c r="I763" t="s">
        <v>96</v>
      </c>
      <c r="J763" s="6" t="s">
        <v>96</v>
      </c>
      <c r="K763" s="6" t="s">
        <v>96</v>
      </c>
      <c r="L763" s="6" t="s">
        <v>96</v>
      </c>
      <c r="M763" s="6" t="s">
        <v>96</v>
      </c>
      <c r="N763" s="6" t="s">
        <v>96</v>
      </c>
      <c r="O763" s="6" t="s">
        <v>96</v>
      </c>
      <c r="P763" s="39" t="s">
        <v>96</v>
      </c>
      <c r="Q763" s="6" t="s">
        <v>96</v>
      </c>
      <c r="R763" s="6" t="s">
        <v>96</v>
      </c>
      <c r="S763" s="6" t="s">
        <v>96</v>
      </c>
      <c r="T763" s="6" t="s">
        <v>96</v>
      </c>
      <c r="U763" s="7" t="s">
        <v>96</v>
      </c>
      <c r="V763" s="16" t="s">
        <v>96</v>
      </c>
      <c r="W763" s="16" t="s">
        <v>96</v>
      </c>
      <c r="X763" s="16" t="s">
        <v>96</v>
      </c>
      <c r="Y763" s="16" t="s">
        <v>96</v>
      </c>
      <c r="Z763" s="61" t="s">
        <v>96</v>
      </c>
      <c r="AA763" s="6" t="s">
        <v>96</v>
      </c>
      <c r="AB763" s="6" t="s">
        <v>96</v>
      </c>
      <c r="AC763" s="6" t="s">
        <v>96</v>
      </c>
      <c r="AD763" s="6" t="s">
        <v>96</v>
      </c>
      <c r="AE763" s="6" t="s">
        <v>96</v>
      </c>
      <c r="AF763" s="6" t="s">
        <v>96</v>
      </c>
      <c r="AG763" s="6" t="s">
        <v>96</v>
      </c>
      <c r="AH763" s="6" t="s">
        <v>96</v>
      </c>
      <c r="AI763" s="6" t="s">
        <v>96</v>
      </c>
      <c r="AJ763" s="6" t="s">
        <v>96</v>
      </c>
      <c r="AK763" s="6" t="s">
        <v>96</v>
      </c>
      <c r="AL763" s="6" t="s">
        <v>96</v>
      </c>
      <c r="AM763" s="6" t="s">
        <v>96</v>
      </c>
      <c r="AN763" s="6" t="s">
        <v>96</v>
      </c>
      <c r="AO763" s="6" t="s">
        <v>96</v>
      </c>
      <c r="AP763" s="6" t="s">
        <v>96</v>
      </c>
      <c r="AQ763" s="6" t="s">
        <v>96</v>
      </c>
      <c r="AR763" s="6" t="s">
        <v>96</v>
      </c>
      <c r="AS763" s="6" t="s">
        <v>96</v>
      </c>
      <c r="AT763" s="6" t="s">
        <v>96</v>
      </c>
      <c r="AU763" s="6" t="s">
        <v>96</v>
      </c>
      <c r="AV763" s="6" t="s">
        <v>96</v>
      </c>
      <c r="AW763" s="6" t="s">
        <v>96</v>
      </c>
      <c r="AX763" s="6" t="s">
        <v>96</v>
      </c>
      <c r="AY763" s="6" t="s">
        <v>96</v>
      </c>
      <c r="AZ763" s="6" t="s">
        <v>96</v>
      </c>
      <c r="BA763" s="6" t="s">
        <v>96</v>
      </c>
      <c r="BB763" s="6" t="s">
        <v>96</v>
      </c>
      <c r="BC763" s="6" t="s">
        <v>96</v>
      </c>
      <c r="BD763" s="6" t="s">
        <v>96</v>
      </c>
      <c r="BE763" s="6" t="s">
        <v>96</v>
      </c>
      <c r="BF763" s="6" t="s">
        <v>96</v>
      </c>
      <c r="BG763" s="6" t="s">
        <v>96</v>
      </c>
      <c r="BH763" s="6" t="s">
        <v>96</v>
      </c>
      <c r="BI763" s="6" t="s">
        <v>96</v>
      </c>
      <c r="BJ763" s="6" t="s">
        <v>96</v>
      </c>
      <c r="BK763" s="6" t="s">
        <v>96</v>
      </c>
      <c r="BL763" s="6" t="s">
        <v>96</v>
      </c>
      <c r="BM763" s="6" t="s">
        <v>96</v>
      </c>
      <c r="BN763" s="6" t="s">
        <v>96</v>
      </c>
      <c r="BO763" s="6" t="s">
        <v>96</v>
      </c>
      <c r="BP763" s="6" t="s">
        <v>96</v>
      </c>
      <c r="BQ763" s="6" t="s">
        <v>96</v>
      </c>
      <c r="BR763" s="6" t="s">
        <v>96</v>
      </c>
      <c r="BS763" s="6" t="s">
        <v>96</v>
      </c>
      <c r="BT763" s="6" t="s">
        <v>96</v>
      </c>
      <c r="BU763" s="6" t="s">
        <v>96</v>
      </c>
      <c r="BV763" s="6" t="s">
        <v>96</v>
      </c>
      <c r="BW763" s="6" t="s">
        <v>96</v>
      </c>
      <c r="BX763" s="6" t="s">
        <v>96</v>
      </c>
    </row>
    <row r="764" spans="1:76" x14ac:dyDescent="0.25">
      <c r="A764" s="6" t="s">
        <v>96</v>
      </c>
      <c r="B764" s="6" t="s">
        <v>96</v>
      </c>
      <c r="C764" s="6" t="s">
        <v>96</v>
      </c>
      <c r="D764" s="6" t="s">
        <v>96</v>
      </c>
      <c r="E764" s="6" t="s">
        <v>96</v>
      </c>
      <c r="F764" s="39" t="s">
        <v>96</v>
      </c>
      <c r="G764" s="6" t="s">
        <v>96</v>
      </c>
      <c r="H764" s="6" t="s">
        <v>96</v>
      </c>
      <c r="I764" t="s">
        <v>96</v>
      </c>
      <c r="J764" s="6" t="s">
        <v>96</v>
      </c>
      <c r="K764" s="6" t="s">
        <v>96</v>
      </c>
      <c r="L764" s="6" t="s">
        <v>96</v>
      </c>
      <c r="M764" s="6" t="s">
        <v>96</v>
      </c>
      <c r="N764" s="6" t="s">
        <v>96</v>
      </c>
      <c r="O764" s="6" t="s">
        <v>96</v>
      </c>
      <c r="P764" s="39" t="s">
        <v>96</v>
      </c>
      <c r="Q764" s="6" t="s">
        <v>96</v>
      </c>
      <c r="R764" s="6" t="s">
        <v>96</v>
      </c>
      <c r="S764" s="6" t="s">
        <v>96</v>
      </c>
      <c r="T764" s="6" t="s">
        <v>96</v>
      </c>
      <c r="U764" s="7" t="s">
        <v>96</v>
      </c>
      <c r="V764" s="16" t="s">
        <v>96</v>
      </c>
      <c r="W764" s="16" t="s">
        <v>96</v>
      </c>
      <c r="X764" s="16" t="s">
        <v>96</v>
      </c>
      <c r="Y764" s="16" t="s">
        <v>96</v>
      </c>
      <c r="Z764" s="61" t="s">
        <v>96</v>
      </c>
      <c r="AA764" s="6" t="s">
        <v>96</v>
      </c>
      <c r="AB764" s="6" t="s">
        <v>96</v>
      </c>
      <c r="AC764" s="6" t="s">
        <v>96</v>
      </c>
      <c r="AD764" s="6" t="s">
        <v>96</v>
      </c>
      <c r="AE764" s="6" t="s">
        <v>96</v>
      </c>
      <c r="AF764" s="6" t="s">
        <v>96</v>
      </c>
      <c r="AG764" s="6" t="s">
        <v>96</v>
      </c>
      <c r="AH764" s="6" t="s">
        <v>96</v>
      </c>
      <c r="AI764" s="6" t="s">
        <v>96</v>
      </c>
      <c r="AJ764" s="6" t="s">
        <v>96</v>
      </c>
      <c r="AK764" s="6" t="s">
        <v>96</v>
      </c>
      <c r="AL764" s="6" t="s">
        <v>96</v>
      </c>
      <c r="AM764" s="6" t="s">
        <v>96</v>
      </c>
      <c r="AN764" s="6" t="s">
        <v>96</v>
      </c>
      <c r="AO764" s="6" t="s">
        <v>96</v>
      </c>
      <c r="AP764" s="6" t="s">
        <v>96</v>
      </c>
      <c r="AQ764" s="6" t="s">
        <v>96</v>
      </c>
      <c r="AR764" s="6" t="s">
        <v>96</v>
      </c>
      <c r="AS764" s="6" t="s">
        <v>96</v>
      </c>
      <c r="AT764" s="6" t="s">
        <v>96</v>
      </c>
      <c r="AU764" s="6" t="s">
        <v>96</v>
      </c>
      <c r="AV764" s="6" t="s">
        <v>96</v>
      </c>
      <c r="AW764" s="6" t="s">
        <v>96</v>
      </c>
      <c r="AX764" s="6" t="s">
        <v>96</v>
      </c>
      <c r="AY764" s="6" t="s">
        <v>96</v>
      </c>
      <c r="AZ764" s="6" t="s">
        <v>96</v>
      </c>
      <c r="BA764" s="6" t="s">
        <v>96</v>
      </c>
      <c r="BB764" s="6" t="s">
        <v>96</v>
      </c>
      <c r="BC764" s="6" t="s">
        <v>96</v>
      </c>
      <c r="BD764" s="6" t="s">
        <v>96</v>
      </c>
      <c r="BE764" s="6" t="s">
        <v>96</v>
      </c>
      <c r="BF764" s="6" t="s">
        <v>96</v>
      </c>
      <c r="BG764" s="6" t="s">
        <v>96</v>
      </c>
      <c r="BH764" s="6" t="s">
        <v>96</v>
      </c>
      <c r="BI764" s="6" t="s">
        <v>96</v>
      </c>
      <c r="BJ764" s="6" t="s">
        <v>96</v>
      </c>
      <c r="BK764" s="6" t="s">
        <v>96</v>
      </c>
      <c r="BL764" s="6" t="s">
        <v>96</v>
      </c>
      <c r="BM764" s="6" t="s">
        <v>96</v>
      </c>
      <c r="BN764" s="6" t="s">
        <v>96</v>
      </c>
      <c r="BO764" s="6" t="s">
        <v>96</v>
      </c>
      <c r="BP764" s="6" t="s">
        <v>96</v>
      </c>
      <c r="BQ764" s="6" t="s">
        <v>96</v>
      </c>
      <c r="BR764" s="6" t="s">
        <v>96</v>
      </c>
      <c r="BS764" s="6" t="s">
        <v>96</v>
      </c>
      <c r="BT764" s="6" t="s">
        <v>96</v>
      </c>
      <c r="BU764" s="6" t="s">
        <v>96</v>
      </c>
      <c r="BV764" s="6" t="s">
        <v>96</v>
      </c>
      <c r="BW764" s="6" t="s">
        <v>96</v>
      </c>
      <c r="BX764" s="6" t="s">
        <v>96</v>
      </c>
    </row>
    <row r="765" spans="1:76" x14ac:dyDescent="0.25">
      <c r="A765" s="6" t="s">
        <v>96</v>
      </c>
      <c r="B765" s="6" t="s">
        <v>96</v>
      </c>
      <c r="C765" s="6" t="s">
        <v>96</v>
      </c>
      <c r="D765" s="6" t="s">
        <v>96</v>
      </c>
      <c r="E765" s="6" t="s">
        <v>96</v>
      </c>
      <c r="F765" s="39" t="s">
        <v>96</v>
      </c>
      <c r="G765" s="6" t="s">
        <v>96</v>
      </c>
      <c r="H765" s="6" t="s">
        <v>96</v>
      </c>
      <c r="I765" t="s">
        <v>96</v>
      </c>
      <c r="J765" s="6" t="s">
        <v>96</v>
      </c>
      <c r="K765" s="6" t="s">
        <v>96</v>
      </c>
      <c r="L765" s="6" t="s">
        <v>96</v>
      </c>
      <c r="M765" s="6" t="s">
        <v>96</v>
      </c>
      <c r="N765" s="6" t="s">
        <v>96</v>
      </c>
      <c r="O765" s="6" t="s">
        <v>96</v>
      </c>
      <c r="P765" s="39" t="s">
        <v>96</v>
      </c>
      <c r="Q765" s="6" t="s">
        <v>96</v>
      </c>
      <c r="R765" s="6" t="s">
        <v>96</v>
      </c>
      <c r="S765" s="6" t="s">
        <v>96</v>
      </c>
      <c r="T765" s="6" t="s">
        <v>96</v>
      </c>
      <c r="U765" s="7" t="s">
        <v>96</v>
      </c>
      <c r="V765" s="16" t="s">
        <v>96</v>
      </c>
      <c r="W765" s="16" t="s">
        <v>96</v>
      </c>
      <c r="X765" s="16" t="s">
        <v>96</v>
      </c>
      <c r="Y765" s="16" t="s">
        <v>96</v>
      </c>
      <c r="Z765" s="61" t="s">
        <v>96</v>
      </c>
      <c r="AA765" s="6" t="s">
        <v>96</v>
      </c>
      <c r="AB765" s="6" t="s">
        <v>96</v>
      </c>
      <c r="AC765" s="6" t="s">
        <v>96</v>
      </c>
      <c r="AD765" s="6" t="s">
        <v>96</v>
      </c>
      <c r="AE765" s="6" t="s">
        <v>96</v>
      </c>
      <c r="AF765" s="6" t="s">
        <v>96</v>
      </c>
      <c r="AG765" s="6" t="s">
        <v>96</v>
      </c>
      <c r="AH765" s="6" t="s">
        <v>96</v>
      </c>
      <c r="AI765" s="6" t="s">
        <v>96</v>
      </c>
      <c r="AJ765" s="6" t="s">
        <v>96</v>
      </c>
      <c r="AK765" s="6" t="s">
        <v>96</v>
      </c>
      <c r="AL765" s="6" t="s">
        <v>96</v>
      </c>
      <c r="AM765" s="6" t="s">
        <v>96</v>
      </c>
      <c r="AN765" s="6" t="s">
        <v>96</v>
      </c>
      <c r="AO765" s="6" t="s">
        <v>96</v>
      </c>
      <c r="AP765" s="6" t="s">
        <v>96</v>
      </c>
      <c r="AQ765" s="6" t="s">
        <v>96</v>
      </c>
      <c r="AR765" s="6" t="s">
        <v>96</v>
      </c>
      <c r="AS765" s="6" t="s">
        <v>96</v>
      </c>
      <c r="AT765" s="6" t="s">
        <v>96</v>
      </c>
      <c r="AU765" s="6" t="s">
        <v>96</v>
      </c>
      <c r="AV765" s="6" t="s">
        <v>96</v>
      </c>
      <c r="AW765" s="6" t="s">
        <v>96</v>
      </c>
      <c r="AX765" s="6" t="s">
        <v>96</v>
      </c>
      <c r="AY765" s="6" t="s">
        <v>96</v>
      </c>
      <c r="AZ765" s="6" t="s">
        <v>96</v>
      </c>
      <c r="BA765" s="6" t="s">
        <v>96</v>
      </c>
      <c r="BB765" s="6" t="s">
        <v>96</v>
      </c>
      <c r="BC765" s="6" t="s">
        <v>96</v>
      </c>
      <c r="BD765" s="6" t="s">
        <v>96</v>
      </c>
      <c r="BE765" s="6" t="s">
        <v>96</v>
      </c>
      <c r="BF765" s="6" t="s">
        <v>96</v>
      </c>
      <c r="BG765" s="6" t="s">
        <v>96</v>
      </c>
      <c r="BH765" s="6" t="s">
        <v>96</v>
      </c>
      <c r="BI765" s="6" t="s">
        <v>96</v>
      </c>
      <c r="BJ765" s="6" t="s">
        <v>96</v>
      </c>
      <c r="BK765" s="6" t="s">
        <v>96</v>
      </c>
      <c r="BL765" s="6" t="s">
        <v>96</v>
      </c>
      <c r="BM765" s="6" t="s">
        <v>96</v>
      </c>
      <c r="BN765" s="6" t="s">
        <v>96</v>
      </c>
      <c r="BO765" s="6" t="s">
        <v>96</v>
      </c>
      <c r="BP765" s="6" t="s">
        <v>96</v>
      </c>
      <c r="BQ765" s="6" t="s">
        <v>96</v>
      </c>
      <c r="BR765" s="6" t="s">
        <v>96</v>
      </c>
      <c r="BS765" s="6" t="s">
        <v>96</v>
      </c>
      <c r="BT765" s="6" t="s">
        <v>96</v>
      </c>
      <c r="BU765" s="6" t="s">
        <v>96</v>
      </c>
      <c r="BV765" s="6" t="s">
        <v>96</v>
      </c>
      <c r="BW765" s="6" t="s">
        <v>96</v>
      </c>
      <c r="BX765" s="6" t="s">
        <v>96</v>
      </c>
    </row>
    <row r="766" spans="1:76" x14ac:dyDescent="0.25">
      <c r="A766" s="6" t="s">
        <v>96</v>
      </c>
      <c r="B766" s="6" t="s">
        <v>96</v>
      </c>
      <c r="C766" s="6" t="s">
        <v>96</v>
      </c>
      <c r="D766" s="6" t="s">
        <v>96</v>
      </c>
      <c r="E766" s="6" t="s">
        <v>96</v>
      </c>
      <c r="F766" s="39" t="s">
        <v>96</v>
      </c>
      <c r="G766" s="6" t="s">
        <v>96</v>
      </c>
      <c r="H766" s="6" t="s">
        <v>96</v>
      </c>
      <c r="I766" t="s">
        <v>96</v>
      </c>
      <c r="J766" s="6" t="s">
        <v>96</v>
      </c>
      <c r="K766" s="6" t="s">
        <v>96</v>
      </c>
      <c r="L766" s="6" t="s">
        <v>96</v>
      </c>
      <c r="M766" s="6" t="s">
        <v>96</v>
      </c>
      <c r="N766" s="6" t="s">
        <v>96</v>
      </c>
      <c r="O766" s="6" t="s">
        <v>96</v>
      </c>
      <c r="P766" s="39" t="s">
        <v>96</v>
      </c>
      <c r="Q766" s="6" t="s">
        <v>96</v>
      </c>
      <c r="R766" s="6" t="s">
        <v>96</v>
      </c>
      <c r="S766" s="6" t="s">
        <v>96</v>
      </c>
      <c r="T766" s="6" t="s">
        <v>96</v>
      </c>
      <c r="U766" s="7" t="s">
        <v>96</v>
      </c>
      <c r="V766" s="16" t="s">
        <v>96</v>
      </c>
      <c r="W766" s="16" t="s">
        <v>96</v>
      </c>
      <c r="X766" s="16" t="s">
        <v>96</v>
      </c>
      <c r="Y766" s="16" t="s">
        <v>96</v>
      </c>
      <c r="Z766" s="61" t="s">
        <v>96</v>
      </c>
      <c r="AA766" s="6" t="s">
        <v>96</v>
      </c>
      <c r="AB766" s="6" t="s">
        <v>96</v>
      </c>
      <c r="AC766" s="6" t="s">
        <v>96</v>
      </c>
      <c r="AD766" s="6" t="s">
        <v>96</v>
      </c>
      <c r="AE766" s="6" t="s">
        <v>96</v>
      </c>
      <c r="AF766" s="6" t="s">
        <v>96</v>
      </c>
      <c r="AG766" s="6" t="s">
        <v>96</v>
      </c>
      <c r="AH766" s="6" t="s">
        <v>96</v>
      </c>
      <c r="AI766" s="6" t="s">
        <v>96</v>
      </c>
      <c r="AJ766" s="6" t="s">
        <v>96</v>
      </c>
      <c r="AK766" s="6" t="s">
        <v>96</v>
      </c>
      <c r="AL766" s="6" t="s">
        <v>96</v>
      </c>
      <c r="AM766" s="6" t="s">
        <v>96</v>
      </c>
      <c r="AN766" s="6" t="s">
        <v>96</v>
      </c>
      <c r="AO766" s="6" t="s">
        <v>96</v>
      </c>
      <c r="AP766" s="6" t="s">
        <v>96</v>
      </c>
      <c r="AQ766" s="6" t="s">
        <v>96</v>
      </c>
      <c r="AR766" s="6" t="s">
        <v>96</v>
      </c>
      <c r="AS766" s="6" t="s">
        <v>96</v>
      </c>
      <c r="AT766" s="6" t="s">
        <v>96</v>
      </c>
      <c r="AU766" s="6" t="s">
        <v>96</v>
      </c>
      <c r="AV766" s="6" t="s">
        <v>96</v>
      </c>
      <c r="AW766" s="6" t="s">
        <v>96</v>
      </c>
      <c r="AX766" s="6" t="s">
        <v>96</v>
      </c>
      <c r="AY766" s="6" t="s">
        <v>96</v>
      </c>
      <c r="AZ766" s="6" t="s">
        <v>96</v>
      </c>
      <c r="BA766" s="6" t="s">
        <v>96</v>
      </c>
      <c r="BB766" s="6" t="s">
        <v>96</v>
      </c>
      <c r="BC766" s="6" t="s">
        <v>96</v>
      </c>
      <c r="BD766" s="6" t="s">
        <v>96</v>
      </c>
      <c r="BE766" s="6" t="s">
        <v>96</v>
      </c>
      <c r="BF766" s="6" t="s">
        <v>96</v>
      </c>
      <c r="BG766" s="6" t="s">
        <v>96</v>
      </c>
      <c r="BH766" s="6" t="s">
        <v>96</v>
      </c>
      <c r="BI766" s="6" t="s">
        <v>96</v>
      </c>
      <c r="BJ766" s="6" t="s">
        <v>96</v>
      </c>
      <c r="BK766" s="6" t="s">
        <v>96</v>
      </c>
      <c r="BL766" s="6" t="s">
        <v>96</v>
      </c>
      <c r="BM766" s="6" t="s">
        <v>96</v>
      </c>
      <c r="BN766" s="6" t="s">
        <v>96</v>
      </c>
      <c r="BO766" s="6" t="s">
        <v>96</v>
      </c>
      <c r="BP766" s="6" t="s">
        <v>96</v>
      </c>
      <c r="BQ766" s="6" t="s">
        <v>96</v>
      </c>
      <c r="BR766" s="6" t="s">
        <v>96</v>
      </c>
      <c r="BS766" s="6" t="s">
        <v>96</v>
      </c>
      <c r="BT766" s="6" t="s">
        <v>96</v>
      </c>
      <c r="BU766" s="6" t="s">
        <v>96</v>
      </c>
      <c r="BV766" s="6" t="s">
        <v>96</v>
      </c>
      <c r="BW766" s="6" t="s">
        <v>96</v>
      </c>
      <c r="BX766" s="6" t="s">
        <v>96</v>
      </c>
    </row>
    <row r="767" spans="1:76" x14ac:dyDescent="0.25">
      <c r="A767" s="6" t="s">
        <v>96</v>
      </c>
      <c r="B767" s="6" t="s">
        <v>96</v>
      </c>
      <c r="C767" s="6" t="s">
        <v>96</v>
      </c>
      <c r="D767" s="6" t="s">
        <v>96</v>
      </c>
      <c r="E767" s="6" t="s">
        <v>96</v>
      </c>
      <c r="F767" s="39" t="s">
        <v>96</v>
      </c>
      <c r="G767" s="6" t="s">
        <v>96</v>
      </c>
      <c r="H767" s="6" t="s">
        <v>96</v>
      </c>
      <c r="I767" t="s">
        <v>96</v>
      </c>
      <c r="J767" s="6" t="s">
        <v>96</v>
      </c>
      <c r="K767" s="6" t="s">
        <v>96</v>
      </c>
      <c r="L767" s="6" t="s">
        <v>96</v>
      </c>
      <c r="M767" s="6" t="s">
        <v>96</v>
      </c>
      <c r="N767" s="6" t="s">
        <v>96</v>
      </c>
      <c r="O767" s="6" t="s">
        <v>96</v>
      </c>
      <c r="P767" s="39" t="s">
        <v>96</v>
      </c>
      <c r="Q767" s="6" t="s">
        <v>96</v>
      </c>
      <c r="R767" s="6" t="s">
        <v>96</v>
      </c>
      <c r="S767" s="6" t="s">
        <v>96</v>
      </c>
      <c r="T767" s="6" t="s">
        <v>96</v>
      </c>
      <c r="U767" s="7" t="s">
        <v>96</v>
      </c>
      <c r="V767" s="16" t="s">
        <v>96</v>
      </c>
      <c r="W767" s="16" t="s">
        <v>96</v>
      </c>
      <c r="X767" s="16" t="s">
        <v>96</v>
      </c>
      <c r="Y767" s="16" t="s">
        <v>96</v>
      </c>
      <c r="Z767" s="61" t="s">
        <v>96</v>
      </c>
      <c r="AA767" s="6" t="s">
        <v>96</v>
      </c>
      <c r="AB767" s="6" t="s">
        <v>96</v>
      </c>
      <c r="AC767" s="6" t="s">
        <v>96</v>
      </c>
      <c r="AD767" s="6" t="s">
        <v>96</v>
      </c>
      <c r="AE767" s="6" t="s">
        <v>96</v>
      </c>
      <c r="AF767" s="6" t="s">
        <v>96</v>
      </c>
      <c r="AG767" s="6" t="s">
        <v>96</v>
      </c>
      <c r="AH767" s="6" t="s">
        <v>96</v>
      </c>
      <c r="AI767" s="6" t="s">
        <v>96</v>
      </c>
      <c r="AJ767" s="6" t="s">
        <v>96</v>
      </c>
      <c r="AK767" s="6" t="s">
        <v>96</v>
      </c>
      <c r="AL767" s="6" t="s">
        <v>96</v>
      </c>
      <c r="AM767" s="6" t="s">
        <v>96</v>
      </c>
      <c r="AN767" s="6" t="s">
        <v>96</v>
      </c>
      <c r="AO767" s="6" t="s">
        <v>96</v>
      </c>
      <c r="AP767" s="6" t="s">
        <v>96</v>
      </c>
      <c r="AQ767" s="6" t="s">
        <v>96</v>
      </c>
      <c r="AR767" s="6" t="s">
        <v>96</v>
      </c>
      <c r="AS767" s="6" t="s">
        <v>96</v>
      </c>
      <c r="AT767" s="6" t="s">
        <v>96</v>
      </c>
      <c r="AU767" s="6" t="s">
        <v>96</v>
      </c>
      <c r="AV767" s="6" t="s">
        <v>96</v>
      </c>
      <c r="AW767" s="6" t="s">
        <v>96</v>
      </c>
      <c r="AX767" s="6" t="s">
        <v>96</v>
      </c>
      <c r="AY767" s="6" t="s">
        <v>96</v>
      </c>
      <c r="AZ767" s="6" t="s">
        <v>96</v>
      </c>
      <c r="BA767" s="6" t="s">
        <v>96</v>
      </c>
      <c r="BB767" s="6" t="s">
        <v>96</v>
      </c>
      <c r="BC767" s="6" t="s">
        <v>96</v>
      </c>
      <c r="BD767" s="6" t="s">
        <v>96</v>
      </c>
      <c r="BE767" s="6" t="s">
        <v>96</v>
      </c>
      <c r="BF767" s="6" t="s">
        <v>96</v>
      </c>
      <c r="BG767" s="6" t="s">
        <v>96</v>
      </c>
      <c r="BH767" s="6" t="s">
        <v>96</v>
      </c>
      <c r="BI767" s="6" t="s">
        <v>96</v>
      </c>
      <c r="BJ767" s="6" t="s">
        <v>96</v>
      </c>
      <c r="BK767" s="6" t="s">
        <v>96</v>
      </c>
      <c r="BL767" s="6" t="s">
        <v>96</v>
      </c>
      <c r="BM767" s="6" t="s">
        <v>96</v>
      </c>
      <c r="BN767" s="6" t="s">
        <v>96</v>
      </c>
      <c r="BO767" s="6" t="s">
        <v>96</v>
      </c>
      <c r="BP767" s="6" t="s">
        <v>96</v>
      </c>
      <c r="BQ767" s="6" t="s">
        <v>96</v>
      </c>
      <c r="BR767" s="6" t="s">
        <v>96</v>
      </c>
      <c r="BS767" s="6" t="s">
        <v>96</v>
      </c>
      <c r="BT767" s="6" t="s">
        <v>96</v>
      </c>
      <c r="BU767" s="6" t="s">
        <v>96</v>
      </c>
      <c r="BV767" s="6" t="s">
        <v>96</v>
      </c>
      <c r="BW767" s="6" t="s">
        <v>96</v>
      </c>
      <c r="BX767" s="6" t="s">
        <v>96</v>
      </c>
    </row>
    <row r="768" spans="1:76" x14ac:dyDescent="0.25">
      <c r="A768" s="6" t="s">
        <v>96</v>
      </c>
      <c r="B768" s="6" t="s">
        <v>96</v>
      </c>
      <c r="C768" s="6" t="s">
        <v>96</v>
      </c>
      <c r="D768" s="6" t="s">
        <v>96</v>
      </c>
      <c r="E768" s="6" t="s">
        <v>96</v>
      </c>
      <c r="F768" s="39" t="s">
        <v>96</v>
      </c>
      <c r="G768" s="6" t="s">
        <v>96</v>
      </c>
      <c r="H768" s="6" t="s">
        <v>96</v>
      </c>
      <c r="I768" t="s">
        <v>96</v>
      </c>
      <c r="J768" s="6" t="s">
        <v>96</v>
      </c>
      <c r="K768" s="6" t="s">
        <v>96</v>
      </c>
      <c r="L768" s="6" t="s">
        <v>96</v>
      </c>
      <c r="M768" s="6" t="s">
        <v>96</v>
      </c>
      <c r="N768" s="6" t="s">
        <v>96</v>
      </c>
      <c r="O768" s="6" t="s">
        <v>96</v>
      </c>
      <c r="P768" s="39" t="s">
        <v>96</v>
      </c>
      <c r="Q768" s="6" t="s">
        <v>96</v>
      </c>
      <c r="R768" s="6" t="s">
        <v>96</v>
      </c>
      <c r="S768" s="6" t="s">
        <v>96</v>
      </c>
      <c r="T768" s="6" t="s">
        <v>96</v>
      </c>
      <c r="U768" s="7" t="s">
        <v>96</v>
      </c>
      <c r="V768" s="16" t="s">
        <v>96</v>
      </c>
      <c r="W768" s="16" t="s">
        <v>96</v>
      </c>
      <c r="X768" s="16" t="s">
        <v>96</v>
      </c>
      <c r="Y768" s="16" t="s">
        <v>96</v>
      </c>
      <c r="Z768" s="61" t="s">
        <v>96</v>
      </c>
      <c r="AA768" s="6" t="s">
        <v>96</v>
      </c>
      <c r="AB768" s="6" t="s">
        <v>96</v>
      </c>
      <c r="AC768" s="6" t="s">
        <v>96</v>
      </c>
      <c r="AD768" s="6" t="s">
        <v>96</v>
      </c>
      <c r="AE768" s="6" t="s">
        <v>96</v>
      </c>
      <c r="AF768" s="6" t="s">
        <v>96</v>
      </c>
      <c r="AG768" s="6" t="s">
        <v>96</v>
      </c>
      <c r="AH768" s="6" t="s">
        <v>96</v>
      </c>
      <c r="AI768" s="6" t="s">
        <v>96</v>
      </c>
      <c r="AJ768" s="6" t="s">
        <v>96</v>
      </c>
      <c r="AK768" s="6" t="s">
        <v>96</v>
      </c>
      <c r="AL768" s="6" t="s">
        <v>96</v>
      </c>
      <c r="AM768" s="6" t="s">
        <v>96</v>
      </c>
      <c r="AN768" s="6" t="s">
        <v>96</v>
      </c>
      <c r="AO768" s="6" t="s">
        <v>96</v>
      </c>
      <c r="AP768" s="6" t="s">
        <v>96</v>
      </c>
      <c r="AQ768" s="6" t="s">
        <v>96</v>
      </c>
      <c r="AR768" s="6" t="s">
        <v>96</v>
      </c>
      <c r="AS768" s="6" t="s">
        <v>96</v>
      </c>
      <c r="AT768" s="6" t="s">
        <v>96</v>
      </c>
      <c r="AU768" s="6" t="s">
        <v>96</v>
      </c>
      <c r="AV768" s="6" t="s">
        <v>96</v>
      </c>
      <c r="AW768" s="6" t="s">
        <v>96</v>
      </c>
      <c r="AX768" s="6" t="s">
        <v>96</v>
      </c>
      <c r="AY768" s="6" t="s">
        <v>96</v>
      </c>
      <c r="AZ768" s="6" t="s">
        <v>96</v>
      </c>
      <c r="BA768" s="6" t="s">
        <v>96</v>
      </c>
      <c r="BB768" s="6" t="s">
        <v>96</v>
      </c>
      <c r="BC768" s="6" t="s">
        <v>96</v>
      </c>
      <c r="BD768" s="6" t="s">
        <v>96</v>
      </c>
      <c r="BE768" s="6" t="s">
        <v>96</v>
      </c>
      <c r="BF768" s="6" t="s">
        <v>96</v>
      </c>
      <c r="BG768" s="6" t="s">
        <v>96</v>
      </c>
      <c r="BH768" s="6" t="s">
        <v>96</v>
      </c>
      <c r="BI768" s="6" t="s">
        <v>96</v>
      </c>
      <c r="BJ768" s="6" t="s">
        <v>96</v>
      </c>
      <c r="BK768" s="6" t="s">
        <v>96</v>
      </c>
      <c r="BL768" s="6" t="s">
        <v>96</v>
      </c>
      <c r="BM768" s="6" t="s">
        <v>96</v>
      </c>
      <c r="BN768" s="6" t="s">
        <v>96</v>
      </c>
      <c r="BO768" s="6" t="s">
        <v>96</v>
      </c>
      <c r="BP768" s="6" t="s">
        <v>96</v>
      </c>
      <c r="BQ768" s="6" t="s">
        <v>96</v>
      </c>
      <c r="BR768" s="6" t="s">
        <v>96</v>
      </c>
      <c r="BS768" s="6" t="s">
        <v>96</v>
      </c>
      <c r="BT768" s="6" t="s">
        <v>96</v>
      </c>
      <c r="BU768" s="6" t="s">
        <v>96</v>
      </c>
      <c r="BV768" s="6" t="s">
        <v>96</v>
      </c>
      <c r="BW768" s="6" t="s">
        <v>96</v>
      </c>
      <c r="BX768" s="6" t="s">
        <v>96</v>
      </c>
    </row>
    <row r="769" spans="1:76" x14ac:dyDescent="0.25">
      <c r="A769" s="6" t="s">
        <v>96</v>
      </c>
      <c r="B769" s="6" t="s">
        <v>96</v>
      </c>
      <c r="C769" s="6" t="s">
        <v>96</v>
      </c>
      <c r="D769" s="6" t="s">
        <v>96</v>
      </c>
      <c r="E769" s="6" t="s">
        <v>96</v>
      </c>
      <c r="F769" s="39" t="s">
        <v>96</v>
      </c>
      <c r="G769" s="6" t="s">
        <v>96</v>
      </c>
      <c r="H769" s="6" t="s">
        <v>96</v>
      </c>
      <c r="I769" t="s">
        <v>96</v>
      </c>
      <c r="J769" s="6" t="s">
        <v>96</v>
      </c>
      <c r="K769" s="6" t="s">
        <v>96</v>
      </c>
      <c r="L769" s="6" t="s">
        <v>96</v>
      </c>
      <c r="M769" s="6" t="s">
        <v>96</v>
      </c>
      <c r="N769" s="6" t="s">
        <v>96</v>
      </c>
      <c r="O769" s="6" t="s">
        <v>96</v>
      </c>
      <c r="P769" s="39" t="s">
        <v>96</v>
      </c>
      <c r="Q769" s="6" t="s">
        <v>96</v>
      </c>
      <c r="R769" s="6" t="s">
        <v>96</v>
      </c>
      <c r="S769" s="6" t="s">
        <v>96</v>
      </c>
      <c r="T769" s="6" t="s">
        <v>96</v>
      </c>
      <c r="U769" s="7" t="s">
        <v>96</v>
      </c>
      <c r="V769" s="16" t="s">
        <v>96</v>
      </c>
      <c r="W769" s="16" t="s">
        <v>96</v>
      </c>
      <c r="X769" s="16" t="s">
        <v>96</v>
      </c>
      <c r="Y769" s="16" t="s">
        <v>96</v>
      </c>
      <c r="Z769" s="61" t="s">
        <v>96</v>
      </c>
      <c r="AA769" s="6" t="s">
        <v>96</v>
      </c>
      <c r="AB769" s="6" t="s">
        <v>96</v>
      </c>
      <c r="AC769" s="6" t="s">
        <v>96</v>
      </c>
      <c r="AD769" s="6" t="s">
        <v>96</v>
      </c>
      <c r="AE769" s="6" t="s">
        <v>96</v>
      </c>
      <c r="AF769" s="6" t="s">
        <v>96</v>
      </c>
      <c r="AG769" s="6" t="s">
        <v>96</v>
      </c>
      <c r="AH769" s="6" t="s">
        <v>96</v>
      </c>
      <c r="AI769" s="6" t="s">
        <v>96</v>
      </c>
      <c r="AJ769" s="6" t="s">
        <v>96</v>
      </c>
      <c r="AK769" s="6" t="s">
        <v>96</v>
      </c>
      <c r="AL769" s="6" t="s">
        <v>96</v>
      </c>
      <c r="AM769" s="6" t="s">
        <v>96</v>
      </c>
      <c r="AN769" s="6" t="s">
        <v>96</v>
      </c>
      <c r="AO769" s="6" t="s">
        <v>96</v>
      </c>
      <c r="AP769" s="6" t="s">
        <v>96</v>
      </c>
      <c r="AQ769" s="6" t="s">
        <v>96</v>
      </c>
      <c r="AR769" s="6" t="s">
        <v>96</v>
      </c>
      <c r="AS769" s="6" t="s">
        <v>96</v>
      </c>
      <c r="AT769" s="6" t="s">
        <v>96</v>
      </c>
      <c r="AU769" s="6" t="s">
        <v>96</v>
      </c>
      <c r="AV769" s="6" t="s">
        <v>96</v>
      </c>
      <c r="AW769" s="6" t="s">
        <v>96</v>
      </c>
      <c r="AX769" s="6" t="s">
        <v>96</v>
      </c>
      <c r="AY769" s="6" t="s">
        <v>96</v>
      </c>
      <c r="AZ769" s="6" t="s">
        <v>96</v>
      </c>
      <c r="BA769" s="6" t="s">
        <v>96</v>
      </c>
      <c r="BB769" s="6" t="s">
        <v>96</v>
      </c>
      <c r="BC769" s="6" t="s">
        <v>96</v>
      </c>
      <c r="BD769" s="6" t="s">
        <v>96</v>
      </c>
      <c r="BE769" s="6" t="s">
        <v>96</v>
      </c>
      <c r="BF769" s="6" t="s">
        <v>96</v>
      </c>
      <c r="BG769" s="6" t="s">
        <v>96</v>
      </c>
      <c r="BH769" s="6" t="s">
        <v>96</v>
      </c>
      <c r="BI769" s="6" t="s">
        <v>96</v>
      </c>
      <c r="BJ769" s="6" t="s">
        <v>96</v>
      </c>
      <c r="BK769" s="6" t="s">
        <v>96</v>
      </c>
      <c r="BL769" s="6" t="s">
        <v>96</v>
      </c>
      <c r="BM769" s="6" t="s">
        <v>96</v>
      </c>
      <c r="BN769" s="6" t="s">
        <v>96</v>
      </c>
      <c r="BO769" s="6" t="s">
        <v>96</v>
      </c>
      <c r="BP769" s="6" t="s">
        <v>96</v>
      </c>
      <c r="BQ769" s="6" t="s">
        <v>96</v>
      </c>
      <c r="BR769" s="6" t="s">
        <v>96</v>
      </c>
      <c r="BS769" s="6" t="s">
        <v>96</v>
      </c>
      <c r="BT769" s="6" t="s">
        <v>96</v>
      </c>
      <c r="BU769" s="6" t="s">
        <v>96</v>
      </c>
      <c r="BV769" s="6" t="s">
        <v>96</v>
      </c>
      <c r="BW769" s="6" t="s">
        <v>96</v>
      </c>
      <c r="BX769" s="6" t="s">
        <v>96</v>
      </c>
    </row>
    <row r="770" spans="1:76" x14ac:dyDescent="0.25">
      <c r="A770" s="6" t="s">
        <v>96</v>
      </c>
      <c r="B770" s="6" t="s">
        <v>96</v>
      </c>
      <c r="C770" s="6" t="s">
        <v>96</v>
      </c>
      <c r="D770" s="6" t="s">
        <v>96</v>
      </c>
      <c r="E770" s="6" t="s">
        <v>96</v>
      </c>
      <c r="F770" s="39" t="s">
        <v>96</v>
      </c>
      <c r="G770" s="6" t="s">
        <v>96</v>
      </c>
      <c r="H770" s="6" t="s">
        <v>96</v>
      </c>
      <c r="I770" t="s">
        <v>96</v>
      </c>
      <c r="J770" s="6" t="s">
        <v>96</v>
      </c>
      <c r="K770" s="6" t="s">
        <v>96</v>
      </c>
      <c r="L770" s="6" t="s">
        <v>96</v>
      </c>
      <c r="M770" s="6" t="s">
        <v>96</v>
      </c>
      <c r="N770" s="6" t="s">
        <v>96</v>
      </c>
      <c r="O770" s="6" t="s">
        <v>96</v>
      </c>
      <c r="P770" s="39" t="s">
        <v>96</v>
      </c>
      <c r="Q770" s="6" t="s">
        <v>96</v>
      </c>
      <c r="R770" s="6" t="s">
        <v>96</v>
      </c>
      <c r="S770" s="6" t="s">
        <v>96</v>
      </c>
      <c r="T770" s="6" t="s">
        <v>96</v>
      </c>
      <c r="U770" s="7" t="s">
        <v>96</v>
      </c>
      <c r="V770" s="16" t="s">
        <v>96</v>
      </c>
      <c r="W770" s="16" t="s">
        <v>96</v>
      </c>
      <c r="X770" s="16" t="s">
        <v>96</v>
      </c>
      <c r="Y770" s="16" t="s">
        <v>96</v>
      </c>
      <c r="Z770" s="61" t="s">
        <v>96</v>
      </c>
      <c r="AA770" s="6" t="s">
        <v>96</v>
      </c>
      <c r="AB770" s="6" t="s">
        <v>96</v>
      </c>
      <c r="AC770" s="6" t="s">
        <v>96</v>
      </c>
      <c r="AD770" s="6" t="s">
        <v>96</v>
      </c>
      <c r="AE770" s="6" t="s">
        <v>96</v>
      </c>
      <c r="AF770" s="6" t="s">
        <v>96</v>
      </c>
      <c r="AG770" s="6" t="s">
        <v>96</v>
      </c>
      <c r="AH770" s="6" t="s">
        <v>96</v>
      </c>
      <c r="AI770" s="6" t="s">
        <v>96</v>
      </c>
      <c r="AJ770" s="6" t="s">
        <v>96</v>
      </c>
      <c r="AK770" s="6" t="s">
        <v>96</v>
      </c>
      <c r="AL770" s="6" t="s">
        <v>96</v>
      </c>
      <c r="AM770" s="6" t="s">
        <v>96</v>
      </c>
      <c r="AN770" s="6" t="s">
        <v>96</v>
      </c>
      <c r="AO770" s="6" t="s">
        <v>96</v>
      </c>
      <c r="AP770" s="6" t="s">
        <v>96</v>
      </c>
      <c r="AQ770" s="6" t="s">
        <v>96</v>
      </c>
      <c r="AR770" s="6" t="s">
        <v>96</v>
      </c>
      <c r="AS770" s="6" t="s">
        <v>96</v>
      </c>
      <c r="AT770" s="6" t="s">
        <v>96</v>
      </c>
      <c r="AU770" s="6" t="s">
        <v>96</v>
      </c>
      <c r="AV770" s="6" t="s">
        <v>96</v>
      </c>
      <c r="AW770" s="6" t="s">
        <v>96</v>
      </c>
      <c r="AX770" s="6" t="s">
        <v>96</v>
      </c>
      <c r="AY770" s="6" t="s">
        <v>96</v>
      </c>
      <c r="AZ770" s="6" t="s">
        <v>96</v>
      </c>
      <c r="BA770" s="6" t="s">
        <v>96</v>
      </c>
      <c r="BB770" s="6" t="s">
        <v>96</v>
      </c>
      <c r="BC770" s="6" t="s">
        <v>96</v>
      </c>
      <c r="BD770" s="6" t="s">
        <v>96</v>
      </c>
      <c r="BE770" s="6" t="s">
        <v>96</v>
      </c>
      <c r="BF770" s="6" t="s">
        <v>96</v>
      </c>
      <c r="BG770" s="6" t="s">
        <v>96</v>
      </c>
      <c r="BH770" s="6" t="s">
        <v>96</v>
      </c>
      <c r="BI770" s="6" t="s">
        <v>96</v>
      </c>
      <c r="BJ770" s="6" t="s">
        <v>96</v>
      </c>
      <c r="BK770" s="6" t="s">
        <v>96</v>
      </c>
      <c r="BL770" s="6" t="s">
        <v>96</v>
      </c>
      <c r="BM770" s="6" t="s">
        <v>96</v>
      </c>
      <c r="BN770" s="6" t="s">
        <v>96</v>
      </c>
      <c r="BO770" s="6" t="s">
        <v>96</v>
      </c>
      <c r="BP770" s="6" t="s">
        <v>96</v>
      </c>
      <c r="BQ770" s="6" t="s">
        <v>96</v>
      </c>
      <c r="BR770" s="6" t="s">
        <v>96</v>
      </c>
      <c r="BS770" s="6" t="s">
        <v>96</v>
      </c>
      <c r="BT770" s="6" t="s">
        <v>96</v>
      </c>
      <c r="BU770" s="6" t="s">
        <v>96</v>
      </c>
      <c r="BV770" s="6" t="s">
        <v>96</v>
      </c>
      <c r="BW770" s="6" t="s">
        <v>96</v>
      </c>
      <c r="BX770" s="6" t="s">
        <v>96</v>
      </c>
    </row>
    <row r="771" spans="1:76" x14ac:dyDescent="0.25">
      <c r="A771" s="6" t="s">
        <v>96</v>
      </c>
      <c r="B771" s="6" t="s">
        <v>96</v>
      </c>
      <c r="C771" s="6" t="s">
        <v>96</v>
      </c>
      <c r="D771" s="6" t="s">
        <v>96</v>
      </c>
      <c r="E771" s="6" t="s">
        <v>96</v>
      </c>
      <c r="F771" s="39" t="s">
        <v>96</v>
      </c>
      <c r="G771" s="6" t="s">
        <v>96</v>
      </c>
      <c r="H771" s="6" t="s">
        <v>96</v>
      </c>
      <c r="I771" t="s">
        <v>96</v>
      </c>
      <c r="J771" s="6" t="s">
        <v>96</v>
      </c>
      <c r="K771" s="6" t="s">
        <v>96</v>
      </c>
      <c r="L771" s="6" t="s">
        <v>96</v>
      </c>
      <c r="M771" s="6" t="s">
        <v>96</v>
      </c>
      <c r="N771" s="6" t="s">
        <v>96</v>
      </c>
      <c r="O771" s="6" t="s">
        <v>96</v>
      </c>
      <c r="P771" s="39" t="s">
        <v>96</v>
      </c>
      <c r="Q771" s="6" t="s">
        <v>96</v>
      </c>
      <c r="R771" s="6" t="s">
        <v>96</v>
      </c>
      <c r="S771" s="6" t="s">
        <v>96</v>
      </c>
      <c r="T771" s="6" t="s">
        <v>96</v>
      </c>
      <c r="U771" s="7" t="s">
        <v>96</v>
      </c>
      <c r="V771" s="16" t="s">
        <v>96</v>
      </c>
      <c r="W771" s="16" t="s">
        <v>96</v>
      </c>
      <c r="X771" s="16" t="s">
        <v>96</v>
      </c>
      <c r="Y771" s="16" t="s">
        <v>96</v>
      </c>
      <c r="Z771" s="61" t="s">
        <v>96</v>
      </c>
      <c r="AA771" s="6" t="s">
        <v>96</v>
      </c>
      <c r="AB771" s="6" t="s">
        <v>96</v>
      </c>
      <c r="AC771" s="6" t="s">
        <v>96</v>
      </c>
      <c r="AD771" s="6" t="s">
        <v>96</v>
      </c>
      <c r="AE771" s="6" t="s">
        <v>96</v>
      </c>
      <c r="AF771" s="6" t="s">
        <v>96</v>
      </c>
      <c r="AG771" s="6" t="s">
        <v>96</v>
      </c>
      <c r="AH771" s="6" t="s">
        <v>96</v>
      </c>
      <c r="AI771" s="6" t="s">
        <v>96</v>
      </c>
      <c r="AJ771" s="6" t="s">
        <v>96</v>
      </c>
      <c r="AK771" s="6" t="s">
        <v>96</v>
      </c>
      <c r="AL771" s="6" t="s">
        <v>96</v>
      </c>
      <c r="AM771" s="6" t="s">
        <v>96</v>
      </c>
      <c r="AN771" s="6" t="s">
        <v>96</v>
      </c>
      <c r="AO771" s="6" t="s">
        <v>96</v>
      </c>
      <c r="AP771" s="6" t="s">
        <v>96</v>
      </c>
      <c r="AQ771" s="6" t="s">
        <v>96</v>
      </c>
      <c r="AR771" s="6" t="s">
        <v>96</v>
      </c>
      <c r="AS771" s="6" t="s">
        <v>96</v>
      </c>
      <c r="AT771" s="6" t="s">
        <v>96</v>
      </c>
      <c r="AU771" s="6" t="s">
        <v>96</v>
      </c>
      <c r="AV771" s="6" t="s">
        <v>96</v>
      </c>
      <c r="AW771" s="6" t="s">
        <v>96</v>
      </c>
      <c r="AX771" s="6" t="s">
        <v>96</v>
      </c>
      <c r="AY771" s="6" t="s">
        <v>96</v>
      </c>
      <c r="AZ771" s="6" t="s">
        <v>96</v>
      </c>
      <c r="BA771" s="6" t="s">
        <v>96</v>
      </c>
      <c r="BB771" s="6" t="s">
        <v>96</v>
      </c>
      <c r="BC771" s="6" t="s">
        <v>96</v>
      </c>
      <c r="BD771" s="6" t="s">
        <v>96</v>
      </c>
      <c r="BE771" s="6" t="s">
        <v>96</v>
      </c>
      <c r="BF771" s="6" t="s">
        <v>96</v>
      </c>
      <c r="BG771" s="6" t="s">
        <v>96</v>
      </c>
      <c r="BH771" s="6" t="s">
        <v>96</v>
      </c>
      <c r="BI771" s="6" t="s">
        <v>96</v>
      </c>
      <c r="BJ771" s="6" t="s">
        <v>96</v>
      </c>
      <c r="BK771" s="6" t="s">
        <v>96</v>
      </c>
      <c r="BL771" s="6" t="s">
        <v>96</v>
      </c>
      <c r="BM771" s="6" t="s">
        <v>96</v>
      </c>
      <c r="BN771" s="6" t="s">
        <v>96</v>
      </c>
      <c r="BO771" s="6" t="s">
        <v>96</v>
      </c>
      <c r="BP771" s="6" t="s">
        <v>96</v>
      </c>
      <c r="BQ771" s="6" t="s">
        <v>96</v>
      </c>
      <c r="BR771" s="6" t="s">
        <v>96</v>
      </c>
      <c r="BS771" s="6" t="s">
        <v>96</v>
      </c>
      <c r="BT771" s="6" t="s">
        <v>96</v>
      </c>
      <c r="BU771" s="6" t="s">
        <v>96</v>
      </c>
      <c r="BV771" s="6" t="s">
        <v>96</v>
      </c>
      <c r="BW771" s="6" t="s">
        <v>96</v>
      </c>
      <c r="BX771" s="6" t="s">
        <v>96</v>
      </c>
    </row>
    <row r="772" spans="1:76" x14ac:dyDescent="0.25">
      <c r="A772" s="6" t="s">
        <v>96</v>
      </c>
      <c r="B772" s="6" t="s">
        <v>96</v>
      </c>
      <c r="C772" s="6" t="s">
        <v>96</v>
      </c>
      <c r="D772" s="6" t="s">
        <v>96</v>
      </c>
      <c r="E772" s="6" t="s">
        <v>96</v>
      </c>
      <c r="F772" s="39" t="s">
        <v>96</v>
      </c>
      <c r="G772" s="6" t="s">
        <v>96</v>
      </c>
      <c r="H772" s="6" t="s">
        <v>96</v>
      </c>
      <c r="I772" t="s">
        <v>96</v>
      </c>
      <c r="J772" s="6" t="s">
        <v>96</v>
      </c>
      <c r="K772" s="6" t="s">
        <v>96</v>
      </c>
      <c r="L772" s="6" t="s">
        <v>96</v>
      </c>
      <c r="M772" s="6" t="s">
        <v>96</v>
      </c>
      <c r="N772" s="6" t="s">
        <v>96</v>
      </c>
      <c r="O772" s="6" t="s">
        <v>96</v>
      </c>
      <c r="P772" s="39" t="s">
        <v>96</v>
      </c>
      <c r="Q772" s="6" t="s">
        <v>96</v>
      </c>
      <c r="R772" s="6" t="s">
        <v>96</v>
      </c>
      <c r="S772" s="6" t="s">
        <v>96</v>
      </c>
      <c r="T772" s="6" t="s">
        <v>96</v>
      </c>
      <c r="U772" s="7" t="s">
        <v>96</v>
      </c>
      <c r="V772" s="16" t="s">
        <v>96</v>
      </c>
      <c r="W772" s="16" t="s">
        <v>96</v>
      </c>
      <c r="X772" s="16" t="s">
        <v>96</v>
      </c>
      <c r="Y772" s="16" t="s">
        <v>96</v>
      </c>
      <c r="Z772" s="61" t="s">
        <v>96</v>
      </c>
      <c r="AA772" s="6" t="s">
        <v>96</v>
      </c>
      <c r="AB772" s="6" t="s">
        <v>96</v>
      </c>
      <c r="AC772" s="6" t="s">
        <v>96</v>
      </c>
      <c r="AD772" s="6" t="s">
        <v>96</v>
      </c>
      <c r="AE772" s="6" t="s">
        <v>96</v>
      </c>
      <c r="AF772" s="6" t="s">
        <v>96</v>
      </c>
      <c r="AG772" s="6" t="s">
        <v>96</v>
      </c>
      <c r="AH772" s="6" t="s">
        <v>96</v>
      </c>
      <c r="AI772" s="6" t="s">
        <v>96</v>
      </c>
      <c r="AJ772" s="6" t="s">
        <v>96</v>
      </c>
      <c r="AK772" s="6" t="s">
        <v>96</v>
      </c>
      <c r="AL772" s="6" t="s">
        <v>96</v>
      </c>
      <c r="AM772" s="6" t="s">
        <v>96</v>
      </c>
      <c r="AN772" s="6" t="s">
        <v>96</v>
      </c>
      <c r="AO772" s="6" t="s">
        <v>96</v>
      </c>
      <c r="AP772" s="6" t="s">
        <v>96</v>
      </c>
      <c r="AQ772" s="6" t="s">
        <v>96</v>
      </c>
      <c r="AR772" s="6" t="s">
        <v>96</v>
      </c>
      <c r="AS772" s="6" t="s">
        <v>96</v>
      </c>
      <c r="AT772" s="6" t="s">
        <v>96</v>
      </c>
      <c r="AU772" s="6" t="s">
        <v>96</v>
      </c>
      <c r="AV772" s="6" t="s">
        <v>96</v>
      </c>
      <c r="AW772" s="6" t="s">
        <v>96</v>
      </c>
      <c r="AX772" s="6" t="s">
        <v>96</v>
      </c>
      <c r="AY772" s="6" t="s">
        <v>96</v>
      </c>
      <c r="AZ772" s="6" t="s">
        <v>96</v>
      </c>
      <c r="BA772" s="6" t="s">
        <v>96</v>
      </c>
      <c r="BB772" s="6" t="s">
        <v>96</v>
      </c>
      <c r="BC772" s="6" t="s">
        <v>96</v>
      </c>
      <c r="BD772" s="6" t="s">
        <v>96</v>
      </c>
      <c r="BE772" s="6" t="s">
        <v>96</v>
      </c>
      <c r="BF772" s="6" t="s">
        <v>96</v>
      </c>
      <c r="BG772" s="6" t="s">
        <v>96</v>
      </c>
      <c r="BH772" s="6" t="s">
        <v>96</v>
      </c>
      <c r="BI772" s="6" t="s">
        <v>96</v>
      </c>
      <c r="BJ772" s="6" t="s">
        <v>96</v>
      </c>
      <c r="BK772" s="6" t="s">
        <v>96</v>
      </c>
      <c r="BL772" s="6" t="s">
        <v>96</v>
      </c>
      <c r="BM772" s="6" t="s">
        <v>96</v>
      </c>
      <c r="BN772" s="6" t="s">
        <v>96</v>
      </c>
      <c r="BO772" s="6" t="s">
        <v>96</v>
      </c>
      <c r="BP772" s="6" t="s">
        <v>96</v>
      </c>
      <c r="BQ772" s="6" t="s">
        <v>96</v>
      </c>
      <c r="BR772" s="6" t="s">
        <v>96</v>
      </c>
      <c r="BS772" s="6" t="s">
        <v>96</v>
      </c>
      <c r="BT772" s="6" t="s">
        <v>96</v>
      </c>
      <c r="BU772" s="6" t="s">
        <v>96</v>
      </c>
      <c r="BV772" s="6" t="s">
        <v>96</v>
      </c>
      <c r="BW772" s="6" t="s">
        <v>96</v>
      </c>
      <c r="BX772" s="6" t="s">
        <v>96</v>
      </c>
    </row>
    <row r="773" spans="1:76" x14ac:dyDescent="0.25">
      <c r="A773" s="6" t="s">
        <v>96</v>
      </c>
      <c r="B773" s="6" t="s">
        <v>96</v>
      </c>
      <c r="C773" s="6" t="s">
        <v>96</v>
      </c>
      <c r="D773" s="6" t="s">
        <v>96</v>
      </c>
      <c r="E773" s="6" t="s">
        <v>96</v>
      </c>
      <c r="F773" s="39" t="s">
        <v>96</v>
      </c>
      <c r="G773" s="6" t="s">
        <v>96</v>
      </c>
      <c r="H773" s="6" t="s">
        <v>96</v>
      </c>
      <c r="I773" t="s">
        <v>96</v>
      </c>
      <c r="J773" s="6" t="s">
        <v>96</v>
      </c>
      <c r="K773" s="6" t="s">
        <v>96</v>
      </c>
      <c r="L773" s="6" t="s">
        <v>96</v>
      </c>
      <c r="M773" s="6" t="s">
        <v>96</v>
      </c>
      <c r="N773" s="6" t="s">
        <v>96</v>
      </c>
      <c r="O773" s="6" t="s">
        <v>96</v>
      </c>
      <c r="P773" s="39" t="s">
        <v>96</v>
      </c>
      <c r="Q773" s="6" t="s">
        <v>96</v>
      </c>
      <c r="R773" s="6" t="s">
        <v>96</v>
      </c>
      <c r="S773" s="6" t="s">
        <v>96</v>
      </c>
      <c r="T773" s="6" t="s">
        <v>96</v>
      </c>
      <c r="U773" s="7" t="s">
        <v>96</v>
      </c>
      <c r="V773" s="16" t="s">
        <v>96</v>
      </c>
      <c r="W773" s="16" t="s">
        <v>96</v>
      </c>
      <c r="X773" s="16" t="s">
        <v>96</v>
      </c>
      <c r="Y773" s="16" t="s">
        <v>96</v>
      </c>
      <c r="Z773" s="61" t="s">
        <v>96</v>
      </c>
      <c r="AA773" s="6" t="s">
        <v>96</v>
      </c>
      <c r="AB773" s="6" t="s">
        <v>96</v>
      </c>
      <c r="AC773" s="6" t="s">
        <v>96</v>
      </c>
      <c r="AD773" s="6" t="s">
        <v>96</v>
      </c>
      <c r="AE773" s="6" t="s">
        <v>96</v>
      </c>
      <c r="AF773" s="6" t="s">
        <v>96</v>
      </c>
      <c r="AG773" s="6" t="s">
        <v>96</v>
      </c>
      <c r="AH773" s="6" t="s">
        <v>96</v>
      </c>
      <c r="AI773" s="6" t="s">
        <v>96</v>
      </c>
      <c r="AJ773" s="6" t="s">
        <v>96</v>
      </c>
      <c r="AK773" s="6" t="s">
        <v>96</v>
      </c>
      <c r="AL773" s="6" t="s">
        <v>96</v>
      </c>
      <c r="AM773" s="6" t="s">
        <v>96</v>
      </c>
      <c r="AN773" s="6" t="s">
        <v>96</v>
      </c>
      <c r="AO773" s="6" t="s">
        <v>96</v>
      </c>
      <c r="AP773" s="6" t="s">
        <v>96</v>
      </c>
      <c r="AQ773" s="6" t="s">
        <v>96</v>
      </c>
      <c r="AR773" s="6" t="s">
        <v>96</v>
      </c>
      <c r="AS773" s="6" t="s">
        <v>96</v>
      </c>
      <c r="AT773" s="6" t="s">
        <v>96</v>
      </c>
      <c r="AU773" s="6" t="s">
        <v>96</v>
      </c>
      <c r="AV773" s="6" t="s">
        <v>96</v>
      </c>
      <c r="AW773" s="6" t="s">
        <v>96</v>
      </c>
      <c r="AX773" s="6" t="s">
        <v>96</v>
      </c>
      <c r="AY773" s="6" t="s">
        <v>96</v>
      </c>
      <c r="AZ773" s="6" t="s">
        <v>96</v>
      </c>
      <c r="BA773" s="6" t="s">
        <v>96</v>
      </c>
      <c r="BB773" s="6" t="s">
        <v>96</v>
      </c>
      <c r="BC773" s="6" t="s">
        <v>96</v>
      </c>
      <c r="BD773" s="6" t="s">
        <v>96</v>
      </c>
      <c r="BE773" s="6" t="s">
        <v>96</v>
      </c>
      <c r="BF773" s="6" t="s">
        <v>96</v>
      </c>
      <c r="BG773" s="6" t="s">
        <v>96</v>
      </c>
      <c r="BH773" s="6" t="s">
        <v>96</v>
      </c>
      <c r="BI773" s="6" t="s">
        <v>96</v>
      </c>
      <c r="BJ773" s="6" t="s">
        <v>96</v>
      </c>
      <c r="BK773" s="6" t="s">
        <v>96</v>
      </c>
      <c r="BL773" s="6" t="s">
        <v>96</v>
      </c>
      <c r="BM773" s="6" t="s">
        <v>96</v>
      </c>
      <c r="BN773" s="6" t="s">
        <v>96</v>
      </c>
      <c r="BO773" s="6" t="s">
        <v>96</v>
      </c>
      <c r="BP773" s="6" t="s">
        <v>96</v>
      </c>
      <c r="BQ773" s="6" t="s">
        <v>96</v>
      </c>
      <c r="BR773" s="6" t="s">
        <v>96</v>
      </c>
      <c r="BS773" s="6" t="s">
        <v>96</v>
      </c>
      <c r="BT773" s="6" t="s">
        <v>96</v>
      </c>
      <c r="BU773" s="6" t="s">
        <v>96</v>
      </c>
      <c r="BV773" s="6" t="s">
        <v>96</v>
      </c>
      <c r="BW773" s="6" t="s">
        <v>96</v>
      </c>
      <c r="BX773" s="6" t="s">
        <v>96</v>
      </c>
    </row>
    <row r="774" spans="1:76" x14ac:dyDescent="0.25">
      <c r="A774" s="6" t="s">
        <v>96</v>
      </c>
      <c r="B774" s="6" t="s">
        <v>96</v>
      </c>
      <c r="C774" s="6" t="s">
        <v>96</v>
      </c>
      <c r="D774" s="6" t="s">
        <v>96</v>
      </c>
      <c r="E774" s="6" t="s">
        <v>96</v>
      </c>
      <c r="F774" s="39" t="s">
        <v>96</v>
      </c>
      <c r="G774" s="6" t="s">
        <v>96</v>
      </c>
      <c r="H774" s="6" t="s">
        <v>96</v>
      </c>
      <c r="I774" t="s">
        <v>96</v>
      </c>
      <c r="J774" s="6" t="s">
        <v>96</v>
      </c>
      <c r="K774" s="6" t="s">
        <v>96</v>
      </c>
      <c r="L774" s="6" t="s">
        <v>96</v>
      </c>
      <c r="M774" s="6" t="s">
        <v>96</v>
      </c>
      <c r="N774" s="6" t="s">
        <v>96</v>
      </c>
      <c r="O774" s="6" t="s">
        <v>96</v>
      </c>
      <c r="P774" s="39" t="s">
        <v>96</v>
      </c>
      <c r="Q774" s="6" t="s">
        <v>96</v>
      </c>
      <c r="R774" s="6" t="s">
        <v>96</v>
      </c>
      <c r="S774" s="6" t="s">
        <v>96</v>
      </c>
      <c r="T774" s="6" t="s">
        <v>96</v>
      </c>
      <c r="U774" s="7" t="s">
        <v>96</v>
      </c>
      <c r="V774" s="16" t="s">
        <v>96</v>
      </c>
      <c r="W774" s="16" t="s">
        <v>96</v>
      </c>
      <c r="X774" s="16" t="s">
        <v>96</v>
      </c>
      <c r="Y774" s="16" t="s">
        <v>96</v>
      </c>
      <c r="Z774" s="61" t="s">
        <v>96</v>
      </c>
      <c r="AA774" s="6" t="s">
        <v>96</v>
      </c>
      <c r="AB774" s="6" t="s">
        <v>96</v>
      </c>
      <c r="AC774" s="6" t="s">
        <v>96</v>
      </c>
      <c r="AD774" s="6" t="s">
        <v>96</v>
      </c>
      <c r="AE774" s="6" t="s">
        <v>96</v>
      </c>
      <c r="AF774" s="6" t="s">
        <v>96</v>
      </c>
      <c r="AG774" s="6" t="s">
        <v>96</v>
      </c>
      <c r="AH774" s="6" t="s">
        <v>96</v>
      </c>
      <c r="AI774" s="6" t="s">
        <v>96</v>
      </c>
      <c r="AJ774" s="6" t="s">
        <v>96</v>
      </c>
      <c r="AK774" s="6" t="s">
        <v>96</v>
      </c>
      <c r="AL774" s="6" t="s">
        <v>96</v>
      </c>
      <c r="AM774" s="6" t="s">
        <v>96</v>
      </c>
      <c r="AN774" s="6" t="s">
        <v>96</v>
      </c>
      <c r="AO774" s="6" t="s">
        <v>96</v>
      </c>
      <c r="AP774" s="6" t="s">
        <v>96</v>
      </c>
      <c r="AQ774" s="6" t="s">
        <v>96</v>
      </c>
      <c r="AR774" s="6" t="s">
        <v>96</v>
      </c>
      <c r="AS774" s="6" t="s">
        <v>96</v>
      </c>
      <c r="AT774" s="6" t="s">
        <v>96</v>
      </c>
      <c r="AU774" s="6" t="s">
        <v>96</v>
      </c>
      <c r="AV774" s="6" t="s">
        <v>96</v>
      </c>
      <c r="AW774" s="6" t="s">
        <v>96</v>
      </c>
      <c r="AX774" s="6" t="s">
        <v>96</v>
      </c>
      <c r="AY774" s="6" t="s">
        <v>96</v>
      </c>
      <c r="AZ774" s="6" t="s">
        <v>96</v>
      </c>
      <c r="BA774" s="6" t="s">
        <v>96</v>
      </c>
      <c r="BB774" s="6" t="s">
        <v>96</v>
      </c>
      <c r="BC774" s="6" t="s">
        <v>96</v>
      </c>
      <c r="BD774" s="6" t="s">
        <v>96</v>
      </c>
      <c r="BE774" s="6" t="s">
        <v>96</v>
      </c>
      <c r="BF774" s="6" t="s">
        <v>96</v>
      </c>
      <c r="BG774" s="6" t="s">
        <v>96</v>
      </c>
      <c r="BH774" s="6" t="s">
        <v>96</v>
      </c>
      <c r="BI774" s="6" t="s">
        <v>96</v>
      </c>
      <c r="BJ774" s="6" t="s">
        <v>96</v>
      </c>
      <c r="BK774" s="6" t="s">
        <v>96</v>
      </c>
      <c r="BL774" s="6" t="s">
        <v>96</v>
      </c>
      <c r="BM774" s="6" t="s">
        <v>96</v>
      </c>
      <c r="BN774" s="6" t="s">
        <v>96</v>
      </c>
      <c r="BO774" s="6" t="s">
        <v>96</v>
      </c>
      <c r="BP774" s="6" t="s">
        <v>96</v>
      </c>
      <c r="BQ774" s="6" t="s">
        <v>96</v>
      </c>
      <c r="BR774" s="6" t="s">
        <v>96</v>
      </c>
      <c r="BS774" s="6" t="s">
        <v>96</v>
      </c>
      <c r="BT774" s="6" t="s">
        <v>96</v>
      </c>
      <c r="BU774" s="6" t="s">
        <v>96</v>
      </c>
      <c r="BV774" s="6" t="s">
        <v>96</v>
      </c>
      <c r="BW774" s="6" t="s">
        <v>96</v>
      </c>
      <c r="BX774" s="6" t="s">
        <v>96</v>
      </c>
    </row>
    <row r="775" spans="1:76" x14ac:dyDescent="0.25">
      <c r="A775" s="6" t="s">
        <v>96</v>
      </c>
      <c r="B775" s="6" t="s">
        <v>96</v>
      </c>
      <c r="C775" s="6" t="s">
        <v>96</v>
      </c>
      <c r="D775" s="6" t="s">
        <v>96</v>
      </c>
      <c r="E775" s="6" t="s">
        <v>96</v>
      </c>
      <c r="F775" s="39" t="s">
        <v>96</v>
      </c>
      <c r="G775" s="6" t="s">
        <v>96</v>
      </c>
      <c r="H775" s="6" t="s">
        <v>96</v>
      </c>
      <c r="I775" t="s">
        <v>96</v>
      </c>
      <c r="J775" s="6" t="s">
        <v>96</v>
      </c>
      <c r="K775" s="6" t="s">
        <v>96</v>
      </c>
      <c r="L775" s="6" t="s">
        <v>96</v>
      </c>
      <c r="M775" s="6" t="s">
        <v>96</v>
      </c>
      <c r="N775" s="6" t="s">
        <v>96</v>
      </c>
      <c r="O775" s="6" t="s">
        <v>96</v>
      </c>
      <c r="P775" s="39" t="s">
        <v>96</v>
      </c>
      <c r="Q775" s="6" t="s">
        <v>96</v>
      </c>
      <c r="R775" s="6" t="s">
        <v>96</v>
      </c>
      <c r="S775" s="6" t="s">
        <v>96</v>
      </c>
      <c r="T775" s="6" t="s">
        <v>96</v>
      </c>
      <c r="U775" s="7" t="s">
        <v>96</v>
      </c>
      <c r="V775" s="16" t="s">
        <v>96</v>
      </c>
      <c r="W775" s="16" t="s">
        <v>96</v>
      </c>
      <c r="X775" s="16" t="s">
        <v>96</v>
      </c>
      <c r="Y775" s="16" t="s">
        <v>96</v>
      </c>
      <c r="Z775" s="61" t="s">
        <v>96</v>
      </c>
      <c r="AA775" s="6" t="s">
        <v>96</v>
      </c>
      <c r="AB775" s="6" t="s">
        <v>96</v>
      </c>
      <c r="AC775" s="6" t="s">
        <v>96</v>
      </c>
      <c r="AD775" s="6" t="s">
        <v>96</v>
      </c>
      <c r="AE775" s="6" t="s">
        <v>96</v>
      </c>
      <c r="AF775" s="6" t="s">
        <v>96</v>
      </c>
      <c r="AG775" s="6" t="s">
        <v>96</v>
      </c>
      <c r="AH775" s="6" t="s">
        <v>96</v>
      </c>
      <c r="AI775" s="6" t="s">
        <v>96</v>
      </c>
      <c r="AJ775" s="6" t="s">
        <v>96</v>
      </c>
      <c r="AK775" s="6" t="s">
        <v>96</v>
      </c>
      <c r="AL775" s="6" t="s">
        <v>96</v>
      </c>
      <c r="AM775" s="6" t="s">
        <v>96</v>
      </c>
      <c r="AN775" s="6" t="s">
        <v>96</v>
      </c>
      <c r="AO775" s="6" t="s">
        <v>96</v>
      </c>
      <c r="AP775" s="6" t="s">
        <v>96</v>
      </c>
      <c r="AQ775" s="6" t="s">
        <v>96</v>
      </c>
      <c r="AR775" s="6" t="s">
        <v>96</v>
      </c>
      <c r="AS775" s="6" t="s">
        <v>96</v>
      </c>
      <c r="AT775" s="6" t="s">
        <v>96</v>
      </c>
      <c r="AU775" s="6" t="s">
        <v>96</v>
      </c>
      <c r="AV775" s="6" t="s">
        <v>96</v>
      </c>
      <c r="AW775" s="6" t="s">
        <v>96</v>
      </c>
      <c r="AX775" s="6" t="s">
        <v>96</v>
      </c>
      <c r="AY775" s="6" t="s">
        <v>96</v>
      </c>
      <c r="AZ775" s="6" t="s">
        <v>96</v>
      </c>
      <c r="BA775" s="6" t="s">
        <v>96</v>
      </c>
      <c r="BB775" s="6" t="s">
        <v>96</v>
      </c>
      <c r="BC775" s="6" t="s">
        <v>96</v>
      </c>
      <c r="BD775" s="6" t="s">
        <v>96</v>
      </c>
      <c r="BE775" s="6" t="s">
        <v>96</v>
      </c>
      <c r="BF775" s="6" t="s">
        <v>96</v>
      </c>
      <c r="BG775" s="6" t="s">
        <v>96</v>
      </c>
      <c r="BH775" s="6" t="s">
        <v>96</v>
      </c>
      <c r="BI775" s="6" t="s">
        <v>96</v>
      </c>
      <c r="BJ775" s="6" t="s">
        <v>96</v>
      </c>
      <c r="BK775" s="6" t="s">
        <v>96</v>
      </c>
      <c r="BL775" s="6" t="s">
        <v>96</v>
      </c>
      <c r="BM775" s="6" t="s">
        <v>96</v>
      </c>
      <c r="BN775" s="6" t="s">
        <v>96</v>
      </c>
      <c r="BO775" s="6" t="s">
        <v>96</v>
      </c>
      <c r="BP775" s="6" t="s">
        <v>96</v>
      </c>
      <c r="BQ775" s="6" t="s">
        <v>96</v>
      </c>
      <c r="BR775" s="6" t="s">
        <v>96</v>
      </c>
      <c r="BS775" s="6" t="s">
        <v>96</v>
      </c>
      <c r="BT775" s="6" t="s">
        <v>96</v>
      </c>
      <c r="BU775" s="6" t="s">
        <v>96</v>
      </c>
      <c r="BV775" s="6" t="s">
        <v>96</v>
      </c>
      <c r="BW775" s="6" t="s">
        <v>96</v>
      </c>
      <c r="BX775" s="6" t="s">
        <v>96</v>
      </c>
    </row>
    <row r="776" spans="1:76" x14ac:dyDescent="0.25">
      <c r="A776" s="6" t="s">
        <v>96</v>
      </c>
      <c r="B776" s="6" t="s">
        <v>96</v>
      </c>
      <c r="C776" s="6" t="s">
        <v>96</v>
      </c>
      <c r="D776" s="6" t="s">
        <v>96</v>
      </c>
      <c r="E776" s="6" t="s">
        <v>96</v>
      </c>
      <c r="F776" s="39" t="s">
        <v>96</v>
      </c>
      <c r="G776" s="6" t="s">
        <v>96</v>
      </c>
      <c r="H776" s="6" t="s">
        <v>96</v>
      </c>
      <c r="I776" t="s">
        <v>96</v>
      </c>
      <c r="J776" s="6" t="s">
        <v>96</v>
      </c>
      <c r="K776" s="6" t="s">
        <v>96</v>
      </c>
      <c r="L776" s="6" t="s">
        <v>96</v>
      </c>
      <c r="M776" s="6" t="s">
        <v>96</v>
      </c>
      <c r="N776" s="6" t="s">
        <v>96</v>
      </c>
      <c r="O776" s="6" t="s">
        <v>96</v>
      </c>
      <c r="P776" s="39" t="s">
        <v>96</v>
      </c>
      <c r="Q776" s="6" t="s">
        <v>96</v>
      </c>
      <c r="R776" s="6" t="s">
        <v>96</v>
      </c>
      <c r="S776" s="6" t="s">
        <v>96</v>
      </c>
      <c r="T776" s="6" t="s">
        <v>96</v>
      </c>
      <c r="U776" s="7" t="s">
        <v>96</v>
      </c>
      <c r="V776" s="16" t="s">
        <v>96</v>
      </c>
      <c r="W776" s="16" t="s">
        <v>96</v>
      </c>
      <c r="X776" s="16" t="s">
        <v>96</v>
      </c>
      <c r="Y776" s="16" t="s">
        <v>96</v>
      </c>
      <c r="Z776" s="61" t="s">
        <v>96</v>
      </c>
      <c r="AA776" s="6" t="s">
        <v>96</v>
      </c>
      <c r="AB776" s="6" t="s">
        <v>96</v>
      </c>
      <c r="AC776" s="6" t="s">
        <v>96</v>
      </c>
      <c r="AD776" s="6" t="s">
        <v>96</v>
      </c>
      <c r="AE776" s="6" t="s">
        <v>96</v>
      </c>
      <c r="AF776" s="6" t="s">
        <v>96</v>
      </c>
      <c r="AG776" s="6" t="s">
        <v>96</v>
      </c>
      <c r="AH776" s="6" t="s">
        <v>96</v>
      </c>
      <c r="AI776" s="6" t="s">
        <v>96</v>
      </c>
      <c r="AJ776" s="6" t="s">
        <v>96</v>
      </c>
      <c r="AK776" s="6" t="s">
        <v>96</v>
      </c>
      <c r="AL776" s="6" t="s">
        <v>96</v>
      </c>
      <c r="AM776" s="6" t="s">
        <v>96</v>
      </c>
      <c r="AN776" s="6" t="s">
        <v>96</v>
      </c>
      <c r="AO776" s="6" t="s">
        <v>96</v>
      </c>
      <c r="AP776" s="6" t="s">
        <v>96</v>
      </c>
      <c r="AQ776" s="6" t="s">
        <v>96</v>
      </c>
      <c r="AR776" s="6" t="s">
        <v>96</v>
      </c>
      <c r="AS776" s="6" t="s">
        <v>96</v>
      </c>
      <c r="AT776" s="6" t="s">
        <v>96</v>
      </c>
      <c r="AU776" s="6" t="s">
        <v>96</v>
      </c>
      <c r="AV776" s="6" t="s">
        <v>96</v>
      </c>
      <c r="AW776" s="6" t="s">
        <v>96</v>
      </c>
      <c r="AX776" s="6" t="s">
        <v>96</v>
      </c>
      <c r="AY776" s="6" t="s">
        <v>96</v>
      </c>
      <c r="AZ776" s="6" t="s">
        <v>96</v>
      </c>
      <c r="BA776" s="6" t="s">
        <v>96</v>
      </c>
      <c r="BB776" s="6" t="s">
        <v>96</v>
      </c>
      <c r="BC776" s="6" t="s">
        <v>96</v>
      </c>
      <c r="BD776" s="6" t="s">
        <v>96</v>
      </c>
      <c r="BE776" s="6" t="s">
        <v>96</v>
      </c>
      <c r="BF776" s="6" t="s">
        <v>96</v>
      </c>
      <c r="BG776" s="6" t="s">
        <v>96</v>
      </c>
      <c r="BH776" s="6" t="s">
        <v>96</v>
      </c>
      <c r="BI776" s="6" t="s">
        <v>96</v>
      </c>
      <c r="BJ776" s="6" t="s">
        <v>96</v>
      </c>
      <c r="BK776" s="6" t="s">
        <v>96</v>
      </c>
      <c r="BL776" s="6" t="s">
        <v>96</v>
      </c>
      <c r="BM776" s="6" t="s">
        <v>96</v>
      </c>
      <c r="BN776" s="6" t="s">
        <v>96</v>
      </c>
      <c r="BO776" s="6" t="s">
        <v>96</v>
      </c>
      <c r="BP776" s="6" t="s">
        <v>96</v>
      </c>
      <c r="BQ776" s="6" t="s">
        <v>96</v>
      </c>
      <c r="BR776" s="6" t="s">
        <v>96</v>
      </c>
      <c r="BS776" s="6" t="s">
        <v>96</v>
      </c>
      <c r="BT776" s="6" t="s">
        <v>96</v>
      </c>
      <c r="BU776" s="6" t="s">
        <v>96</v>
      </c>
      <c r="BV776" s="6" t="s">
        <v>96</v>
      </c>
      <c r="BW776" s="6" t="s">
        <v>96</v>
      </c>
      <c r="BX776" s="6" t="s">
        <v>96</v>
      </c>
    </row>
    <row r="777" spans="1:76" x14ac:dyDescent="0.25">
      <c r="A777" s="6" t="s">
        <v>96</v>
      </c>
      <c r="B777" s="6" t="s">
        <v>96</v>
      </c>
      <c r="C777" s="6" t="s">
        <v>96</v>
      </c>
      <c r="D777" s="6" t="s">
        <v>96</v>
      </c>
      <c r="E777" s="6" t="s">
        <v>96</v>
      </c>
      <c r="F777" s="39" t="s">
        <v>96</v>
      </c>
      <c r="G777" s="6" t="s">
        <v>96</v>
      </c>
      <c r="H777" s="6" t="s">
        <v>96</v>
      </c>
      <c r="I777" t="s">
        <v>96</v>
      </c>
      <c r="J777" s="6" t="s">
        <v>96</v>
      </c>
      <c r="K777" s="6" t="s">
        <v>96</v>
      </c>
      <c r="L777" s="6" t="s">
        <v>96</v>
      </c>
      <c r="M777" s="6" t="s">
        <v>96</v>
      </c>
      <c r="N777" s="6" t="s">
        <v>96</v>
      </c>
      <c r="O777" s="6" t="s">
        <v>96</v>
      </c>
      <c r="P777" s="39" t="s">
        <v>96</v>
      </c>
      <c r="Q777" s="6" t="s">
        <v>96</v>
      </c>
      <c r="R777" s="6" t="s">
        <v>96</v>
      </c>
      <c r="S777" s="6" t="s">
        <v>96</v>
      </c>
      <c r="T777" s="6" t="s">
        <v>96</v>
      </c>
      <c r="U777" s="7" t="s">
        <v>96</v>
      </c>
      <c r="V777" s="16" t="s">
        <v>96</v>
      </c>
      <c r="W777" s="16" t="s">
        <v>96</v>
      </c>
      <c r="X777" s="16" t="s">
        <v>96</v>
      </c>
      <c r="Y777" s="16" t="s">
        <v>96</v>
      </c>
      <c r="Z777" s="61" t="s">
        <v>96</v>
      </c>
      <c r="AA777" s="6" t="s">
        <v>96</v>
      </c>
      <c r="AB777" s="6" t="s">
        <v>96</v>
      </c>
      <c r="AC777" s="6" t="s">
        <v>96</v>
      </c>
      <c r="AD777" s="6" t="s">
        <v>96</v>
      </c>
      <c r="AE777" s="6" t="s">
        <v>96</v>
      </c>
      <c r="AF777" s="6" t="s">
        <v>96</v>
      </c>
      <c r="AG777" s="6" t="s">
        <v>96</v>
      </c>
      <c r="AH777" s="6" t="s">
        <v>96</v>
      </c>
      <c r="AI777" s="6" t="s">
        <v>96</v>
      </c>
      <c r="AJ777" s="6" t="s">
        <v>96</v>
      </c>
      <c r="AK777" s="6" t="s">
        <v>96</v>
      </c>
      <c r="AL777" s="6" t="s">
        <v>96</v>
      </c>
      <c r="AM777" s="6" t="s">
        <v>96</v>
      </c>
      <c r="AN777" s="6" t="s">
        <v>96</v>
      </c>
      <c r="AO777" s="6" t="s">
        <v>96</v>
      </c>
      <c r="AP777" s="6" t="s">
        <v>96</v>
      </c>
      <c r="AQ777" s="6" t="s">
        <v>96</v>
      </c>
      <c r="AR777" s="6" t="s">
        <v>96</v>
      </c>
      <c r="AS777" s="6" t="s">
        <v>96</v>
      </c>
      <c r="AT777" s="6" t="s">
        <v>96</v>
      </c>
      <c r="AU777" s="6" t="s">
        <v>96</v>
      </c>
      <c r="AV777" s="6" t="s">
        <v>96</v>
      </c>
      <c r="AW777" s="6" t="s">
        <v>96</v>
      </c>
      <c r="AX777" s="6" t="s">
        <v>96</v>
      </c>
      <c r="AY777" s="6" t="s">
        <v>96</v>
      </c>
      <c r="AZ777" s="6" t="s">
        <v>96</v>
      </c>
      <c r="BA777" s="6" t="s">
        <v>96</v>
      </c>
      <c r="BB777" s="6" t="s">
        <v>96</v>
      </c>
      <c r="BC777" s="6" t="s">
        <v>96</v>
      </c>
      <c r="BD777" s="6" t="s">
        <v>96</v>
      </c>
      <c r="BE777" s="6" t="s">
        <v>96</v>
      </c>
      <c r="BF777" s="6" t="s">
        <v>96</v>
      </c>
      <c r="BG777" s="6" t="s">
        <v>96</v>
      </c>
      <c r="BH777" s="6" t="s">
        <v>96</v>
      </c>
      <c r="BI777" s="6" t="s">
        <v>96</v>
      </c>
      <c r="BJ777" s="6" t="s">
        <v>96</v>
      </c>
      <c r="BK777" s="6" t="s">
        <v>96</v>
      </c>
      <c r="BL777" s="6" t="s">
        <v>96</v>
      </c>
      <c r="BM777" s="6" t="s">
        <v>96</v>
      </c>
      <c r="BN777" s="6" t="s">
        <v>96</v>
      </c>
      <c r="BO777" s="6" t="s">
        <v>96</v>
      </c>
      <c r="BP777" s="6" t="s">
        <v>96</v>
      </c>
      <c r="BQ777" s="6" t="s">
        <v>96</v>
      </c>
      <c r="BR777" s="6" t="s">
        <v>96</v>
      </c>
      <c r="BS777" s="6" t="s">
        <v>96</v>
      </c>
      <c r="BT777" s="6" t="s">
        <v>96</v>
      </c>
      <c r="BU777" s="6" t="s">
        <v>96</v>
      </c>
      <c r="BV777" s="6" t="s">
        <v>96</v>
      </c>
      <c r="BW777" s="6" t="s">
        <v>96</v>
      </c>
      <c r="BX777" s="6" t="s">
        <v>96</v>
      </c>
    </row>
    <row r="778" spans="1:76" x14ac:dyDescent="0.25">
      <c r="A778" s="6" t="s">
        <v>96</v>
      </c>
      <c r="B778" s="6" t="s">
        <v>96</v>
      </c>
      <c r="C778" s="6" t="s">
        <v>96</v>
      </c>
      <c r="D778" s="6" t="s">
        <v>96</v>
      </c>
      <c r="E778" s="6" t="s">
        <v>96</v>
      </c>
      <c r="F778" s="39" t="s">
        <v>96</v>
      </c>
      <c r="G778" s="6" t="s">
        <v>96</v>
      </c>
      <c r="H778" s="6" t="s">
        <v>96</v>
      </c>
      <c r="I778" t="s">
        <v>96</v>
      </c>
      <c r="J778" s="6" t="s">
        <v>96</v>
      </c>
      <c r="K778" s="6" t="s">
        <v>96</v>
      </c>
      <c r="L778" s="6" t="s">
        <v>96</v>
      </c>
      <c r="M778" s="6" t="s">
        <v>96</v>
      </c>
      <c r="N778" s="6" t="s">
        <v>96</v>
      </c>
      <c r="O778" s="6" t="s">
        <v>96</v>
      </c>
      <c r="P778" s="39" t="s">
        <v>96</v>
      </c>
      <c r="Q778" s="6" t="s">
        <v>96</v>
      </c>
      <c r="R778" s="6" t="s">
        <v>96</v>
      </c>
      <c r="S778" s="6" t="s">
        <v>96</v>
      </c>
      <c r="T778" s="6" t="s">
        <v>96</v>
      </c>
      <c r="U778" s="7" t="s">
        <v>96</v>
      </c>
      <c r="V778" s="16" t="s">
        <v>96</v>
      </c>
      <c r="W778" s="16" t="s">
        <v>96</v>
      </c>
      <c r="X778" s="16" t="s">
        <v>96</v>
      </c>
      <c r="Y778" s="16" t="s">
        <v>96</v>
      </c>
      <c r="Z778" s="61" t="s">
        <v>96</v>
      </c>
      <c r="AA778" s="6" t="s">
        <v>96</v>
      </c>
      <c r="AB778" s="6" t="s">
        <v>96</v>
      </c>
      <c r="AC778" s="6" t="s">
        <v>96</v>
      </c>
      <c r="AD778" s="6" t="s">
        <v>96</v>
      </c>
      <c r="AE778" s="6" t="s">
        <v>96</v>
      </c>
      <c r="AF778" s="6" t="s">
        <v>96</v>
      </c>
      <c r="AG778" s="6" t="s">
        <v>96</v>
      </c>
      <c r="AH778" s="6" t="s">
        <v>96</v>
      </c>
      <c r="AI778" s="6" t="s">
        <v>96</v>
      </c>
      <c r="AJ778" s="6" t="s">
        <v>96</v>
      </c>
      <c r="AK778" s="6" t="s">
        <v>96</v>
      </c>
      <c r="AL778" s="6" t="s">
        <v>96</v>
      </c>
      <c r="AM778" s="6" t="s">
        <v>96</v>
      </c>
      <c r="AN778" s="6" t="s">
        <v>96</v>
      </c>
      <c r="AO778" s="6" t="s">
        <v>96</v>
      </c>
      <c r="AP778" s="6" t="s">
        <v>96</v>
      </c>
      <c r="AQ778" s="6" t="s">
        <v>96</v>
      </c>
      <c r="AR778" s="6" t="s">
        <v>96</v>
      </c>
      <c r="AS778" s="6" t="s">
        <v>96</v>
      </c>
      <c r="AT778" s="6" t="s">
        <v>96</v>
      </c>
      <c r="AU778" s="6" t="s">
        <v>96</v>
      </c>
      <c r="AV778" s="6" t="s">
        <v>96</v>
      </c>
      <c r="AW778" s="6" t="s">
        <v>96</v>
      </c>
      <c r="AX778" s="6" t="s">
        <v>96</v>
      </c>
      <c r="AY778" s="6" t="s">
        <v>96</v>
      </c>
      <c r="AZ778" s="6" t="s">
        <v>96</v>
      </c>
      <c r="BA778" s="6" t="s">
        <v>96</v>
      </c>
      <c r="BB778" s="6" t="s">
        <v>96</v>
      </c>
      <c r="BC778" s="6" t="s">
        <v>96</v>
      </c>
      <c r="BD778" s="6" t="s">
        <v>96</v>
      </c>
      <c r="BE778" s="6" t="s">
        <v>96</v>
      </c>
      <c r="BF778" s="6" t="s">
        <v>96</v>
      </c>
      <c r="BG778" s="6" t="s">
        <v>96</v>
      </c>
      <c r="BH778" s="6" t="s">
        <v>96</v>
      </c>
      <c r="BI778" s="6" t="s">
        <v>96</v>
      </c>
      <c r="BJ778" s="6" t="s">
        <v>96</v>
      </c>
      <c r="BK778" s="6" t="s">
        <v>96</v>
      </c>
      <c r="BL778" s="6" t="s">
        <v>96</v>
      </c>
      <c r="BM778" s="6" t="s">
        <v>96</v>
      </c>
      <c r="BN778" s="6" t="s">
        <v>96</v>
      </c>
      <c r="BO778" s="6" t="s">
        <v>96</v>
      </c>
      <c r="BP778" s="6" t="s">
        <v>96</v>
      </c>
      <c r="BQ778" s="6" t="s">
        <v>96</v>
      </c>
      <c r="BR778" s="6" t="s">
        <v>96</v>
      </c>
      <c r="BS778" s="6" t="s">
        <v>96</v>
      </c>
      <c r="BT778" s="6" t="s">
        <v>96</v>
      </c>
      <c r="BU778" s="6" t="s">
        <v>96</v>
      </c>
      <c r="BV778" s="6" t="s">
        <v>96</v>
      </c>
      <c r="BW778" s="6" t="s">
        <v>96</v>
      </c>
      <c r="BX778" s="6" t="s">
        <v>96</v>
      </c>
    </row>
    <row r="779" spans="1:76" x14ac:dyDescent="0.25">
      <c r="A779" s="6" t="s">
        <v>96</v>
      </c>
      <c r="B779" s="6" t="s">
        <v>96</v>
      </c>
      <c r="C779" s="6" t="s">
        <v>96</v>
      </c>
      <c r="D779" s="6" t="s">
        <v>96</v>
      </c>
      <c r="E779" s="6" t="s">
        <v>96</v>
      </c>
      <c r="F779" s="39" t="s">
        <v>96</v>
      </c>
      <c r="G779" s="6" t="s">
        <v>96</v>
      </c>
      <c r="H779" s="6" t="s">
        <v>96</v>
      </c>
      <c r="I779" t="s">
        <v>96</v>
      </c>
      <c r="J779" s="6" t="s">
        <v>96</v>
      </c>
      <c r="K779" s="6" t="s">
        <v>96</v>
      </c>
      <c r="L779" s="6" t="s">
        <v>96</v>
      </c>
      <c r="M779" s="6" t="s">
        <v>96</v>
      </c>
      <c r="N779" s="6" t="s">
        <v>96</v>
      </c>
      <c r="O779" s="6" t="s">
        <v>96</v>
      </c>
      <c r="P779" s="39" t="s">
        <v>96</v>
      </c>
      <c r="Q779" s="6" t="s">
        <v>96</v>
      </c>
      <c r="R779" s="6" t="s">
        <v>96</v>
      </c>
      <c r="S779" s="6" t="s">
        <v>96</v>
      </c>
      <c r="T779" s="6" t="s">
        <v>96</v>
      </c>
      <c r="U779" s="7" t="s">
        <v>96</v>
      </c>
      <c r="V779" s="16" t="s">
        <v>96</v>
      </c>
      <c r="W779" s="16" t="s">
        <v>96</v>
      </c>
      <c r="X779" s="16" t="s">
        <v>96</v>
      </c>
      <c r="Y779" s="16" t="s">
        <v>96</v>
      </c>
      <c r="Z779" s="61" t="s">
        <v>96</v>
      </c>
      <c r="AA779" s="6" t="s">
        <v>96</v>
      </c>
      <c r="AB779" s="6" t="s">
        <v>96</v>
      </c>
      <c r="AC779" s="6" t="s">
        <v>96</v>
      </c>
      <c r="AD779" s="6" t="s">
        <v>96</v>
      </c>
      <c r="AE779" s="6" t="s">
        <v>96</v>
      </c>
      <c r="AF779" s="6" t="s">
        <v>96</v>
      </c>
      <c r="AG779" s="6" t="s">
        <v>96</v>
      </c>
      <c r="AH779" s="6" t="s">
        <v>96</v>
      </c>
      <c r="AI779" s="6" t="s">
        <v>96</v>
      </c>
      <c r="AJ779" s="6" t="s">
        <v>96</v>
      </c>
      <c r="AK779" s="6" t="s">
        <v>96</v>
      </c>
      <c r="AL779" s="6" t="s">
        <v>96</v>
      </c>
      <c r="AM779" s="6" t="s">
        <v>96</v>
      </c>
      <c r="AN779" s="6" t="s">
        <v>96</v>
      </c>
      <c r="AO779" s="6" t="s">
        <v>96</v>
      </c>
      <c r="AP779" s="6" t="s">
        <v>96</v>
      </c>
      <c r="AQ779" s="6" t="s">
        <v>96</v>
      </c>
      <c r="AR779" s="6" t="s">
        <v>96</v>
      </c>
      <c r="AS779" s="6" t="s">
        <v>96</v>
      </c>
      <c r="AT779" s="6" t="s">
        <v>96</v>
      </c>
      <c r="AU779" s="6" t="s">
        <v>96</v>
      </c>
      <c r="AV779" s="6" t="s">
        <v>96</v>
      </c>
      <c r="AW779" s="6" t="s">
        <v>96</v>
      </c>
      <c r="AX779" s="6" t="s">
        <v>96</v>
      </c>
      <c r="AY779" s="6" t="s">
        <v>96</v>
      </c>
      <c r="AZ779" s="6" t="s">
        <v>96</v>
      </c>
      <c r="BA779" s="6" t="s">
        <v>96</v>
      </c>
      <c r="BB779" s="6" t="s">
        <v>96</v>
      </c>
      <c r="BC779" s="6" t="s">
        <v>96</v>
      </c>
      <c r="BD779" s="6" t="s">
        <v>96</v>
      </c>
      <c r="BE779" s="6" t="s">
        <v>96</v>
      </c>
      <c r="BF779" s="6" t="s">
        <v>96</v>
      </c>
      <c r="BG779" s="6" t="s">
        <v>96</v>
      </c>
      <c r="BH779" s="6" t="s">
        <v>96</v>
      </c>
      <c r="BI779" s="6" t="s">
        <v>96</v>
      </c>
      <c r="BJ779" s="6" t="s">
        <v>96</v>
      </c>
      <c r="BK779" s="6" t="s">
        <v>96</v>
      </c>
      <c r="BL779" s="6" t="s">
        <v>96</v>
      </c>
      <c r="BM779" s="6" t="s">
        <v>96</v>
      </c>
      <c r="BN779" s="6" t="s">
        <v>96</v>
      </c>
      <c r="BO779" s="6" t="s">
        <v>96</v>
      </c>
      <c r="BP779" s="6" t="s">
        <v>96</v>
      </c>
      <c r="BQ779" s="6" t="s">
        <v>96</v>
      </c>
      <c r="BR779" s="6" t="s">
        <v>96</v>
      </c>
      <c r="BS779" s="6" t="s">
        <v>96</v>
      </c>
      <c r="BT779" s="6" t="s">
        <v>96</v>
      </c>
      <c r="BU779" s="6" t="s">
        <v>96</v>
      </c>
      <c r="BV779" s="6" t="s">
        <v>96</v>
      </c>
      <c r="BW779" s="6" t="s">
        <v>96</v>
      </c>
      <c r="BX779" s="6" t="s">
        <v>96</v>
      </c>
    </row>
    <row r="780" spans="1:76" x14ac:dyDescent="0.25">
      <c r="A780" s="6" t="s">
        <v>96</v>
      </c>
      <c r="B780" s="6" t="s">
        <v>96</v>
      </c>
      <c r="C780" s="6" t="s">
        <v>96</v>
      </c>
      <c r="D780" s="6" t="s">
        <v>96</v>
      </c>
      <c r="E780" s="6" t="s">
        <v>96</v>
      </c>
      <c r="F780" s="39" t="s">
        <v>96</v>
      </c>
      <c r="G780" s="6" t="s">
        <v>96</v>
      </c>
      <c r="H780" s="6" t="s">
        <v>96</v>
      </c>
      <c r="I780" t="s">
        <v>96</v>
      </c>
      <c r="J780" s="6" t="s">
        <v>96</v>
      </c>
      <c r="K780" s="6" t="s">
        <v>96</v>
      </c>
      <c r="L780" s="6" t="s">
        <v>96</v>
      </c>
      <c r="M780" s="6" t="s">
        <v>96</v>
      </c>
      <c r="N780" s="6" t="s">
        <v>96</v>
      </c>
      <c r="O780" s="6" t="s">
        <v>96</v>
      </c>
      <c r="P780" s="39" t="s">
        <v>96</v>
      </c>
      <c r="Q780" s="6" t="s">
        <v>96</v>
      </c>
      <c r="R780" s="6" t="s">
        <v>96</v>
      </c>
      <c r="S780" s="6" t="s">
        <v>96</v>
      </c>
      <c r="T780" s="6" t="s">
        <v>96</v>
      </c>
      <c r="U780" s="7" t="s">
        <v>96</v>
      </c>
      <c r="V780" s="16" t="s">
        <v>96</v>
      </c>
      <c r="W780" s="16" t="s">
        <v>96</v>
      </c>
      <c r="X780" s="16" t="s">
        <v>96</v>
      </c>
      <c r="Y780" s="16" t="s">
        <v>96</v>
      </c>
      <c r="Z780" s="61" t="s">
        <v>96</v>
      </c>
      <c r="AA780" s="6" t="s">
        <v>96</v>
      </c>
      <c r="AB780" s="6" t="s">
        <v>96</v>
      </c>
      <c r="AC780" s="6" t="s">
        <v>96</v>
      </c>
      <c r="AD780" s="6" t="s">
        <v>96</v>
      </c>
      <c r="AE780" s="6" t="s">
        <v>96</v>
      </c>
      <c r="AF780" s="6" t="s">
        <v>96</v>
      </c>
      <c r="AG780" s="6" t="s">
        <v>96</v>
      </c>
      <c r="AH780" s="6" t="s">
        <v>96</v>
      </c>
      <c r="AI780" s="6" t="s">
        <v>96</v>
      </c>
      <c r="AJ780" s="6" t="s">
        <v>96</v>
      </c>
      <c r="AK780" s="6" t="s">
        <v>96</v>
      </c>
      <c r="AL780" s="6" t="s">
        <v>96</v>
      </c>
      <c r="AM780" s="6" t="s">
        <v>96</v>
      </c>
      <c r="AN780" s="6" t="s">
        <v>96</v>
      </c>
      <c r="AO780" s="6" t="s">
        <v>96</v>
      </c>
      <c r="AP780" s="6" t="s">
        <v>96</v>
      </c>
      <c r="AQ780" s="6" t="s">
        <v>96</v>
      </c>
      <c r="AR780" s="6" t="s">
        <v>96</v>
      </c>
      <c r="AS780" s="6" t="s">
        <v>96</v>
      </c>
      <c r="AT780" s="6" t="s">
        <v>96</v>
      </c>
      <c r="AU780" s="6" t="s">
        <v>96</v>
      </c>
      <c r="AV780" s="6" t="s">
        <v>96</v>
      </c>
      <c r="AW780" s="6" t="s">
        <v>96</v>
      </c>
      <c r="AX780" s="6" t="s">
        <v>96</v>
      </c>
      <c r="AY780" s="6" t="s">
        <v>96</v>
      </c>
      <c r="AZ780" s="6" t="s">
        <v>96</v>
      </c>
      <c r="BA780" s="6" t="s">
        <v>96</v>
      </c>
      <c r="BB780" s="6" t="s">
        <v>96</v>
      </c>
      <c r="BC780" s="6" t="s">
        <v>96</v>
      </c>
      <c r="BD780" s="6" t="s">
        <v>96</v>
      </c>
      <c r="BE780" s="6" t="s">
        <v>96</v>
      </c>
      <c r="BF780" s="6" t="s">
        <v>96</v>
      </c>
      <c r="BG780" s="6" t="s">
        <v>96</v>
      </c>
      <c r="BH780" s="6" t="s">
        <v>96</v>
      </c>
      <c r="BI780" s="6" t="s">
        <v>96</v>
      </c>
      <c r="BJ780" s="6" t="s">
        <v>96</v>
      </c>
      <c r="BK780" s="6" t="s">
        <v>96</v>
      </c>
      <c r="BL780" s="6" t="s">
        <v>96</v>
      </c>
      <c r="BM780" s="6" t="s">
        <v>96</v>
      </c>
      <c r="BN780" s="6" t="s">
        <v>96</v>
      </c>
      <c r="BO780" s="6" t="s">
        <v>96</v>
      </c>
      <c r="BP780" s="6" t="s">
        <v>96</v>
      </c>
      <c r="BQ780" s="6" t="s">
        <v>96</v>
      </c>
      <c r="BR780" s="6" t="s">
        <v>96</v>
      </c>
      <c r="BS780" s="6" t="s">
        <v>96</v>
      </c>
      <c r="BT780" s="6" t="s">
        <v>96</v>
      </c>
      <c r="BU780" s="6" t="s">
        <v>96</v>
      </c>
      <c r="BV780" s="6" t="s">
        <v>96</v>
      </c>
      <c r="BW780" s="6" t="s">
        <v>96</v>
      </c>
      <c r="BX780" s="6" t="s">
        <v>96</v>
      </c>
    </row>
    <row r="781" spans="1:76" x14ac:dyDescent="0.25">
      <c r="A781" s="6" t="s">
        <v>96</v>
      </c>
      <c r="B781" s="6" t="s">
        <v>96</v>
      </c>
      <c r="C781" s="6" t="s">
        <v>96</v>
      </c>
      <c r="D781" s="6" t="s">
        <v>96</v>
      </c>
      <c r="E781" s="6" t="s">
        <v>96</v>
      </c>
      <c r="F781" s="39" t="s">
        <v>96</v>
      </c>
      <c r="G781" s="6" t="s">
        <v>96</v>
      </c>
      <c r="H781" s="6" t="s">
        <v>96</v>
      </c>
      <c r="I781" t="s">
        <v>96</v>
      </c>
      <c r="J781" s="6" t="s">
        <v>96</v>
      </c>
      <c r="K781" s="6" t="s">
        <v>96</v>
      </c>
      <c r="L781" s="6" t="s">
        <v>96</v>
      </c>
      <c r="M781" s="6" t="s">
        <v>96</v>
      </c>
      <c r="N781" s="6" t="s">
        <v>96</v>
      </c>
      <c r="O781" s="6" t="s">
        <v>96</v>
      </c>
      <c r="P781" s="39" t="s">
        <v>96</v>
      </c>
      <c r="Q781" s="6" t="s">
        <v>96</v>
      </c>
      <c r="R781" s="6" t="s">
        <v>96</v>
      </c>
      <c r="S781" s="6" t="s">
        <v>96</v>
      </c>
      <c r="T781" s="6" t="s">
        <v>96</v>
      </c>
      <c r="U781" s="7" t="s">
        <v>96</v>
      </c>
      <c r="V781" s="16" t="s">
        <v>96</v>
      </c>
      <c r="W781" s="16" t="s">
        <v>96</v>
      </c>
      <c r="X781" s="16" t="s">
        <v>96</v>
      </c>
      <c r="Y781" s="16" t="s">
        <v>96</v>
      </c>
      <c r="Z781" s="61" t="s">
        <v>96</v>
      </c>
      <c r="AA781" s="6" t="s">
        <v>96</v>
      </c>
      <c r="AB781" s="6" t="s">
        <v>96</v>
      </c>
      <c r="AC781" s="6" t="s">
        <v>96</v>
      </c>
      <c r="AD781" s="6" t="s">
        <v>96</v>
      </c>
      <c r="AE781" s="6" t="s">
        <v>96</v>
      </c>
      <c r="AF781" s="6" t="s">
        <v>96</v>
      </c>
      <c r="AG781" s="6" t="s">
        <v>96</v>
      </c>
      <c r="AH781" s="6" t="s">
        <v>96</v>
      </c>
      <c r="AI781" s="6" t="s">
        <v>96</v>
      </c>
      <c r="AJ781" s="6" t="s">
        <v>96</v>
      </c>
      <c r="AK781" s="6" t="s">
        <v>96</v>
      </c>
      <c r="AL781" s="6" t="s">
        <v>96</v>
      </c>
      <c r="AM781" s="6" t="s">
        <v>96</v>
      </c>
      <c r="AN781" s="6" t="s">
        <v>96</v>
      </c>
      <c r="AO781" s="6" t="s">
        <v>96</v>
      </c>
      <c r="AP781" s="6" t="s">
        <v>96</v>
      </c>
      <c r="AQ781" s="6" t="s">
        <v>96</v>
      </c>
      <c r="AR781" s="6" t="s">
        <v>96</v>
      </c>
      <c r="AS781" s="6" t="s">
        <v>96</v>
      </c>
      <c r="AT781" s="6" t="s">
        <v>96</v>
      </c>
      <c r="AU781" s="6" t="s">
        <v>96</v>
      </c>
      <c r="AV781" s="6" t="s">
        <v>96</v>
      </c>
      <c r="AW781" s="6" t="s">
        <v>96</v>
      </c>
      <c r="AX781" s="6" t="s">
        <v>96</v>
      </c>
      <c r="AY781" s="6" t="s">
        <v>96</v>
      </c>
      <c r="AZ781" s="6" t="s">
        <v>96</v>
      </c>
      <c r="BA781" s="6" t="s">
        <v>96</v>
      </c>
      <c r="BB781" s="6" t="s">
        <v>96</v>
      </c>
      <c r="BC781" s="6" t="s">
        <v>96</v>
      </c>
      <c r="BD781" s="6" t="s">
        <v>96</v>
      </c>
      <c r="BE781" s="6" t="s">
        <v>96</v>
      </c>
      <c r="BF781" s="6" t="s">
        <v>96</v>
      </c>
      <c r="BG781" s="6" t="s">
        <v>96</v>
      </c>
      <c r="BH781" s="6" t="s">
        <v>96</v>
      </c>
      <c r="BI781" s="6" t="s">
        <v>96</v>
      </c>
      <c r="BJ781" s="6" t="s">
        <v>96</v>
      </c>
      <c r="BK781" s="6" t="s">
        <v>96</v>
      </c>
      <c r="BL781" s="6" t="s">
        <v>96</v>
      </c>
      <c r="BM781" s="6" t="s">
        <v>96</v>
      </c>
      <c r="BN781" s="6" t="s">
        <v>96</v>
      </c>
      <c r="BO781" s="6" t="s">
        <v>96</v>
      </c>
      <c r="BP781" s="6" t="s">
        <v>96</v>
      </c>
      <c r="BQ781" s="6" t="s">
        <v>96</v>
      </c>
      <c r="BR781" s="6" t="s">
        <v>96</v>
      </c>
      <c r="BS781" s="6" t="s">
        <v>96</v>
      </c>
      <c r="BT781" s="6" t="s">
        <v>96</v>
      </c>
      <c r="BU781" s="6" t="s">
        <v>96</v>
      </c>
      <c r="BV781" s="6" t="s">
        <v>96</v>
      </c>
      <c r="BW781" s="6" t="s">
        <v>96</v>
      </c>
      <c r="BX781" s="6" t="s">
        <v>96</v>
      </c>
    </row>
    <row r="782" spans="1:76" x14ac:dyDescent="0.25">
      <c r="A782" s="6" t="s">
        <v>96</v>
      </c>
      <c r="B782" s="6" t="s">
        <v>96</v>
      </c>
      <c r="C782" s="6" t="s">
        <v>96</v>
      </c>
      <c r="D782" s="6" t="s">
        <v>96</v>
      </c>
      <c r="E782" s="6" t="s">
        <v>96</v>
      </c>
      <c r="F782" s="39" t="s">
        <v>96</v>
      </c>
      <c r="G782" s="6" t="s">
        <v>96</v>
      </c>
      <c r="H782" s="6" t="s">
        <v>96</v>
      </c>
      <c r="I782" t="s">
        <v>96</v>
      </c>
      <c r="J782" s="6" t="s">
        <v>96</v>
      </c>
      <c r="K782" s="6" t="s">
        <v>96</v>
      </c>
      <c r="L782" s="6" t="s">
        <v>96</v>
      </c>
      <c r="M782" s="6" t="s">
        <v>96</v>
      </c>
      <c r="N782" s="6" t="s">
        <v>96</v>
      </c>
      <c r="O782" s="6" t="s">
        <v>96</v>
      </c>
      <c r="P782" s="39" t="s">
        <v>96</v>
      </c>
      <c r="Q782" s="6" t="s">
        <v>96</v>
      </c>
      <c r="R782" s="6" t="s">
        <v>96</v>
      </c>
      <c r="S782" s="6" t="s">
        <v>96</v>
      </c>
      <c r="T782" s="6" t="s">
        <v>96</v>
      </c>
      <c r="U782" s="7" t="s">
        <v>96</v>
      </c>
      <c r="V782" s="16" t="s">
        <v>96</v>
      </c>
      <c r="W782" s="16" t="s">
        <v>96</v>
      </c>
      <c r="X782" s="16" t="s">
        <v>96</v>
      </c>
      <c r="Y782" s="16" t="s">
        <v>96</v>
      </c>
      <c r="Z782" s="61" t="s">
        <v>96</v>
      </c>
      <c r="AA782" s="6" t="s">
        <v>96</v>
      </c>
      <c r="AB782" s="6" t="s">
        <v>96</v>
      </c>
      <c r="AC782" s="6" t="s">
        <v>96</v>
      </c>
      <c r="AD782" s="6" t="s">
        <v>96</v>
      </c>
      <c r="AE782" s="6" t="s">
        <v>96</v>
      </c>
      <c r="AF782" s="6" t="s">
        <v>96</v>
      </c>
      <c r="AG782" s="6" t="s">
        <v>96</v>
      </c>
      <c r="AH782" s="6" t="s">
        <v>96</v>
      </c>
      <c r="AI782" s="6" t="s">
        <v>96</v>
      </c>
      <c r="AJ782" s="6" t="s">
        <v>96</v>
      </c>
      <c r="AK782" s="6" t="s">
        <v>96</v>
      </c>
      <c r="AL782" s="6" t="s">
        <v>96</v>
      </c>
      <c r="AM782" s="6" t="s">
        <v>96</v>
      </c>
      <c r="AN782" s="6" t="s">
        <v>96</v>
      </c>
      <c r="AO782" s="6" t="s">
        <v>96</v>
      </c>
      <c r="AP782" s="6" t="s">
        <v>96</v>
      </c>
      <c r="AQ782" s="6" t="s">
        <v>96</v>
      </c>
      <c r="AR782" s="6" t="s">
        <v>96</v>
      </c>
      <c r="AS782" s="6" t="s">
        <v>96</v>
      </c>
      <c r="AT782" s="6" t="s">
        <v>96</v>
      </c>
      <c r="AU782" s="6" t="s">
        <v>96</v>
      </c>
      <c r="AV782" s="6" t="s">
        <v>96</v>
      </c>
      <c r="AW782" s="6" t="s">
        <v>96</v>
      </c>
      <c r="AX782" s="6" t="s">
        <v>96</v>
      </c>
      <c r="AY782" s="6" t="s">
        <v>96</v>
      </c>
      <c r="AZ782" s="6" t="s">
        <v>96</v>
      </c>
      <c r="BA782" s="6" t="s">
        <v>96</v>
      </c>
      <c r="BB782" s="6" t="s">
        <v>96</v>
      </c>
      <c r="BC782" s="6" t="s">
        <v>96</v>
      </c>
      <c r="BD782" s="6" t="s">
        <v>96</v>
      </c>
      <c r="BE782" s="6" t="s">
        <v>96</v>
      </c>
      <c r="BF782" s="6" t="s">
        <v>96</v>
      </c>
      <c r="BG782" s="6" t="s">
        <v>96</v>
      </c>
      <c r="BH782" s="6" t="s">
        <v>96</v>
      </c>
      <c r="BI782" s="6" t="s">
        <v>96</v>
      </c>
      <c r="BJ782" s="6" t="s">
        <v>96</v>
      </c>
      <c r="BK782" s="6" t="s">
        <v>96</v>
      </c>
      <c r="BL782" s="6" t="s">
        <v>96</v>
      </c>
      <c r="BM782" s="6" t="s">
        <v>96</v>
      </c>
      <c r="BN782" s="6" t="s">
        <v>96</v>
      </c>
      <c r="BO782" s="6" t="s">
        <v>96</v>
      </c>
      <c r="BP782" s="6" t="s">
        <v>96</v>
      </c>
      <c r="BQ782" s="6" t="s">
        <v>96</v>
      </c>
      <c r="BR782" s="6" t="s">
        <v>96</v>
      </c>
      <c r="BS782" s="6" t="s">
        <v>96</v>
      </c>
      <c r="BT782" s="6" t="s">
        <v>96</v>
      </c>
      <c r="BU782" s="6" t="s">
        <v>96</v>
      </c>
      <c r="BV782" s="6" t="s">
        <v>96</v>
      </c>
      <c r="BW782" s="6" t="s">
        <v>96</v>
      </c>
      <c r="BX782" s="6" t="s">
        <v>96</v>
      </c>
    </row>
    <row r="783" spans="1:76" x14ac:dyDescent="0.25">
      <c r="A783" s="6" t="s">
        <v>96</v>
      </c>
      <c r="B783" s="6" t="s">
        <v>96</v>
      </c>
      <c r="C783" s="6" t="s">
        <v>96</v>
      </c>
      <c r="D783" s="6" t="s">
        <v>96</v>
      </c>
      <c r="E783" s="6" t="s">
        <v>96</v>
      </c>
      <c r="F783" s="39" t="s">
        <v>96</v>
      </c>
      <c r="G783" s="6" t="s">
        <v>96</v>
      </c>
      <c r="H783" s="6" t="s">
        <v>96</v>
      </c>
      <c r="I783" t="s">
        <v>96</v>
      </c>
      <c r="J783" s="6" t="s">
        <v>96</v>
      </c>
      <c r="K783" s="6" t="s">
        <v>96</v>
      </c>
      <c r="L783" s="6" t="s">
        <v>96</v>
      </c>
      <c r="M783" s="6" t="s">
        <v>96</v>
      </c>
      <c r="N783" s="6" t="s">
        <v>96</v>
      </c>
      <c r="O783" s="6" t="s">
        <v>96</v>
      </c>
      <c r="P783" s="39" t="s">
        <v>96</v>
      </c>
      <c r="Q783" s="6" t="s">
        <v>96</v>
      </c>
      <c r="R783" s="6" t="s">
        <v>96</v>
      </c>
      <c r="S783" s="6" t="s">
        <v>96</v>
      </c>
      <c r="T783" s="6" t="s">
        <v>96</v>
      </c>
      <c r="U783" s="7" t="s">
        <v>96</v>
      </c>
      <c r="V783" s="16" t="s">
        <v>96</v>
      </c>
      <c r="W783" s="16" t="s">
        <v>96</v>
      </c>
      <c r="X783" s="16" t="s">
        <v>96</v>
      </c>
      <c r="Y783" s="16" t="s">
        <v>96</v>
      </c>
      <c r="Z783" s="61" t="s">
        <v>96</v>
      </c>
      <c r="AA783" s="6" t="s">
        <v>96</v>
      </c>
      <c r="AB783" s="6" t="s">
        <v>96</v>
      </c>
      <c r="AC783" s="6" t="s">
        <v>96</v>
      </c>
      <c r="AD783" s="6" t="s">
        <v>96</v>
      </c>
      <c r="AE783" s="6" t="s">
        <v>96</v>
      </c>
      <c r="AF783" s="6" t="s">
        <v>96</v>
      </c>
      <c r="AG783" s="6" t="s">
        <v>96</v>
      </c>
      <c r="AH783" s="6" t="s">
        <v>96</v>
      </c>
      <c r="AI783" s="6" t="s">
        <v>96</v>
      </c>
      <c r="AJ783" s="6" t="s">
        <v>96</v>
      </c>
      <c r="AK783" s="6" t="s">
        <v>96</v>
      </c>
      <c r="AL783" s="6" t="s">
        <v>96</v>
      </c>
      <c r="AM783" s="6" t="s">
        <v>96</v>
      </c>
      <c r="AN783" s="6" t="s">
        <v>96</v>
      </c>
      <c r="AO783" s="6" t="s">
        <v>96</v>
      </c>
      <c r="AP783" s="6" t="s">
        <v>96</v>
      </c>
      <c r="AQ783" s="6" t="s">
        <v>96</v>
      </c>
      <c r="AR783" s="6" t="s">
        <v>96</v>
      </c>
      <c r="AS783" s="6" t="s">
        <v>96</v>
      </c>
      <c r="AT783" s="6" t="s">
        <v>96</v>
      </c>
      <c r="AU783" s="6" t="s">
        <v>96</v>
      </c>
      <c r="AV783" s="6" t="s">
        <v>96</v>
      </c>
      <c r="AW783" s="6" t="s">
        <v>96</v>
      </c>
      <c r="AX783" s="6" t="s">
        <v>96</v>
      </c>
      <c r="AY783" s="6" t="s">
        <v>96</v>
      </c>
      <c r="AZ783" s="6" t="s">
        <v>96</v>
      </c>
      <c r="BA783" s="6" t="s">
        <v>96</v>
      </c>
      <c r="BB783" s="6" t="s">
        <v>96</v>
      </c>
      <c r="BC783" s="6" t="s">
        <v>96</v>
      </c>
      <c r="BD783" s="6" t="s">
        <v>96</v>
      </c>
      <c r="BE783" s="6" t="s">
        <v>96</v>
      </c>
      <c r="BF783" s="6" t="s">
        <v>96</v>
      </c>
      <c r="BG783" s="6" t="s">
        <v>96</v>
      </c>
      <c r="BH783" s="6" t="s">
        <v>96</v>
      </c>
      <c r="BI783" s="6" t="s">
        <v>96</v>
      </c>
      <c r="BJ783" s="6" t="s">
        <v>96</v>
      </c>
      <c r="BK783" s="6" t="s">
        <v>96</v>
      </c>
      <c r="BL783" s="6" t="s">
        <v>96</v>
      </c>
      <c r="BM783" s="6" t="s">
        <v>96</v>
      </c>
      <c r="BN783" s="6" t="s">
        <v>96</v>
      </c>
      <c r="BO783" s="6" t="s">
        <v>96</v>
      </c>
      <c r="BP783" s="6" t="s">
        <v>96</v>
      </c>
      <c r="BQ783" s="6" t="s">
        <v>96</v>
      </c>
      <c r="BR783" s="6" t="s">
        <v>96</v>
      </c>
      <c r="BS783" s="6" t="s">
        <v>96</v>
      </c>
      <c r="BT783" s="6" t="s">
        <v>96</v>
      </c>
      <c r="BU783" s="6" t="s">
        <v>96</v>
      </c>
      <c r="BV783" s="6" t="s">
        <v>96</v>
      </c>
      <c r="BW783" s="6" t="s">
        <v>96</v>
      </c>
      <c r="BX783" s="6" t="s">
        <v>96</v>
      </c>
    </row>
    <row r="784" spans="1:76" x14ac:dyDescent="0.25">
      <c r="A784" s="6" t="s">
        <v>96</v>
      </c>
      <c r="B784" s="6" t="s">
        <v>96</v>
      </c>
      <c r="C784" s="6" t="s">
        <v>96</v>
      </c>
      <c r="D784" s="6" t="s">
        <v>96</v>
      </c>
      <c r="E784" s="6" t="s">
        <v>96</v>
      </c>
      <c r="F784" s="39" t="s">
        <v>96</v>
      </c>
      <c r="G784" s="6" t="s">
        <v>96</v>
      </c>
      <c r="H784" s="6" t="s">
        <v>96</v>
      </c>
      <c r="I784" t="s">
        <v>96</v>
      </c>
      <c r="J784" s="6" t="s">
        <v>96</v>
      </c>
      <c r="K784" s="6" t="s">
        <v>96</v>
      </c>
      <c r="L784" s="6" t="s">
        <v>96</v>
      </c>
      <c r="M784" s="6" t="s">
        <v>96</v>
      </c>
      <c r="N784" s="6" t="s">
        <v>96</v>
      </c>
      <c r="O784" s="6" t="s">
        <v>96</v>
      </c>
      <c r="P784" s="39" t="s">
        <v>96</v>
      </c>
      <c r="Q784" s="6" t="s">
        <v>96</v>
      </c>
      <c r="R784" s="6" t="s">
        <v>96</v>
      </c>
      <c r="S784" s="6" t="s">
        <v>96</v>
      </c>
      <c r="T784" s="6" t="s">
        <v>96</v>
      </c>
      <c r="U784" s="7" t="s">
        <v>96</v>
      </c>
      <c r="V784" s="16" t="s">
        <v>96</v>
      </c>
      <c r="W784" s="16" t="s">
        <v>96</v>
      </c>
      <c r="X784" s="16" t="s">
        <v>96</v>
      </c>
      <c r="Y784" s="16" t="s">
        <v>96</v>
      </c>
      <c r="Z784" s="61" t="s">
        <v>96</v>
      </c>
      <c r="AA784" s="6" t="s">
        <v>96</v>
      </c>
      <c r="AB784" s="6" t="s">
        <v>96</v>
      </c>
      <c r="AC784" s="6" t="s">
        <v>96</v>
      </c>
      <c r="AD784" s="6" t="s">
        <v>96</v>
      </c>
      <c r="AE784" s="6" t="s">
        <v>96</v>
      </c>
      <c r="AF784" s="6" t="s">
        <v>96</v>
      </c>
      <c r="AG784" s="6" t="s">
        <v>96</v>
      </c>
      <c r="AH784" s="6" t="s">
        <v>96</v>
      </c>
      <c r="AI784" s="6" t="s">
        <v>96</v>
      </c>
      <c r="AJ784" s="6" t="s">
        <v>96</v>
      </c>
      <c r="AK784" s="6" t="s">
        <v>96</v>
      </c>
      <c r="AL784" s="6" t="s">
        <v>96</v>
      </c>
      <c r="AM784" s="6" t="s">
        <v>96</v>
      </c>
      <c r="AN784" s="6" t="s">
        <v>96</v>
      </c>
      <c r="AO784" s="6" t="s">
        <v>96</v>
      </c>
      <c r="AP784" s="6" t="s">
        <v>96</v>
      </c>
      <c r="AQ784" s="6" t="s">
        <v>96</v>
      </c>
      <c r="AR784" s="6" t="s">
        <v>96</v>
      </c>
      <c r="AS784" s="6" t="s">
        <v>96</v>
      </c>
      <c r="AT784" s="6" t="s">
        <v>96</v>
      </c>
      <c r="AU784" s="6" t="s">
        <v>96</v>
      </c>
      <c r="AV784" s="6" t="s">
        <v>96</v>
      </c>
      <c r="AW784" s="6" t="s">
        <v>96</v>
      </c>
      <c r="AX784" s="6" t="s">
        <v>96</v>
      </c>
      <c r="AY784" s="6" t="s">
        <v>96</v>
      </c>
      <c r="AZ784" s="6" t="s">
        <v>96</v>
      </c>
      <c r="BA784" s="6" t="s">
        <v>96</v>
      </c>
      <c r="BB784" s="6" t="s">
        <v>96</v>
      </c>
      <c r="BC784" s="6" t="s">
        <v>96</v>
      </c>
      <c r="BD784" s="6" t="s">
        <v>96</v>
      </c>
      <c r="BE784" s="6" t="s">
        <v>96</v>
      </c>
      <c r="BF784" s="6" t="s">
        <v>96</v>
      </c>
      <c r="BG784" s="6" t="s">
        <v>96</v>
      </c>
      <c r="BH784" s="6" t="s">
        <v>96</v>
      </c>
      <c r="BI784" s="6" t="s">
        <v>96</v>
      </c>
      <c r="BJ784" s="6" t="s">
        <v>96</v>
      </c>
      <c r="BK784" s="6" t="s">
        <v>96</v>
      </c>
      <c r="BL784" s="6" t="s">
        <v>96</v>
      </c>
      <c r="BM784" s="6" t="s">
        <v>96</v>
      </c>
      <c r="BN784" s="6" t="s">
        <v>96</v>
      </c>
      <c r="BO784" s="6" t="s">
        <v>96</v>
      </c>
      <c r="BP784" s="6" t="s">
        <v>96</v>
      </c>
      <c r="BQ784" s="6" t="s">
        <v>96</v>
      </c>
      <c r="BR784" s="6" t="s">
        <v>96</v>
      </c>
      <c r="BS784" s="6" t="s">
        <v>96</v>
      </c>
      <c r="BT784" s="6" t="s">
        <v>96</v>
      </c>
      <c r="BU784" s="6" t="s">
        <v>96</v>
      </c>
      <c r="BV784" s="6" t="s">
        <v>96</v>
      </c>
      <c r="BW784" s="6" t="s">
        <v>96</v>
      </c>
      <c r="BX784" s="6" t="s">
        <v>96</v>
      </c>
    </row>
    <row r="785" spans="1:76" x14ac:dyDescent="0.25">
      <c r="A785" s="6" t="s">
        <v>96</v>
      </c>
      <c r="B785" s="6" t="s">
        <v>96</v>
      </c>
      <c r="C785" s="6" t="s">
        <v>96</v>
      </c>
      <c r="D785" s="6" t="s">
        <v>96</v>
      </c>
      <c r="E785" s="6" t="s">
        <v>96</v>
      </c>
      <c r="F785" s="39" t="s">
        <v>96</v>
      </c>
      <c r="G785" s="6" t="s">
        <v>96</v>
      </c>
      <c r="H785" s="6" t="s">
        <v>96</v>
      </c>
      <c r="I785" t="s">
        <v>96</v>
      </c>
      <c r="J785" s="6" t="s">
        <v>96</v>
      </c>
      <c r="K785" s="6" t="s">
        <v>96</v>
      </c>
      <c r="L785" s="6" t="s">
        <v>96</v>
      </c>
      <c r="M785" s="6" t="s">
        <v>96</v>
      </c>
      <c r="N785" s="6" t="s">
        <v>96</v>
      </c>
      <c r="O785" s="6" t="s">
        <v>96</v>
      </c>
      <c r="P785" s="39" t="s">
        <v>96</v>
      </c>
      <c r="Q785" s="6" t="s">
        <v>96</v>
      </c>
      <c r="R785" s="6" t="s">
        <v>96</v>
      </c>
      <c r="S785" s="6" t="s">
        <v>96</v>
      </c>
      <c r="T785" s="6" t="s">
        <v>96</v>
      </c>
      <c r="U785" s="7" t="s">
        <v>96</v>
      </c>
      <c r="V785" s="16" t="s">
        <v>96</v>
      </c>
      <c r="W785" s="16" t="s">
        <v>96</v>
      </c>
      <c r="X785" s="16" t="s">
        <v>96</v>
      </c>
      <c r="Y785" s="16" t="s">
        <v>96</v>
      </c>
      <c r="Z785" s="61" t="s">
        <v>96</v>
      </c>
      <c r="AA785" s="6" t="s">
        <v>96</v>
      </c>
      <c r="AB785" s="6" t="s">
        <v>96</v>
      </c>
      <c r="AC785" s="6" t="s">
        <v>96</v>
      </c>
      <c r="AD785" s="6" t="s">
        <v>96</v>
      </c>
      <c r="AE785" s="6" t="s">
        <v>96</v>
      </c>
      <c r="AF785" s="6" t="s">
        <v>96</v>
      </c>
      <c r="AG785" s="6" t="s">
        <v>96</v>
      </c>
      <c r="AH785" s="6" t="s">
        <v>96</v>
      </c>
      <c r="AI785" s="6" t="s">
        <v>96</v>
      </c>
      <c r="AJ785" s="6" t="s">
        <v>96</v>
      </c>
      <c r="AK785" s="6" t="s">
        <v>96</v>
      </c>
      <c r="AL785" s="6" t="s">
        <v>96</v>
      </c>
      <c r="AM785" s="6" t="s">
        <v>96</v>
      </c>
      <c r="AN785" s="6" t="s">
        <v>96</v>
      </c>
      <c r="AO785" s="6" t="s">
        <v>96</v>
      </c>
      <c r="AP785" s="6" t="s">
        <v>96</v>
      </c>
      <c r="AQ785" s="6" t="s">
        <v>96</v>
      </c>
      <c r="AR785" s="6" t="s">
        <v>96</v>
      </c>
      <c r="AS785" s="6" t="s">
        <v>96</v>
      </c>
      <c r="AT785" s="6" t="s">
        <v>96</v>
      </c>
      <c r="AU785" s="6" t="s">
        <v>96</v>
      </c>
      <c r="AV785" s="6" t="s">
        <v>96</v>
      </c>
      <c r="AW785" s="6" t="s">
        <v>96</v>
      </c>
      <c r="AX785" s="6" t="s">
        <v>96</v>
      </c>
      <c r="AY785" s="6" t="s">
        <v>96</v>
      </c>
      <c r="AZ785" s="6" t="s">
        <v>96</v>
      </c>
      <c r="BA785" s="6" t="s">
        <v>96</v>
      </c>
      <c r="BB785" s="6" t="s">
        <v>96</v>
      </c>
      <c r="BC785" s="6" t="s">
        <v>96</v>
      </c>
      <c r="BD785" s="6" t="s">
        <v>96</v>
      </c>
      <c r="BE785" s="6" t="s">
        <v>96</v>
      </c>
      <c r="BF785" s="6" t="s">
        <v>96</v>
      </c>
      <c r="BG785" s="6" t="s">
        <v>96</v>
      </c>
      <c r="BH785" s="6" t="s">
        <v>96</v>
      </c>
      <c r="BI785" s="6" t="s">
        <v>96</v>
      </c>
      <c r="BJ785" s="6" t="s">
        <v>96</v>
      </c>
      <c r="BK785" s="6" t="s">
        <v>96</v>
      </c>
      <c r="BL785" s="6" t="s">
        <v>96</v>
      </c>
      <c r="BM785" s="6" t="s">
        <v>96</v>
      </c>
      <c r="BN785" s="6" t="s">
        <v>96</v>
      </c>
      <c r="BO785" s="6" t="s">
        <v>96</v>
      </c>
      <c r="BP785" s="6" t="s">
        <v>96</v>
      </c>
      <c r="BQ785" s="6" t="s">
        <v>96</v>
      </c>
      <c r="BR785" s="6" t="s">
        <v>96</v>
      </c>
      <c r="BS785" s="6" t="s">
        <v>96</v>
      </c>
      <c r="BT785" s="6" t="s">
        <v>96</v>
      </c>
      <c r="BU785" s="6" t="s">
        <v>96</v>
      </c>
      <c r="BV785" s="6" t="s">
        <v>96</v>
      </c>
      <c r="BW785" s="6" t="s">
        <v>96</v>
      </c>
      <c r="BX785" s="6" t="s">
        <v>96</v>
      </c>
    </row>
    <row r="786" spans="1:76" x14ac:dyDescent="0.25">
      <c r="A786" s="6" t="s">
        <v>96</v>
      </c>
      <c r="B786" s="6" t="s">
        <v>96</v>
      </c>
      <c r="C786" s="6" t="s">
        <v>96</v>
      </c>
      <c r="D786" s="6" t="s">
        <v>96</v>
      </c>
      <c r="E786" s="6" t="s">
        <v>96</v>
      </c>
      <c r="F786" s="39" t="s">
        <v>96</v>
      </c>
      <c r="G786" s="6" t="s">
        <v>96</v>
      </c>
      <c r="H786" s="6" t="s">
        <v>96</v>
      </c>
      <c r="I786" t="s">
        <v>96</v>
      </c>
      <c r="J786" s="6" t="s">
        <v>96</v>
      </c>
      <c r="K786" s="6" t="s">
        <v>96</v>
      </c>
      <c r="L786" s="6" t="s">
        <v>96</v>
      </c>
      <c r="M786" s="6" t="s">
        <v>96</v>
      </c>
      <c r="N786" s="6" t="s">
        <v>96</v>
      </c>
      <c r="O786" s="6" t="s">
        <v>96</v>
      </c>
      <c r="P786" s="39" t="s">
        <v>96</v>
      </c>
      <c r="Q786" s="6" t="s">
        <v>96</v>
      </c>
      <c r="R786" s="6" t="s">
        <v>96</v>
      </c>
      <c r="S786" s="6" t="s">
        <v>96</v>
      </c>
      <c r="T786" s="6" t="s">
        <v>96</v>
      </c>
      <c r="U786" s="7" t="s">
        <v>96</v>
      </c>
      <c r="V786" s="16" t="s">
        <v>96</v>
      </c>
      <c r="W786" s="16" t="s">
        <v>96</v>
      </c>
      <c r="X786" s="16" t="s">
        <v>96</v>
      </c>
      <c r="Y786" s="16" t="s">
        <v>96</v>
      </c>
      <c r="Z786" s="61" t="s">
        <v>96</v>
      </c>
      <c r="AA786" s="6" t="s">
        <v>96</v>
      </c>
      <c r="AB786" s="6" t="s">
        <v>96</v>
      </c>
      <c r="AC786" s="6" t="s">
        <v>96</v>
      </c>
      <c r="AD786" s="6" t="s">
        <v>96</v>
      </c>
      <c r="AE786" s="6" t="s">
        <v>96</v>
      </c>
      <c r="AF786" s="6" t="s">
        <v>96</v>
      </c>
      <c r="AG786" s="6" t="s">
        <v>96</v>
      </c>
      <c r="AH786" s="6" t="s">
        <v>96</v>
      </c>
      <c r="AI786" s="6" t="s">
        <v>96</v>
      </c>
      <c r="AJ786" s="6" t="s">
        <v>96</v>
      </c>
      <c r="AK786" s="6" t="s">
        <v>96</v>
      </c>
      <c r="AL786" s="6" t="s">
        <v>96</v>
      </c>
      <c r="AM786" s="6" t="s">
        <v>96</v>
      </c>
      <c r="AN786" s="6" t="s">
        <v>96</v>
      </c>
      <c r="AO786" s="6" t="s">
        <v>96</v>
      </c>
      <c r="AP786" s="6" t="s">
        <v>96</v>
      </c>
      <c r="AQ786" s="6" t="s">
        <v>96</v>
      </c>
      <c r="AR786" s="6" t="s">
        <v>96</v>
      </c>
      <c r="AS786" s="6" t="s">
        <v>96</v>
      </c>
      <c r="AT786" s="6" t="s">
        <v>96</v>
      </c>
      <c r="AU786" s="6" t="s">
        <v>96</v>
      </c>
      <c r="AV786" s="6" t="s">
        <v>96</v>
      </c>
      <c r="AW786" s="6" t="s">
        <v>96</v>
      </c>
      <c r="AX786" s="6" t="s">
        <v>96</v>
      </c>
      <c r="AY786" s="6" t="s">
        <v>96</v>
      </c>
      <c r="AZ786" s="6" t="s">
        <v>96</v>
      </c>
      <c r="BA786" s="6" t="s">
        <v>96</v>
      </c>
      <c r="BB786" s="6" t="s">
        <v>96</v>
      </c>
      <c r="BC786" s="6" t="s">
        <v>96</v>
      </c>
      <c r="BD786" s="6" t="s">
        <v>96</v>
      </c>
      <c r="BE786" s="6" t="s">
        <v>96</v>
      </c>
      <c r="BF786" s="6" t="s">
        <v>96</v>
      </c>
      <c r="BG786" s="6" t="s">
        <v>96</v>
      </c>
      <c r="BH786" s="6" t="s">
        <v>96</v>
      </c>
      <c r="BI786" s="6" t="s">
        <v>96</v>
      </c>
      <c r="BJ786" s="6" t="s">
        <v>96</v>
      </c>
      <c r="BK786" s="6" t="s">
        <v>96</v>
      </c>
      <c r="BL786" s="6" t="s">
        <v>96</v>
      </c>
      <c r="BM786" s="6" t="s">
        <v>96</v>
      </c>
      <c r="BN786" s="6" t="s">
        <v>96</v>
      </c>
      <c r="BO786" s="6" t="s">
        <v>96</v>
      </c>
      <c r="BP786" s="6" t="s">
        <v>96</v>
      </c>
      <c r="BQ786" s="6" t="s">
        <v>96</v>
      </c>
      <c r="BR786" s="6" t="s">
        <v>96</v>
      </c>
      <c r="BS786" s="6" t="s">
        <v>96</v>
      </c>
      <c r="BT786" s="6" t="s">
        <v>96</v>
      </c>
      <c r="BU786" s="6" t="s">
        <v>96</v>
      </c>
      <c r="BV786" s="6" t="s">
        <v>96</v>
      </c>
      <c r="BW786" s="6" t="s">
        <v>96</v>
      </c>
      <c r="BX786" s="6" t="s">
        <v>96</v>
      </c>
    </row>
    <row r="787" spans="1:76" x14ac:dyDescent="0.25">
      <c r="A787" s="6" t="s">
        <v>96</v>
      </c>
      <c r="B787" s="6" t="s">
        <v>96</v>
      </c>
      <c r="C787" s="6" t="s">
        <v>96</v>
      </c>
      <c r="D787" s="6" t="s">
        <v>96</v>
      </c>
      <c r="E787" s="6" t="s">
        <v>96</v>
      </c>
      <c r="F787" s="39" t="s">
        <v>96</v>
      </c>
      <c r="G787" s="6" t="s">
        <v>96</v>
      </c>
      <c r="H787" s="6" t="s">
        <v>96</v>
      </c>
      <c r="I787" t="s">
        <v>96</v>
      </c>
      <c r="J787" s="6" t="s">
        <v>96</v>
      </c>
      <c r="K787" s="6" t="s">
        <v>96</v>
      </c>
      <c r="L787" s="6" t="s">
        <v>96</v>
      </c>
      <c r="M787" s="6" t="s">
        <v>96</v>
      </c>
      <c r="N787" s="6" t="s">
        <v>96</v>
      </c>
      <c r="O787" s="6" t="s">
        <v>96</v>
      </c>
      <c r="P787" s="39" t="s">
        <v>96</v>
      </c>
      <c r="Q787" s="6" t="s">
        <v>96</v>
      </c>
      <c r="R787" s="6" t="s">
        <v>96</v>
      </c>
      <c r="S787" s="6" t="s">
        <v>96</v>
      </c>
      <c r="T787" s="6" t="s">
        <v>96</v>
      </c>
      <c r="U787" s="7" t="s">
        <v>96</v>
      </c>
      <c r="V787" s="16" t="s">
        <v>96</v>
      </c>
      <c r="W787" s="16" t="s">
        <v>96</v>
      </c>
      <c r="X787" s="16" t="s">
        <v>96</v>
      </c>
      <c r="Y787" s="16" t="s">
        <v>96</v>
      </c>
      <c r="Z787" s="61" t="s">
        <v>96</v>
      </c>
      <c r="AA787" s="6" t="s">
        <v>96</v>
      </c>
      <c r="AB787" s="6" t="s">
        <v>96</v>
      </c>
      <c r="AC787" s="6" t="s">
        <v>96</v>
      </c>
      <c r="AD787" s="6" t="s">
        <v>96</v>
      </c>
      <c r="AE787" s="6" t="s">
        <v>96</v>
      </c>
      <c r="AF787" s="6" t="s">
        <v>96</v>
      </c>
      <c r="AG787" s="6" t="s">
        <v>96</v>
      </c>
      <c r="AH787" s="6" t="s">
        <v>96</v>
      </c>
      <c r="AI787" s="6" t="s">
        <v>96</v>
      </c>
      <c r="AJ787" s="6" t="s">
        <v>96</v>
      </c>
      <c r="AK787" s="6" t="s">
        <v>96</v>
      </c>
      <c r="AL787" s="6" t="s">
        <v>96</v>
      </c>
      <c r="AM787" s="6" t="s">
        <v>96</v>
      </c>
      <c r="AN787" s="6" t="s">
        <v>96</v>
      </c>
      <c r="AO787" s="6" t="s">
        <v>96</v>
      </c>
      <c r="AP787" s="6" t="s">
        <v>96</v>
      </c>
      <c r="AQ787" s="6" t="s">
        <v>96</v>
      </c>
      <c r="AR787" s="6" t="s">
        <v>96</v>
      </c>
      <c r="AS787" s="6" t="s">
        <v>96</v>
      </c>
      <c r="AT787" s="6" t="s">
        <v>96</v>
      </c>
      <c r="AU787" s="6" t="s">
        <v>96</v>
      </c>
      <c r="AV787" s="6" t="s">
        <v>96</v>
      </c>
      <c r="AW787" s="6" t="s">
        <v>96</v>
      </c>
      <c r="AX787" s="6" t="s">
        <v>96</v>
      </c>
      <c r="AY787" s="6" t="s">
        <v>96</v>
      </c>
      <c r="AZ787" s="6" t="s">
        <v>96</v>
      </c>
      <c r="BA787" s="6" t="s">
        <v>96</v>
      </c>
      <c r="BB787" s="6" t="s">
        <v>96</v>
      </c>
      <c r="BC787" s="6" t="s">
        <v>96</v>
      </c>
      <c r="BD787" s="6" t="s">
        <v>96</v>
      </c>
      <c r="BE787" s="6" t="s">
        <v>96</v>
      </c>
      <c r="BF787" s="6" t="s">
        <v>96</v>
      </c>
      <c r="BG787" s="6" t="s">
        <v>96</v>
      </c>
      <c r="BH787" s="6" t="s">
        <v>96</v>
      </c>
      <c r="BI787" s="6" t="s">
        <v>96</v>
      </c>
      <c r="BJ787" s="6" t="s">
        <v>96</v>
      </c>
      <c r="BK787" s="6" t="s">
        <v>96</v>
      </c>
      <c r="BL787" s="6" t="s">
        <v>96</v>
      </c>
      <c r="BM787" s="6" t="s">
        <v>96</v>
      </c>
      <c r="BN787" s="6" t="s">
        <v>96</v>
      </c>
      <c r="BO787" s="6" t="s">
        <v>96</v>
      </c>
      <c r="BP787" s="6" t="s">
        <v>96</v>
      </c>
      <c r="BQ787" s="6" t="s">
        <v>96</v>
      </c>
      <c r="BR787" s="6" t="s">
        <v>96</v>
      </c>
      <c r="BS787" s="6" t="s">
        <v>96</v>
      </c>
      <c r="BT787" s="6" t="s">
        <v>96</v>
      </c>
      <c r="BU787" s="6" t="s">
        <v>96</v>
      </c>
      <c r="BV787" s="6" t="s">
        <v>96</v>
      </c>
      <c r="BW787" s="6" t="s">
        <v>96</v>
      </c>
      <c r="BX787" s="6" t="s">
        <v>96</v>
      </c>
    </row>
    <row r="788" spans="1:76" x14ac:dyDescent="0.25">
      <c r="A788" s="6" t="s">
        <v>96</v>
      </c>
      <c r="B788" s="6" t="s">
        <v>96</v>
      </c>
      <c r="C788" s="6" t="s">
        <v>96</v>
      </c>
      <c r="D788" s="6" t="s">
        <v>96</v>
      </c>
      <c r="E788" s="6" t="s">
        <v>96</v>
      </c>
      <c r="F788" s="39" t="s">
        <v>96</v>
      </c>
      <c r="G788" s="6" t="s">
        <v>96</v>
      </c>
      <c r="H788" s="6" t="s">
        <v>96</v>
      </c>
      <c r="I788" t="s">
        <v>96</v>
      </c>
      <c r="J788" s="6" t="s">
        <v>96</v>
      </c>
      <c r="K788" s="6" t="s">
        <v>96</v>
      </c>
      <c r="L788" s="6" t="s">
        <v>96</v>
      </c>
      <c r="M788" s="6" t="s">
        <v>96</v>
      </c>
      <c r="N788" s="6" t="s">
        <v>96</v>
      </c>
      <c r="O788" s="6" t="s">
        <v>96</v>
      </c>
      <c r="P788" s="39" t="s">
        <v>96</v>
      </c>
      <c r="Q788" s="6" t="s">
        <v>96</v>
      </c>
      <c r="R788" s="6" t="s">
        <v>96</v>
      </c>
      <c r="S788" s="6" t="s">
        <v>96</v>
      </c>
      <c r="T788" s="6" t="s">
        <v>96</v>
      </c>
      <c r="U788" s="7" t="s">
        <v>96</v>
      </c>
      <c r="V788" s="16" t="s">
        <v>96</v>
      </c>
      <c r="W788" s="16" t="s">
        <v>96</v>
      </c>
      <c r="X788" s="16" t="s">
        <v>96</v>
      </c>
      <c r="Y788" s="16" t="s">
        <v>96</v>
      </c>
      <c r="Z788" s="61" t="s">
        <v>96</v>
      </c>
      <c r="AA788" s="6" t="s">
        <v>96</v>
      </c>
      <c r="AB788" s="6" t="s">
        <v>96</v>
      </c>
      <c r="AC788" s="6" t="s">
        <v>96</v>
      </c>
      <c r="AD788" s="6" t="s">
        <v>96</v>
      </c>
      <c r="AE788" s="6" t="s">
        <v>96</v>
      </c>
      <c r="AF788" s="6" t="s">
        <v>96</v>
      </c>
      <c r="AG788" s="6" t="s">
        <v>96</v>
      </c>
      <c r="AH788" s="6" t="s">
        <v>96</v>
      </c>
      <c r="AI788" s="6" t="s">
        <v>96</v>
      </c>
      <c r="AJ788" s="6" t="s">
        <v>96</v>
      </c>
      <c r="AK788" s="6" t="s">
        <v>96</v>
      </c>
      <c r="AL788" s="6" t="s">
        <v>96</v>
      </c>
      <c r="AM788" s="6" t="s">
        <v>96</v>
      </c>
      <c r="AN788" s="6" t="s">
        <v>96</v>
      </c>
      <c r="AO788" s="6" t="s">
        <v>96</v>
      </c>
      <c r="AP788" s="6" t="s">
        <v>96</v>
      </c>
      <c r="AQ788" s="6" t="s">
        <v>96</v>
      </c>
      <c r="AR788" s="6" t="s">
        <v>96</v>
      </c>
      <c r="AS788" s="6" t="s">
        <v>96</v>
      </c>
      <c r="AT788" s="6" t="s">
        <v>96</v>
      </c>
      <c r="AU788" s="6" t="s">
        <v>96</v>
      </c>
      <c r="AV788" s="6" t="s">
        <v>96</v>
      </c>
      <c r="AW788" s="6" t="s">
        <v>96</v>
      </c>
      <c r="AX788" s="6" t="s">
        <v>96</v>
      </c>
      <c r="AY788" s="6" t="s">
        <v>96</v>
      </c>
      <c r="AZ788" s="6" t="s">
        <v>96</v>
      </c>
      <c r="BA788" s="6" t="s">
        <v>96</v>
      </c>
      <c r="BB788" s="6" t="s">
        <v>96</v>
      </c>
      <c r="BC788" s="6" t="s">
        <v>96</v>
      </c>
      <c r="BD788" s="6" t="s">
        <v>96</v>
      </c>
      <c r="BE788" s="6" t="s">
        <v>96</v>
      </c>
      <c r="BF788" s="6" t="s">
        <v>96</v>
      </c>
      <c r="BG788" s="6" t="s">
        <v>96</v>
      </c>
      <c r="BH788" s="6" t="s">
        <v>96</v>
      </c>
      <c r="BI788" s="6" t="s">
        <v>96</v>
      </c>
      <c r="BJ788" s="6" t="s">
        <v>96</v>
      </c>
      <c r="BK788" s="6" t="s">
        <v>96</v>
      </c>
      <c r="BL788" s="6" t="s">
        <v>96</v>
      </c>
      <c r="BM788" s="6" t="s">
        <v>96</v>
      </c>
      <c r="BN788" s="6" t="s">
        <v>96</v>
      </c>
      <c r="BO788" s="6" t="s">
        <v>96</v>
      </c>
      <c r="BP788" s="6" t="s">
        <v>96</v>
      </c>
      <c r="BQ788" s="6" t="s">
        <v>96</v>
      </c>
      <c r="BR788" s="6" t="s">
        <v>96</v>
      </c>
      <c r="BS788" s="6" t="s">
        <v>96</v>
      </c>
      <c r="BT788" s="6" t="s">
        <v>96</v>
      </c>
      <c r="BU788" s="6" t="s">
        <v>96</v>
      </c>
      <c r="BV788" s="6" t="s">
        <v>96</v>
      </c>
      <c r="BW788" s="6" t="s">
        <v>96</v>
      </c>
      <c r="BX788" s="6" t="s">
        <v>96</v>
      </c>
    </row>
    <row r="789" spans="1:76" x14ac:dyDescent="0.25">
      <c r="A789" s="6" t="s">
        <v>96</v>
      </c>
      <c r="B789" s="6" t="s">
        <v>96</v>
      </c>
      <c r="C789" s="6" t="s">
        <v>96</v>
      </c>
      <c r="D789" s="6" t="s">
        <v>96</v>
      </c>
      <c r="E789" s="6" t="s">
        <v>96</v>
      </c>
      <c r="F789" s="39" t="s">
        <v>96</v>
      </c>
      <c r="G789" s="6" t="s">
        <v>96</v>
      </c>
      <c r="H789" s="6" t="s">
        <v>96</v>
      </c>
      <c r="I789" t="s">
        <v>96</v>
      </c>
      <c r="J789" s="6" t="s">
        <v>96</v>
      </c>
      <c r="K789" s="6" t="s">
        <v>96</v>
      </c>
      <c r="L789" s="6" t="s">
        <v>96</v>
      </c>
      <c r="M789" s="6" t="s">
        <v>96</v>
      </c>
      <c r="N789" s="6" t="s">
        <v>96</v>
      </c>
      <c r="O789" s="6" t="s">
        <v>96</v>
      </c>
      <c r="P789" s="39" t="s">
        <v>96</v>
      </c>
      <c r="Q789" s="6" t="s">
        <v>96</v>
      </c>
      <c r="R789" s="6" t="s">
        <v>96</v>
      </c>
      <c r="S789" s="6" t="s">
        <v>96</v>
      </c>
      <c r="T789" s="6" t="s">
        <v>96</v>
      </c>
      <c r="U789" s="7" t="s">
        <v>96</v>
      </c>
      <c r="V789" s="16" t="s">
        <v>96</v>
      </c>
      <c r="W789" s="16" t="s">
        <v>96</v>
      </c>
      <c r="X789" s="16" t="s">
        <v>96</v>
      </c>
      <c r="Y789" s="16" t="s">
        <v>96</v>
      </c>
      <c r="Z789" s="61" t="s">
        <v>96</v>
      </c>
      <c r="AA789" s="6" t="s">
        <v>96</v>
      </c>
      <c r="AB789" s="6" t="s">
        <v>96</v>
      </c>
      <c r="AC789" s="6" t="s">
        <v>96</v>
      </c>
      <c r="AD789" s="6" t="s">
        <v>96</v>
      </c>
      <c r="AE789" s="6" t="s">
        <v>96</v>
      </c>
      <c r="AF789" s="6" t="s">
        <v>96</v>
      </c>
      <c r="AG789" s="6" t="s">
        <v>96</v>
      </c>
      <c r="AH789" s="6" t="s">
        <v>96</v>
      </c>
      <c r="AI789" s="6" t="s">
        <v>96</v>
      </c>
      <c r="AJ789" s="6" t="s">
        <v>96</v>
      </c>
      <c r="AK789" s="6" t="s">
        <v>96</v>
      </c>
      <c r="AL789" s="6" t="s">
        <v>96</v>
      </c>
      <c r="AM789" s="6" t="s">
        <v>96</v>
      </c>
      <c r="AN789" s="6" t="s">
        <v>96</v>
      </c>
      <c r="AO789" s="6" t="s">
        <v>96</v>
      </c>
      <c r="AP789" s="6" t="s">
        <v>96</v>
      </c>
      <c r="AQ789" s="6" t="s">
        <v>96</v>
      </c>
      <c r="AR789" s="6" t="s">
        <v>96</v>
      </c>
      <c r="AS789" s="6" t="s">
        <v>96</v>
      </c>
      <c r="AT789" s="6" t="s">
        <v>96</v>
      </c>
      <c r="AU789" s="6" t="s">
        <v>96</v>
      </c>
      <c r="AV789" s="6" t="s">
        <v>96</v>
      </c>
      <c r="AW789" s="6" t="s">
        <v>96</v>
      </c>
      <c r="AX789" s="6" t="s">
        <v>96</v>
      </c>
      <c r="AY789" s="6" t="s">
        <v>96</v>
      </c>
      <c r="AZ789" s="6" t="s">
        <v>96</v>
      </c>
      <c r="BA789" s="6" t="s">
        <v>96</v>
      </c>
      <c r="BB789" s="6" t="s">
        <v>96</v>
      </c>
      <c r="BC789" s="6" t="s">
        <v>96</v>
      </c>
      <c r="BD789" s="6" t="s">
        <v>96</v>
      </c>
      <c r="BE789" s="6" t="s">
        <v>96</v>
      </c>
      <c r="BF789" s="6" t="s">
        <v>96</v>
      </c>
      <c r="BG789" s="6" t="s">
        <v>96</v>
      </c>
      <c r="BH789" s="6" t="s">
        <v>96</v>
      </c>
      <c r="BI789" s="6" t="s">
        <v>96</v>
      </c>
      <c r="BJ789" s="6" t="s">
        <v>96</v>
      </c>
      <c r="BK789" s="6" t="s">
        <v>96</v>
      </c>
      <c r="BL789" s="6" t="s">
        <v>96</v>
      </c>
      <c r="BM789" s="6" t="s">
        <v>96</v>
      </c>
      <c r="BN789" s="6" t="s">
        <v>96</v>
      </c>
      <c r="BO789" s="6" t="s">
        <v>96</v>
      </c>
      <c r="BP789" s="6" t="s">
        <v>96</v>
      </c>
      <c r="BQ789" s="6" t="s">
        <v>96</v>
      </c>
      <c r="BR789" s="6" t="s">
        <v>96</v>
      </c>
      <c r="BS789" s="6" t="s">
        <v>96</v>
      </c>
      <c r="BT789" s="6" t="s">
        <v>96</v>
      </c>
      <c r="BU789" s="6" t="s">
        <v>96</v>
      </c>
      <c r="BV789" s="6" t="s">
        <v>96</v>
      </c>
      <c r="BW789" s="6" t="s">
        <v>96</v>
      </c>
      <c r="BX789" s="6" t="s">
        <v>96</v>
      </c>
    </row>
    <row r="790" spans="1:76" x14ac:dyDescent="0.25">
      <c r="A790" s="6" t="s">
        <v>96</v>
      </c>
      <c r="B790" s="6" t="s">
        <v>96</v>
      </c>
      <c r="C790" s="6" t="s">
        <v>96</v>
      </c>
      <c r="D790" s="6" t="s">
        <v>96</v>
      </c>
      <c r="E790" s="6" t="s">
        <v>96</v>
      </c>
      <c r="F790" s="39" t="s">
        <v>96</v>
      </c>
      <c r="G790" s="6" t="s">
        <v>96</v>
      </c>
      <c r="H790" s="6" t="s">
        <v>96</v>
      </c>
      <c r="I790" t="s">
        <v>96</v>
      </c>
      <c r="J790" s="6" t="s">
        <v>96</v>
      </c>
      <c r="K790" s="6" t="s">
        <v>96</v>
      </c>
      <c r="L790" s="6" t="s">
        <v>96</v>
      </c>
      <c r="M790" s="6" t="s">
        <v>96</v>
      </c>
      <c r="N790" s="6" t="s">
        <v>96</v>
      </c>
      <c r="O790" s="6" t="s">
        <v>96</v>
      </c>
      <c r="P790" s="39" t="s">
        <v>96</v>
      </c>
      <c r="Q790" s="6" t="s">
        <v>96</v>
      </c>
      <c r="R790" s="6" t="s">
        <v>96</v>
      </c>
      <c r="S790" s="6" t="s">
        <v>96</v>
      </c>
      <c r="T790" s="6" t="s">
        <v>96</v>
      </c>
      <c r="U790" s="7" t="s">
        <v>96</v>
      </c>
      <c r="V790" s="16" t="s">
        <v>96</v>
      </c>
      <c r="W790" s="16" t="s">
        <v>96</v>
      </c>
      <c r="X790" s="16" t="s">
        <v>96</v>
      </c>
      <c r="Y790" s="16" t="s">
        <v>96</v>
      </c>
      <c r="Z790" s="61" t="s">
        <v>96</v>
      </c>
      <c r="AA790" s="6" t="s">
        <v>96</v>
      </c>
      <c r="AB790" s="6" t="s">
        <v>96</v>
      </c>
      <c r="AC790" s="6" t="s">
        <v>96</v>
      </c>
      <c r="AD790" s="6" t="s">
        <v>96</v>
      </c>
      <c r="AE790" s="6" t="s">
        <v>96</v>
      </c>
      <c r="AF790" s="6" t="s">
        <v>96</v>
      </c>
      <c r="AG790" s="6" t="s">
        <v>96</v>
      </c>
      <c r="AH790" s="6" t="s">
        <v>96</v>
      </c>
      <c r="AI790" s="6" t="s">
        <v>96</v>
      </c>
      <c r="AJ790" s="6" t="s">
        <v>96</v>
      </c>
      <c r="AK790" s="6" t="s">
        <v>96</v>
      </c>
      <c r="AL790" s="6" t="s">
        <v>96</v>
      </c>
      <c r="AM790" s="6" t="s">
        <v>96</v>
      </c>
      <c r="AN790" s="6" t="s">
        <v>96</v>
      </c>
      <c r="AO790" s="6" t="s">
        <v>96</v>
      </c>
      <c r="AP790" s="6" t="s">
        <v>96</v>
      </c>
      <c r="AQ790" s="6" t="s">
        <v>96</v>
      </c>
      <c r="AR790" s="6" t="s">
        <v>96</v>
      </c>
      <c r="AS790" s="6" t="s">
        <v>96</v>
      </c>
      <c r="AT790" s="6" t="s">
        <v>96</v>
      </c>
      <c r="AU790" s="6" t="s">
        <v>96</v>
      </c>
      <c r="AV790" s="6" t="s">
        <v>96</v>
      </c>
      <c r="AW790" s="6" t="s">
        <v>96</v>
      </c>
      <c r="AX790" s="6" t="s">
        <v>96</v>
      </c>
      <c r="AY790" s="6" t="s">
        <v>96</v>
      </c>
      <c r="AZ790" s="6" t="s">
        <v>96</v>
      </c>
      <c r="BA790" s="6" t="s">
        <v>96</v>
      </c>
      <c r="BB790" s="6" t="s">
        <v>96</v>
      </c>
      <c r="BC790" s="6" t="s">
        <v>96</v>
      </c>
      <c r="BD790" s="6" t="s">
        <v>96</v>
      </c>
      <c r="BE790" s="6" t="s">
        <v>96</v>
      </c>
      <c r="BF790" s="6" t="s">
        <v>96</v>
      </c>
      <c r="BG790" s="6" t="s">
        <v>96</v>
      </c>
      <c r="BH790" s="6" t="s">
        <v>96</v>
      </c>
      <c r="BI790" s="6" t="s">
        <v>96</v>
      </c>
      <c r="BJ790" s="6" t="s">
        <v>96</v>
      </c>
      <c r="BK790" s="6" t="s">
        <v>96</v>
      </c>
      <c r="BL790" s="6" t="s">
        <v>96</v>
      </c>
      <c r="BM790" s="6" t="s">
        <v>96</v>
      </c>
      <c r="BN790" s="6" t="s">
        <v>96</v>
      </c>
      <c r="BO790" s="6" t="s">
        <v>96</v>
      </c>
      <c r="BP790" s="6" t="s">
        <v>96</v>
      </c>
      <c r="BQ790" s="6" t="s">
        <v>96</v>
      </c>
      <c r="BR790" s="6" t="s">
        <v>96</v>
      </c>
      <c r="BS790" s="6" t="s">
        <v>96</v>
      </c>
      <c r="BT790" s="6" t="s">
        <v>96</v>
      </c>
      <c r="BU790" s="6" t="s">
        <v>96</v>
      </c>
      <c r="BV790" s="6" t="s">
        <v>96</v>
      </c>
      <c r="BW790" s="6" t="s">
        <v>96</v>
      </c>
      <c r="BX790" s="6" t="s">
        <v>96</v>
      </c>
    </row>
    <row r="791" spans="1:76" x14ac:dyDescent="0.25">
      <c r="A791" s="6" t="s">
        <v>96</v>
      </c>
      <c r="B791" s="6" t="s">
        <v>96</v>
      </c>
      <c r="C791" s="6" t="s">
        <v>96</v>
      </c>
      <c r="D791" s="6" t="s">
        <v>96</v>
      </c>
      <c r="E791" s="6" t="s">
        <v>96</v>
      </c>
      <c r="F791" s="39" t="s">
        <v>96</v>
      </c>
      <c r="G791" s="6" t="s">
        <v>96</v>
      </c>
      <c r="H791" s="6" t="s">
        <v>96</v>
      </c>
      <c r="I791" t="s">
        <v>96</v>
      </c>
      <c r="J791" s="6" t="s">
        <v>96</v>
      </c>
      <c r="K791" s="6" t="s">
        <v>96</v>
      </c>
      <c r="L791" s="6" t="s">
        <v>96</v>
      </c>
      <c r="M791" s="6" t="s">
        <v>96</v>
      </c>
      <c r="N791" s="6" t="s">
        <v>96</v>
      </c>
      <c r="O791" s="6" t="s">
        <v>96</v>
      </c>
      <c r="P791" s="39" t="s">
        <v>96</v>
      </c>
      <c r="Q791" s="6" t="s">
        <v>96</v>
      </c>
      <c r="R791" s="6" t="s">
        <v>96</v>
      </c>
      <c r="S791" s="6" t="s">
        <v>96</v>
      </c>
      <c r="T791" s="6" t="s">
        <v>96</v>
      </c>
      <c r="U791" s="7" t="s">
        <v>96</v>
      </c>
      <c r="V791" s="16" t="s">
        <v>96</v>
      </c>
      <c r="W791" s="16" t="s">
        <v>96</v>
      </c>
      <c r="X791" s="16" t="s">
        <v>96</v>
      </c>
      <c r="Y791" s="16" t="s">
        <v>96</v>
      </c>
      <c r="Z791" s="61" t="s">
        <v>96</v>
      </c>
      <c r="AA791" s="6" t="s">
        <v>96</v>
      </c>
      <c r="AB791" s="6" t="s">
        <v>96</v>
      </c>
      <c r="AC791" s="6" t="s">
        <v>96</v>
      </c>
      <c r="AD791" s="6" t="s">
        <v>96</v>
      </c>
      <c r="AE791" s="6" t="s">
        <v>96</v>
      </c>
      <c r="AF791" s="6" t="s">
        <v>96</v>
      </c>
      <c r="AG791" s="6" t="s">
        <v>96</v>
      </c>
      <c r="AH791" s="6" t="s">
        <v>96</v>
      </c>
      <c r="AI791" s="6" t="s">
        <v>96</v>
      </c>
      <c r="AJ791" s="6" t="s">
        <v>96</v>
      </c>
      <c r="AK791" s="6" t="s">
        <v>96</v>
      </c>
      <c r="AL791" s="6" t="s">
        <v>96</v>
      </c>
      <c r="AM791" s="6" t="s">
        <v>96</v>
      </c>
      <c r="AN791" s="6" t="s">
        <v>96</v>
      </c>
      <c r="AO791" s="6" t="s">
        <v>96</v>
      </c>
      <c r="AP791" s="6" t="s">
        <v>96</v>
      </c>
      <c r="AQ791" s="6" t="s">
        <v>96</v>
      </c>
      <c r="AR791" s="6" t="s">
        <v>96</v>
      </c>
      <c r="AS791" s="6" t="s">
        <v>96</v>
      </c>
      <c r="AT791" s="6" t="s">
        <v>96</v>
      </c>
      <c r="AU791" s="6" t="s">
        <v>96</v>
      </c>
      <c r="AV791" s="6" t="s">
        <v>96</v>
      </c>
      <c r="AW791" s="6" t="s">
        <v>96</v>
      </c>
      <c r="AX791" s="6" t="s">
        <v>96</v>
      </c>
      <c r="AY791" s="6" t="s">
        <v>96</v>
      </c>
      <c r="AZ791" s="6" t="s">
        <v>96</v>
      </c>
      <c r="BA791" s="6" t="s">
        <v>96</v>
      </c>
      <c r="BB791" s="6" t="s">
        <v>96</v>
      </c>
      <c r="BC791" s="6" t="s">
        <v>96</v>
      </c>
      <c r="BD791" s="6" t="s">
        <v>96</v>
      </c>
      <c r="BE791" s="6" t="s">
        <v>96</v>
      </c>
      <c r="BF791" s="6" t="s">
        <v>96</v>
      </c>
      <c r="BG791" s="6" t="s">
        <v>96</v>
      </c>
      <c r="BH791" s="6" t="s">
        <v>96</v>
      </c>
      <c r="BI791" s="6" t="s">
        <v>96</v>
      </c>
      <c r="BJ791" s="6" t="s">
        <v>96</v>
      </c>
      <c r="BK791" s="6" t="s">
        <v>96</v>
      </c>
      <c r="BL791" s="6" t="s">
        <v>96</v>
      </c>
      <c r="BM791" s="6" t="s">
        <v>96</v>
      </c>
      <c r="BN791" s="6" t="s">
        <v>96</v>
      </c>
      <c r="BO791" s="6" t="s">
        <v>96</v>
      </c>
      <c r="BP791" s="6" t="s">
        <v>96</v>
      </c>
      <c r="BQ791" s="6" t="s">
        <v>96</v>
      </c>
      <c r="BR791" s="6" t="s">
        <v>96</v>
      </c>
      <c r="BS791" s="6" t="s">
        <v>96</v>
      </c>
      <c r="BT791" s="6" t="s">
        <v>96</v>
      </c>
      <c r="BU791" s="6" t="s">
        <v>96</v>
      </c>
      <c r="BV791" s="6" t="s">
        <v>96</v>
      </c>
      <c r="BW791" s="6" t="s">
        <v>96</v>
      </c>
      <c r="BX791" s="6" t="s">
        <v>96</v>
      </c>
    </row>
    <row r="792" spans="1:76" x14ac:dyDescent="0.25">
      <c r="A792" s="6" t="s">
        <v>96</v>
      </c>
      <c r="B792" s="6" t="s">
        <v>96</v>
      </c>
      <c r="C792" s="6" t="s">
        <v>96</v>
      </c>
      <c r="D792" s="6" t="s">
        <v>96</v>
      </c>
      <c r="E792" s="6" t="s">
        <v>96</v>
      </c>
      <c r="F792" s="39" t="s">
        <v>96</v>
      </c>
      <c r="G792" s="6" t="s">
        <v>96</v>
      </c>
      <c r="H792" s="6" t="s">
        <v>96</v>
      </c>
      <c r="I792" t="s">
        <v>96</v>
      </c>
      <c r="J792" s="6" t="s">
        <v>96</v>
      </c>
      <c r="K792" s="6" t="s">
        <v>96</v>
      </c>
      <c r="L792" s="6" t="s">
        <v>96</v>
      </c>
      <c r="M792" s="6" t="s">
        <v>96</v>
      </c>
      <c r="N792" s="6" t="s">
        <v>96</v>
      </c>
      <c r="O792" s="6" t="s">
        <v>96</v>
      </c>
      <c r="P792" s="39" t="s">
        <v>96</v>
      </c>
      <c r="Q792" s="6" t="s">
        <v>96</v>
      </c>
      <c r="R792" s="6" t="s">
        <v>96</v>
      </c>
      <c r="S792" s="6" t="s">
        <v>96</v>
      </c>
      <c r="T792" s="6" t="s">
        <v>96</v>
      </c>
      <c r="U792" s="7" t="s">
        <v>96</v>
      </c>
      <c r="V792" s="16" t="s">
        <v>96</v>
      </c>
      <c r="W792" s="16" t="s">
        <v>96</v>
      </c>
      <c r="X792" s="16" t="s">
        <v>96</v>
      </c>
      <c r="Y792" s="16" t="s">
        <v>96</v>
      </c>
      <c r="Z792" s="61" t="s">
        <v>96</v>
      </c>
      <c r="AA792" s="6" t="s">
        <v>96</v>
      </c>
      <c r="AB792" s="6" t="s">
        <v>96</v>
      </c>
      <c r="AC792" s="6" t="s">
        <v>96</v>
      </c>
      <c r="AD792" s="6" t="s">
        <v>96</v>
      </c>
      <c r="AE792" s="6" t="s">
        <v>96</v>
      </c>
      <c r="AF792" s="6" t="s">
        <v>96</v>
      </c>
      <c r="AG792" s="6" t="s">
        <v>96</v>
      </c>
      <c r="AH792" s="6" t="s">
        <v>96</v>
      </c>
      <c r="AI792" s="6" t="s">
        <v>96</v>
      </c>
      <c r="AJ792" s="6" t="s">
        <v>96</v>
      </c>
      <c r="AK792" s="6" t="s">
        <v>96</v>
      </c>
      <c r="AL792" s="6" t="s">
        <v>96</v>
      </c>
      <c r="AM792" s="6" t="s">
        <v>96</v>
      </c>
      <c r="AN792" s="6" t="s">
        <v>96</v>
      </c>
      <c r="AO792" s="6" t="s">
        <v>96</v>
      </c>
      <c r="AP792" s="6" t="s">
        <v>96</v>
      </c>
      <c r="AQ792" s="6" t="s">
        <v>96</v>
      </c>
      <c r="AR792" s="6" t="s">
        <v>96</v>
      </c>
      <c r="AS792" s="6" t="s">
        <v>96</v>
      </c>
      <c r="AT792" s="6" t="s">
        <v>96</v>
      </c>
      <c r="AU792" s="6" t="s">
        <v>96</v>
      </c>
      <c r="AV792" s="6" t="s">
        <v>96</v>
      </c>
      <c r="AW792" s="6" t="s">
        <v>96</v>
      </c>
      <c r="AX792" s="6" t="s">
        <v>96</v>
      </c>
      <c r="AY792" s="6" t="s">
        <v>96</v>
      </c>
      <c r="AZ792" s="6" t="s">
        <v>96</v>
      </c>
      <c r="BA792" s="6" t="s">
        <v>96</v>
      </c>
      <c r="BB792" s="6" t="s">
        <v>96</v>
      </c>
      <c r="BC792" s="6" t="s">
        <v>96</v>
      </c>
      <c r="BD792" s="6" t="s">
        <v>96</v>
      </c>
      <c r="BE792" s="6" t="s">
        <v>96</v>
      </c>
      <c r="BF792" s="6" t="s">
        <v>96</v>
      </c>
      <c r="BG792" s="6" t="s">
        <v>96</v>
      </c>
      <c r="BH792" s="6" t="s">
        <v>96</v>
      </c>
      <c r="BI792" s="6" t="s">
        <v>96</v>
      </c>
      <c r="BJ792" s="6" t="s">
        <v>96</v>
      </c>
      <c r="BK792" s="6" t="s">
        <v>96</v>
      </c>
      <c r="BL792" s="6" t="s">
        <v>96</v>
      </c>
      <c r="BM792" s="6" t="s">
        <v>96</v>
      </c>
      <c r="BN792" s="6" t="s">
        <v>96</v>
      </c>
      <c r="BO792" s="6" t="s">
        <v>96</v>
      </c>
      <c r="BP792" s="6" t="s">
        <v>96</v>
      </c>
      <c r="BQ792" s="6" t="s">
        <v>96</v>
      </c>
      <c r="BR792" s="6" t="s">
        <v>96</v>
      </c>
      <c r="BS792" s="6" t="s">
        <v>96</v>
      </c>
      <c r="BT792" s="6" t="s">
        <v>96</v>
      </c>
      <c r="BU792" s="6" t="s">
        <v>96</v>
      </c>
      <c r="BV792" s="6" t="s">
        <v>96</v>
      </c>
      <c r="BW792" s="6" t="s">
        <v>96</v>
      </c>
      <c r="BX792" s="6" t="s">
        <v>96</v>
      </c>
    </row>
    <row r="793" spans="1:76" x14ac:dyDescent="0.25">
      <c r="A793" s="6" t="s">
        <v>96</v>
      </c>
      <c r="B793" s="6" t="s">
        <v>96</v>
      </c>
      <c r="C793" s="6" t="s">
        <v>96</v>
      </c>
      <c r="D793" s="6" t="s">
        <v>96</v>
      </c>
      <c r="E793" s="6" t="s">
        <v>96</v>
      </c>
      <c r="F793" s="39" t="s">
        <v>96</v>
      </c>
      <c r="G793" s="6" t="s">
        <v>96</v>
      </c>
      <c r="H793" s="6" t="s">
        <v>96</v>
      </c>
      <c r="I793" t="s">
        <v>96</v>
      </c>
      <c r="J793" s="6" t="s">
        <v>96</v>
      </c>
      <c r="K793" s="6" t="s">
        <v>96</v>
      </c>
      <c r="L793" s="6" t="s">
        <v>96</v>
      </c>
      <c r="M793" s="6" t="s">
        <v>96</v>
      </c>
      <c r="N793" s="6" t="s">
        <v>96</v>
      </c>
      <c r="O793" s="6" t="s">
        <v>96</v>
      </c>
      <c r="P793" s="39" t="s">
        <v>96</v>
      </c>
      <c r="Q793" s="6" t="s">
        <v>96</v>
      </c>
      <c r="R793" s="6" t="s">
        <v>96</v>
      </c>
      <c r="S793" s="6" t="s">
        <v>96</v>
      </c>
      <c r="T793" s="6" t="s">
        <v>96</v>
      </c>
      <c r="U793" s="7" t="s">
        <v>96</v>
      </c>
      <c r="V793" s="16" t="s">
        <v>96</v>
      </c>
      <c r="W793" s="16" t="s">
        <v>96</v>
      </c>
      <c r="X793" s="16" t="s">
        <v>96</v>
      </c>
      <c r="Y793" s="16" t="s">
        <v>96</v>
      </c>
      <c r="Z793" s="61" t="s">
        <v>96</v>
      </c>
      <c r="AA793" s="6" t="s">
        <v>96</v>
      </c>
      <c r="AB793" s="6" t="s">
        <v>96</v>
      </c>
      <c r="AC793" s="6" t="s">
        <v>96</v>
      </c>
      <c r="AD793" s="6" t="s">
        <v>96</v>
      </c>
      <c r="AE793" s="6" t="s">
        <v>96</v>
      </c>
      <c r="AF793" s="6" t="s">
        <v>96</v>
      </c>
      <c r="AG793" s="6" t="s">
        <v>96</v>
      </c>
      <c r="AH793" s="6" t="s">
        <v>96</v>
      </c>
      <c r="AI793" s="6" t="s">
        <v>96</v>
      </c>
      <c r="AJ793" s="6" t="s">
        <v>96</v>
      </c>
      <c r="AK793" s="6" t="s">
        <v>96</v>
      </c>
      <c r="AL793" s="6" t="s">
        <v>96</v>
      </c>
      <c r="AM793" s="6" t="s">
        <v>96</v>
      </c>
      <c r="AN793" s="6" t="s">
        <v>96</v>
      </c>
      <c r="AO793" s="6" t="s">
        <v>96</v>
      </c>
      <c r="AP793" s="6" t="s">
        <v>96</v>
      </c>
      <c r="AQ793" s="6" t="s">
        <v>96</v>
      </c>
      <c r="AR793" s="6" t="s">
        <v>96</v>
      </c>
      <c r="AS793" s="6" t="s">
        <v>96</v>
      </c>
      <c r="AT793" s="6" t="s">
        <v>96</v>
      </c>
      <c r="AU793" s="6" t="s">
        <v>96</v>
      </c>
      <c r="AV793" s="6" t="s">
        <v>96</v>
      </c>
      <c r="AW793" s="6" t="s">
        <v>96</v>
      </c>
      <c r="AX793" s="6" t="s">
        <v>96</v>
      </c>
      <c r="AY793" s="6" t="s">
        <v>96</v>
      </c>
      <c r="AZ793" s="6" t="s">
        <v>96</v>
      </c>
      <c r="BA793" s="6" t="s">
        <v>96</v>
      </c>
      <c r="BB793" s="6" t="s">
        <v>96</v>
      </c>
      <c r="BC793" s="6" t="s">
        <v>96</v>
      </c>
      <c r="BD793" s="6" t="s">
        <v>96</v>
      </c>
      <c r="BE793" s="6" t="s">
        <v>96</v>
      </c>
      <c r="BF793" s="6" t="s">
        <v>96</v>
      </c>
      <c r="BG793" s="6" t="s">
        <v>96</v>
      </c>
      <c r="BH793" s="6" t="s">
        <v>96</v>
      </c>
      <c r="BI793" s="6" t="s">
        <v>96</v>
      </c>
      <c r="BJ793" s="6" t="s">
        <v>96</v>
      </c>
      <c r="BK793" s="6" t="s">
        <v>96</v>
      </c>
      <c r="BL793" s="6" t="s">
        <v>96</v>
      </c>
      <c r="BM793" s="6" t="s">
        <v>96</v>
      </c>
      <c r="BN793" s="6" t="s">
        <v>96</v>
      </c>
      <c r="BO793" s="6" t="s">
        <v>96</v>
      </c>
      <c r="BP793" s="6" t="s">
        <v>96</v>
      </c>
      <c r="BQ793" s="6" t="s">
        <v>96</v>
      </c>
      <c r="BR793" s="6" t="s">
        <v>96</v>
      </c>
      <c r="BS793" s="6" t="s">
        <v>96</v>
      </c>
      <c r="BT793" s="6" t="s">
        <v>96</v>
      </c>
      <c r="BU793" s="6" t="s">
        <v>96</v>
      </c>
      <c r="BV793" s="6" t="s">
        <v>96</v>
      </c>
      <c r="BW793" s="6" t="s">
        <v>96</v>
      </c>
      <c r="BX793" s="6" t="s">
        <v>96</v>
      </c>
    </row>
    <row r="794" spans="1:76" x14ac:dyDescent="0.25">
      <c r="A794" s="6" t="s">
        <v>96</v>
      </c>
      <c r="B794" s="6" t="s">
        <v>96</v>
      </c>
      <c r="C794" s="6" t="s">
        <v>96</v>
      </c>
      <c r="D794" s="6" t="s">
        <v>96</v>
      </c>
      <c r="E794" s="6" t="s">
        <v>96</v>
      </c>
      <c r="F794" s="39" t="s">
        <v>96</v>
      </c>
      <c r="G794" s="6" t="s">
        <v>96</v>
      </c>
      <c r="H794" s="6" t="s">
        <v>96</v>
      </c>
      <c r="I794" t="s">
        <v>96</v>
      </c>
      <c r="J794" s="6" t="s">
        <v>96</v>
      </c>
      <c r="K794" s="6" t="s">
        <v>96</v>
      </c>
      <c r="L794" s="6" t="s">
        <v>96</v>
      </c>
      <c r="M794" s="6" t="s">
        <v>96</v>
      </c>
      <c r="N794" s="6" t="s">
        <v>96</v>
      </c>
      <c r="O794" s="6" t="s">
        <v>96</v>
      </c>
      <c r="P794" s="39" t="s">
        <v>96</v>
      </c>
      <c r="Q794" s="6" t="s">
        <v>96</v>
      </c>
      <c r="R794" s="6" t="s">
        <v>96</v>
      </c>
      <c r="S794" s="6" t="s">
        <v>96</v>
      </c>
      <c r="T794" s="6" t="s">
        <v>96</v>
      </c>
      <c r="U794" s="7" t="s">
        <v>96</v>
      </c>
      <c r="V794" s="16" t="s">
        <v>96</v>
      </c>
      <c r="W794" s="16" t="s">
        <v>96</v>
      </c>
      <c r="X794" s="16" t="s">
        <v>96</v>
      </c>
      <c r="Y794" s="16" t="s">
        <v>96</v>
      </c>
      <c r="Z794" s="61" t="s">
        <v>96</v>
      </c>
      <c r="AA794" s="6" t="s">
        <v>96</v>
      </c>
      <c r="AB794" s="6" t="s">
        <v>96</v>
      </c>
      <c r="AC794" s="6" t="s">
        <v>96</v>
      </c>
      <c r="AD794" s="6" t="s">
        <v>96</v>
      </c>
      <c r="AE794" s="6" t="s">
        <v>96</v>
      </c>
      <c r="AF794" s="6" t="s">
        <v>96</v>
      </c>
      <c r="AG794" s="6" t="s">
        <v>96</v>
      </c>
      <c r="AH794" s="6" t="s">
        <v>96</v>
      </c>
      <c r="AI794" s="6" t="s">
        <v>96</v>
      </c>
      <c r="AJ794" s="6" t="s">
        <v>96</v>
      </c>
      <c r="AK794" s="6" t="s">
        <v>96</v>
      </c>
      <c r="AL794" s="6" t="s">
        <v>96</v>
      </c>
      <c r="AM794" s="6" t="s">
        <v>96</v>
      </c>
      <c r="AN794" s="6" t="s">
        <v>96</v>
      </c>
      <c r="AO794" s="6" t="s">
        <v>96</v>
      </c>
      <c r="AP794" s="6" t="s">
        <v>96</v>
      </c>
      <c r="AQ794" s="6" t="s">
        <v>96</v>
      </c>
      <c r="AR794" s="6" t="s">
        <v>96</v>
      </c>
      <c r="AS794" s="6" t="s">
        <v>96</v>
      </c>
      <c r="AT794" s="6" t="s">
        <v>96</v>
      </c>
      <c r="AU794" s="6" t="s">
        <v>96</v>
      </c>
      <c r="AV794" s="6" t="s">
        <v>96</v>
      </c>
      <c r="AW794" s="6" t="s">
        <v>96</v>
      </c>
      <c r="AX794" s="6" t="s">
        <v>96</v>
      </c>
      <c r="AY794" s="6" t="s">
        <v>96</v>
      </c>
      <c r="AZ794" s="6" t="s">
        <v>96</v>
      </c>
      <c r="BA794" s="6" t="s">
        <v>96</v>
      </c>
      <c r="BB794" s="6" t="s">
        <v>96</v>
      </c>
      <c r="BC794" s="6" t="s">
        <v>96</v>
      </c>
      <c r="BD794" s="6" t="s">
        <v>96</v>
      </c>
      <c r="BE794" s="6" t="s">
        <v>96</v>
      </c>
      <c r="BF794" s="6" t="s">
        <v>96</v>
      </c>
      <c r="BG794" s="6" t="s">
        <v>96</v>
      </c>
      <c r="BH794" s="6" t="s">
        <v>96</v>
      </c>
      <c r="BI794" s="6" t="s">
        <v>96</v>
      </c>
      <c r="BJ794" s="6" t="s">
        <v>96</v>
      </c>
      <c r="BK794" s="6" t="s">
        <v>96</v>
      </c>
      <c r="BL794" s="6" t="s">
        <v>96</v>
      </c>
      <c r="BM794" s="6" t="s">
        <v>96</v>
      </c>
      <c r="BN794" s="6" t="s">
        <v>96</v>
      </c>
      <c r="BO794" s="6" t="s">
        <v>96</v>
      </c>
      <c r="BP794" s="6" t="s">
        <v>96</v>
      </c>
      <c r="BQ794" s="6" t="s">
        <v>96</v>
      </c>
      <c r="BR794" s="6" t="s">
        <v>96</v>
      </c>
      <c r="BS794" s="6" t="s">
        <v>96</v>
      </c>
      <c r="BT794" s="6" t="s">
        <v>96</v>
      </c>
      <c r="BU794" s="6" t="s">
        <v>96</v>
      </c>
      <c r="BV794" s="6" t="s">
        <v>96</v>
      </c>
      <c r="BW794" s="6" t="s">
        <v>96</v>
      </c>
      <c r="BX794" s="6" t="s">
        <v>96</v>
      </c>
    </row>
    <row r="795" spans="1:76" x14ac:dyDescent="0.25">
      <c r="A795" s="6" t="s">
        <v>96</v>
      </c>
      <c r="B795" s="6" t="s">
        <v>96</v>
      </c>
      <c r="C795" s="6" t="s">
        <v>96</v>
      </c>
      <c r="D795" s="6" t="s">
        <v>96</v>
      </c>
      <c r="E795" s="6" t="s">
        <v>96</v>
      </c>
      <c r="F795" s="39" t="s">
        <v>96</v>
      </c>
      <c r="G795" s="6" t="s">
        <v>96</v>
      </c>
      <c r="H795" s="6" t="s">
        <v>96</v>
      </c>
      <c r="I795" t="s">
        <v>96</v>
      </c>
      <c r="J795" s="6" t="s">
        <v>96</v>
      </c>
      <c r="K795" s="6" t="s">
        <v>96</v>
      </c>
      <c r="L795" s="6" t="s">
        <v>96</v>
      </c>
      <c r="M795" s="6" t="s">
        <v>96</v>
      </c>
      <c r="N795" s="6" t="s">
        <v>96</v>
      </c>
      <c r="O795" s="6" t="s">
        <v>96</v>
      </c>
      <c r="P795" s="39" t="s">
        <v>96</v>
      </c>
      <c r="Q795" s="6" t="s">
        <v>96</v>
      </c>
      <c r="R795" s="6" t="s">
        <v>96</v>
      </c>
      <c r="S795" s="6" t="s">
        <v>96</v>
      </c>
      <c r="T795" s="6" t="s">
        <v>96</v>
      </c>
      <c r="U795" s="7" t="s">
        <v>96</v>
      </c>
      <c r="V795" s="16" t="s">
        <v>96</v>
      </c>
      <c r="W795" s="16" t="s">
        <v>96</v>
      </c>
      <c r="X795" s="16" t="s">
        <v>96</v>
      </c>
      <c r="Y795" s="16" t="s">
        <v>96</v>
      </c>
      <c r="Z795" s="61" t="s">
        <v>96</v>
      </c>
      <c r="AA795" s="6" t="s">
        <v>96</v>
      </c>
      <c r="AB795" s="6" t="s">
        <v>96</v>
      </c>
      <c r="AC795" s="6" t="s">
        <v>96</v>
      </c>
      <c r="AD795" s="6" t="s">
        <v>96</v>
      </c>
      <c r="AE795" s="6" t="s">
        <v>96</v>
      </c>
      <c r="AF795" s="6" t="s">
        <v>96</v>
      </c>
      <c r="AG795" s="6" t="s">
        <v>96</v>
      </c>
      <c r="AH795" s="6" t="s">
        <v>96</v>
      </c>
      <c r="AI795" s="6" t="s">
        <v>96</v>
      </c>
      <c r="AJ795" s="6" t="s">
        <v>96</v>
      </c>
      <c r="AK795" s="6" t="s">
        <v>96</v>
      </c>
      <c r="AL795" s="6" t="s">
        <v>96</v>
      </c>
      <c r="AM795" s="6" t="s">
        <v>96</v>
      </c>
      <c r="AN795" s="6" t="s">
        <v>96</v>
      </c>
      <c r="AO795" s="6" t="s">
        <v>96</v>
      </c>
      <c r="AP795" s="6" t="s">
        <v>96</v>
      </c>
      <c r="AQ795" s="6" t="s">
        <v>96</v>
      </c>
      <c r="AR795" s="6" t="s">
        <v>96</v>
      </c>
      <c r="AS795" s="6" t="s">
        <v>96</v>
      </c>
      <c r="AT795" s="6" t="s">
        <v>96</v>
      </c>
      <c r="AU795" s="6" t="s">
        <v>96</v>
      </c>
      <c r="AV795" s="6" t="s">
        <v>96</v>
      </c>
      <c r="AW795" s="6" t="s">
        <v>96</v>
      </c>
      <c r="AX795" s="6" t="s">
        <v>96</v>
      </c>
      <c r="AY795" s="6" t="s">
        <v>96</v>
      </c>
      <c r="AZ795" s="6" t="s">
        <v>96</v>
      </c>
      <c r="BA795" s="6" t="s">
        <v>96</v>
      </c>
      <c r="BB795" s="6" t="s">
        <v>96</v>
      </c>
      <c r="BC795" s="6" t="s">
        <v>96</v>
      </c>
      <c r="BD795" s="6" t="s">
        <v>96</v>
      </c>
      <c r="BE795" s="6" t="s">
        <v>96</v>
      </c>
      <c r="BF795" s="6" t="s">
        <v>96</v>
      </c>
      <c r="BG795" s="6" t="s">
        <v>96</v>
      </c>
      <c r="BH795" s="6" t="s">
        <v>96</v>
      </c>
      <c r="BI795" s="6" t="s">
        <v>96</v>
      </c>
      <c r="BJ795" s="6" t="s">
        <v>96</v>
      </c>
      <c r="BK795" s="6" t="s">
        <v>96</v>
      </c>
      <c r="BL795" s="6" t="s">
        <v>96</v>
      </c>
      <c r="BM795" s="6" t="s">
        <v>96</v>
      </c>
      <c r="BN795" s="6" t="s">
        <v>96</v>
      </c>
      <c r="BO795" s="6" t="s">
        <v>96</v>
      </c>
      <c r="BP795" s="6" t="s">
        <v>96</v>
      </c>
      <c r="BQ795" s="6" t="s">
        <v>96</v>
      </c>
      <c r="BR795" s="6" t="s">
        <v>96</v>
      </c>
      <c r="BS795" s="6" t="s">
        <v>96</v>
      </c>
      <c r="BT795" s="6" t="s">
        <v>96</v>
      </c>
      <c r="BU795" s="6" t="s">
        <v>96</v>
      </c>
      <c r="BV795" s="6" t="s">
        <v>96</v>
      </c>
      <c r="BW795" s="6" t="s">
        <v>96</v>
      </c>
      <c r="BX795" s="6" t="s">
        <v>96</v>
      </c>
    </row>
    <row r="796" spans="1:76" x14ac:dyDescent="0.25">
      <c r="A796" s="6" t="s">
        <v>96</v>
      </c>
      <c r="B796" s="6" t="s">
        <v>96</v>
      </c>
      <c r="C796" s="6" t="s">
        <v>96</v>
      </c>
      <c r="D796" s="6" t="s">
        <v>96</v>
      </c>
      <c r="E796" s="6" t="s">
        <v>96</v>
      </c>
      <c r="F796" s="39" t="s">
        <v>96</v>
      </c>
      <c r="G796" s="6" t="s">
        <v>96</v>
      </c>
      <c r="H796" s="6" t="s">
        <v>96</v>
      </c>
      <c r="I796" t="s">
        <v>96</v>
      </c>
      <c r="J796" s="6" t="s">
        <v>96</v>
      </c>
      <c r="K796" s="6" t="s">
        <v>96</v>
      </c>
      <c r="L796" s="6" t="s">
        <v>96</v>
      </c>
      <c r="M796" s="6" t="s">
        <v>96</v>
      </c>
      <c r="N796" s="6" t="s">
        <v>96</v>
      </c>
      <c r="O796" s="6" t="s">
        <v>96</v>
      </c>
      <c r="P796" s="39" t="s">
        <v>96</v>
      </c>
      <c r="Q796" s="6" t="s">
        <v>96</v>
      </c>
      <c r="R796" s="6" t="s">
        <v>96</v>
      </c>
      <c r="S796" s="6" t="s">
        <v>96</v>
      </c>
      <c r="T796" s="6" t="s">
        <v>96</v>
      </c>
      <c r="U796" s="7" t="s">
        <v>96</v>
      </c>
      <c r="V796" s="16" t="s">
        <v>96</v>
      </c>
      <c r="W796" s="16" t="s">
        <v>96</v>
      </c>
      <c r="X796" s="16" t="s">
        <v>96</v>
      </c>
      <c r="Y796" s="16" t="s">
        <v>96</v>
      </c>
      <c r="Z796" s="61" t="s">
        <v>96</v>
      </c>
      <c r="AA796" s="6" t="s">
        <v>96</v>
      </c>
      <c r="AB796" s="6" t="s">
        <v>96</v>
      </c>
      <c r="AC796" s="6" t="s">
        <v>96</v>
      </c>
      <c r="AD796" s="6" t="s">
        <v>96</v>
      </c>
      <c r="AE796" s="6" t="s">
        <v>96</v>
      </c>
      <c r="AF796" s="6" t="s">
        <v>96</v>
      </c>
      <c r="AG796" s="6" t="s">
        <v>96</v>
      </c>
      <c r="AH796" s="6" t="s">
        <v>96</v>
      </c>
      <c r="AI796" s="6" t="s">
        <v>96</v>
      </c>
      <c r="AJ796" s="6" t="s">
        <v>96</v>
      </c>
      <c r="AK796" s="6" t="s">
        <v>96</v>
      </c>
      <c r="AL796" s="6" t="s">
        <v>96</v>
      </c>
      <c r="AM796" s="6" t="s">
        <v>96</v>
      </c>
      <c r="AN796" s="6" t="s">
        <v>96</v>
      </c>
      <c r="AO796" s="6" t="s">
        <v>96</v>
      </c>
      <c r="AP796" s="6" t="s">
        <v>96</v>
      </c>
      <c r="AQ796" s="6" t="s">
        <v>96</v>
      </c>
      <c r="AR796" s="6" t="s">
        <v>96</v>
      </c>
      <c r="AS796" s="6" t="s">
        <v>96</v>
      </c>
      <c r="AT796" s="6" t="s">
        <v>96</v>
      </c>
      <c r="AU796" s="6" t="s">
        <v>96</v>
      </c>
      <c r="AV796" s="6" t="s">
        <v>96</v>
      </c>
      <c r="AW796" s="6" t="s">
        <v>96</v>
      </c>
      <c r="AX796" s="6" t="s">
        <v>96</v>
      </c>
      <c r="AY796" s="6" t="s">
        <v>96</v>
      </c>
      <c r="AZ796" s="6" t="s">
        <v>96</v>
      </c>
      <c r="BA796" s="6" t="s">
        <v>96</v>
      </c>
      <c r="BB796" s="6" t="s">
        <v>96</v>
      </c>
      <c r="BC796" s="6" t="s">
        <v>96</v>
      </c>
      <c r="BD796" s="6" t="s">
        <v>96</v>
      </c>
      <c r="BE796" s="6" t="s">
        <v>96</v>
      </c>
      <c r="BF796" s="6" t="s">
        <v>96</v>
      </c>
      <c r="BG796" s="6" t="s">
        <v>96</v>
      </c>
      <c r="BH796" s="6" t="s">
        <v>96</v>
      </c>
      <c r="BI796" s="6" t="s">
        <v>96</v>
      </c>
      <c r="BJ796" s="6" t="s">
        <v>96</v>
      </c>
      <c r="BK796" s="6" t="s">
        <v>96</v>
      </c>
      <c r="BL796" s="6" t="s">
        <v>96</v>
      </c>
      <c r="BM796" s="6" t="s">
        <v>96</v>
      </c>
      <c r="BN796" s="6" t="s">
        <v>96</v>
      </c>
      <c r="BO796" s="6" t="s">
        <v>96</v>
      </c>
      <c r="BP796" s="6" t="s">
        <v>96</v>
      </c>
      <c r="BQ796" s="6" t="s">
        <v>96</v>
      </c>
      <c r="BR796" s="6" t="s">
        <v>96</v>
      </c>
      <c r="BS796" s="6" t="s">
        <v>96</v>
      </c>
      <c r="BT796" s="6" t="s">
        <v>96</v>
      </c>
      <c r="BU796" s="6" t="s">
        <v>96</v>
      </c>
      <c r="BV796" s="6" t="s">
        <v>96</v>
      </c>
      <c r="BW796" s="6" t="s">
        <v>96</v>
      </c>
      <c r="BX796" s="6" t="s">
        <v>96</v>
      </c>
    </row>
    <row r="797" spans="1:76" x14ac:dyDescent="0.25">
      <c r="A797" s="6" t="s">
        <v>96</v>
      </c>
      <c r="B797" s="6" t="s">
        <v>96</v>
      </c>
      <c r="C797" s="6" t="s">
        <v>96</v>
      </c>
      <c r="D797" s="6" t="s">
        <v>96</v>
      </c>
      <c r="E797" s="6" t="s">
        <v>96</v>
      </c>
      <c r="F797" s="39" t="s">
        <v>96</v>
      </c>
      <c r="G797" s="6" t="s">
        <v>96</v>
      </c>
      <c r="H797" s="6" t="s">
        <v>96</v>
      </c>
      <c r="I797" t="s">
        <v>96</v>
      </c>
      <c r="J797" s="6" t="s">
        <v>96</v>
      </c>
      <c r="K797" s="6" t="s">
        <v>96</v>
      </c>
      <c r="L797" s="6" t="s">
        <v>96</v>
      </c>
      <c r="M797" s="6" t="s">
        <v>96</v>
      </c>
      <c r="N797" s="6" t="s">
        <v>96</v>
      </c>
      <c r="O797" s="6" t="s">
        <v>96</v>
      </c>
      <c r="P797" s="39" t="s">
        <v>96</v>
      </c>
      <c r="Q797" s="6" t="s">
        <v>96</v>
      </c>
      <c r="R797" s="6" t="s">
        <v>96</v>
      </c>
      <c r="S797" s="6" t="s">
        <v>96</v>
      </c>
      <c r="T797" s="6" t="s">
        <v>96</v>
      </c>
      <c r="U797" s="7" t="s">
        <v>96</v>
      </c>
      <c r="V797" s="16" t="s">
        <v>96</v>
      </c>
      <c r="W797" s="16" t="s">
        <v>96</v>
      </c>
      <c r="X797" s="16" t="s">
        <v>96</v>
      </c>
      <c r="Y797" s="16" t="s">
        <v>96</v>
      </c>
      <c r="Z797" s="61" t="s">
        <v>96</v>
      </c>
      <c r="AA797" s="6" t="s">
        <v>96</v>
      </c>
      <c r="AB797" s="6" t="s">
        <v>96</v>
      </c>
      <c r="AC797" s="6" t="s">
        <v>96</v>
      </c>
      <c r="AD797" s="6" t="s">
        <v>96</v>
      </c>
      <c r="AE797" s="6" t="s">
        <v>96</v>
      </c>
      <c r="AF797" s="6" t="s">
        <v>96</v>
      </c>
      <c r="AG797" s="6" t="s">
        <v>96</v>
      </c>
      <c r="AH797" s="6" t="s">
        <v>96</v>
      </c>
      <c r="AI797" s="6" t="s">
        <v>96</v>
      </c>
      <c r="AJ797" s="6" t="s">
        <v>96</v>
      </c>
      <c r="AK797" s="6" t="s">
        <v>96</v>
      </c>
      <c r="AL797" s="6" t="s">
        <v>96</v>
      </c>
      <c r="AM797" s="6" t="s">
        <v>96</v>
      </c>
      <c r="AN797" s="6" t="s">
        <v>96</v>
      </c>
      <c r="AO797" s="6" t="s">
        <v>96</v>
      </c>
      <c r="AP797" s="6" t="s">
        <v>96</v>
      </c>
      <c r="AQ797" s="6" t="s">
        <v>96</v>
      </c>
      <c r="AR797" s="6" t="s">
        <v>96</v>
      </c>
      <c r="AS797" s="6" t="s">
        <v>96</v>
      </c>
      <c r="AT797" s="6" t="s">
        <v>96</v>
      </c>
      <c r="AU797" s="6" t="s">
        <v>96</v>
      </c>
      <c r="AV797" s="6" t="s">
        <v>96</v>
      </c>
      <c r="AW797" s="6" t="s">
        <v>96</v>
      </c>
      <c r="AX797" s="6" t="s">
        <v>96</v>
      </c>
      <c r="AY797" s="6" t="s">
        <v>96</v>
      </c>
      <c r="AZ797" s="6" t="s">
        <v>96</v>
      </c>
      <c r="BA797" s="6" t="s">
        <v>96</v>
      </c>
      <c r="BB797" s="6" t="s">
        <v>96</v>
      </c>
      <c r="BC797" s="6" t="s">
        <v>96</v>
      </c>
      <c r="BD797" s="6" t="s">
        <v>96</v>
      </c>
      <c r="BE797" s="6" t="s">
        <v>96</v>
      </c>
      <c r="BF797" s="6" t="s">
        <v>96</v>
      </c>
      <c r="BG797" s="6" t="s">
        <v>96</v>
      </c>
      <c r="BH797" s="6" t="s">
        <v>96</v>
      </c>
      <c r="BI797" s="6" t="s">
        <v>96</v>
      </c>
      <c r="BJ797" s="6" t="s">
        <v>96</v>
      </c>
      <c r="BK797" s="6" t="s">
        <v>96</v>
      </c>
      <c r="BL797" s="6" t="s">
        <v>96</v>
      </c>
      <c r="BM797" s="6" t="s">
        <v>96</v>
      </c>
      <c r="BN797" s="6" t="s">
        <v>96</v>
      </c>
      <c r="BO797" s="6" t="s">
        <v>96</v>
      </c>
      <c r="BP797" s="6" t="s">
        <v>96</v>
      </c>
      <c r="BQ797" s="6" t="s">
        <v>96</v>
      </c>
      <c r="BR797" s="6" t="s">
        <v>96</v>
      </c>
      <c r="BS797" s="6" t="s">
        <v>96</v>
      </c>
      <c r="BT797" s="6" t="s">
        <v>96</v>
      </c>
      <c r="BU797" s="6" t="s">
        <v>96</v>
      </c>
      <c r="BV797" s="6" t="s">
        <v>96</v>
      </c>
      <c r="BW797" s="6" t="s">
        <v>96</v>
      </c>
      <c r="BX797" s="6" t="s">
        <v>96</v>
      </c>
    </row>
    <row r="798" spans="1:76" x14ac:dyDescent="0.25">
      <c r="A798" s="6" t="s">
        <v>96</v>
      </c>
      <c r="B798" s="6" t="s">
        <v>96</v>
      </c>
      <c r="C798" s="6" t="s">
        <v>96</v>
      </c>
      <c r="D798" s="6" t="s">
        <v>96</v>
      </c>
      <c r="E798" s="6" t="s">
        <v>96</v>
      </c>
      <c r="F798" s="39" t="s">
        <v>96</v>
      </c>
      <c r="G798" s="6" t="s">
        <v>96</v>
      </c>
      <c r="H798" s="6" t="s">
        <v>96</v>
      </c>
      <c r="I798" t="s">
        <v>96</v>
      </c>
      <c r="J798" s="6" t="s">
        <v>96</v>
      </c>
      <c r="K798" s="6" t="s">
        <v>96</v>
      </c>
      <c r="L798" s="6" t="s">
        <v>96</v>
      </c>
      <c r="M798" s="6" t="s">
        <v>96</v>
      </c>
      <c r="N798" s="6" t="s">
        <v>96</v>
      </c>
      <c r="O798" s="6" t="s">
        <v>96</v>
      </c>
      <c r="P798" s="39" t="s">
        <v>96</v>
      </c>
      <c r="Q798" s="6" t="s">
        <v>96</v>
      </c>
      <c r="R798" s="6" t="s">
        <v>96</v>
      </c>
      <c r="S798" s="6" t="s">
        <v>96</v>
      </c>
      <c r="T798" s="6" t="s">
        <v>96</v>
      </c>
      <c r="U798" s="7" t="s">
        <v>96</v>
      </c>
      <c r="V798" s="16" t="s">
        <v>96</v>
      </c>
      <c r="W798" s="16" t="s">
        <v>96</v>
      </c>
      <c r="X798" s="16" t="s">
        <v>96</v>
      </c>
      <c r="Y798" s="16" t="s">
        <v>96</v>
      </c>
      <c r="Z798" s="61" t="s">
        <v>96</v>
      </c>
      <c r="AA798" s="6" t="s">
        <v>96</v>
      </c>
      <c r="AB798" s="6" t="s">
        <v>96</v>
      </c>
      <c r="AC798" s="6" t="s">
        <v>96</v>
      </c>
      <c r="AD798" s="6" t="s">
        <v>96</v>
      </c>
      <c r="AE798" s="6" t="s">
        <v>96</v>
      </c>
      <c r="AF798" s="6" t="s">
        <v>96</v>
      </c>
      <c r="AG798" s="6" t="s">
        <v>96</v>
      </c>
      <c r="AH798" s="6" t="s">
        <v>96</v>
      </c>
      <c r="AI798" s="6" t="s">
        <v>96</v>
      </c>
      <c r="AJ798" s="6" t="s">
        <v>96</v>
      </c>
      <c r="AK798" s="6" t="s">
        <v>96</v>
      </c>
      <c r="AL798" s="6" t="s">
        <v>96</v>
      </c>
      <c r="AM798" s="6" t="s">
        <v>96</v>
      </c>
      <c r="AN798" s="6" t="s">
        <v>96</v>
      </c>
      <c r="AO798" s="6" t="s">
        <v>96</v>
      </c>
      <c r="AP798" s="6" t="s">
        <v>96</v>
      </c>
      <c r="AQ798" s="6" t="s">
        <v>96</v>
      </c>
      <c r="AR798" s="6" t="s">
        <v>96</v>
      </c>
      <c r="AS798" s="6" t="s">
        <v>96</v>
      </c>
      <c r="AT798" s="6" t="s">
        <v>96</v>
      </c>
      <c r="AU798" s="6" t="s">
        <v>96</v>
      </c>
      <c r="AV798" s="6" t="s">
        <v>96</v>
      </c>
      <c r="AW798" s="6" t="s">
        <v>96</v>
      </c>
      <c r="AX798" s="6" t="s">
        <v>96</v>
      </c>
      <c r="AY798" s="6" t="s">
        <v>96</v>
      </c>
      <c r="AZ798" s="6" t="s">
        <v>96</v>
      </c>
      <c r="BA798" s="6" t="s">
        <v>96</v>
      </c>
      <c r="BB798" s="6" t="s">
        <v>96</v>
      </c>
      <c r="BC798" s="6" t="s">
        <v>96</v>
      </c>
      <c r="BD798" s="6" t="s">
        <v>96</v>
      </c>
      <c r="BE798" s="6" t="s">
        <v>96</v>
      </c>
      <c r="BF798" s="6" t="s">
        <v>96</v>
      </c>
      <c r="BG798" s="6" t="s">
        <v>96</v>
      </c>
      <c r="BH798" s="6" t="s">
        <v>96</v>
      </c>
      <c r="BI798" s="6" t="s">
        <v>96</v>
      </c>
      <c r="BJ798" s="6" t="s">
        <v>96</v>
      </c>
      <c r="BK798" s="6" t="s">
        <v>96</v>
      </c>
      <c r="BL798" s="6" t="s">
        <v>96</v>
      </c>
      <c r="BM798" s="6" t="s">
        <v>96</v>
      </c>
      <c r="BN798" s="6" t="s">
        <v>96</v>
      </c>
      <c r="BO798" s="6" t="s">
        <v>96</v>
      </c>
      <c r="BP798" s="6" t="s">
        <v>96</v>
      </c>
      <c r="BQ798" s="6" t="s">
        <v>96</v>
      </c>
      <c r="BR798" s="6" t="s">
        <v>96</v>
      </c>
      <c r="BS798" s="6" t="s">
        <v>96</v>
      </c>
      <c r="BT798" s="6" t="s">
        <v>96</v>
      </c>
      <c r="BU798" s="6" t="s">
        <v>96</v>
      </c>
      <c r="BV798" s="6" t="s">
        <v>96</v>
      </c>
      <c r="BW798" s="6" t="s">
        <v>96</v>
      </c>
      <c r="BX798" s="6" t="s">
        <v>96</v>
      </c>
    </row>
    <row r="799" spans="1:76" x14ac:dyDescent="0.25">
      <c r="A799" s="6" t="s">
        <v>96</v>
      </c>
      <c r="B799" s="6" t="s">
        <v>96</v>
      </c>
      <c r="C799" s="6" t="s">
        <v>96</v>
      </c>
      <c r="D799" s="6" t="s">
        <v>96</v>
      </c>
      <c r="E799" s="6" t="s">
        <v>96</v>
      </c>
      <c r="F799" s="39" t="s">
        <v>96</v>
      </c>
      <c r="G799" s="6" t="s">
        <v>96</v>
      </c>
      <c r="H799" s="6" t="s">
        <v>96</v>
      </c>
      <c r="I799" t="s">
        <v>96</v>
      </c>
      <c r="J799" s="6" t="s">
        <v>96</v>
      </c>
      <c r="K799" s="6" t="s">
        <v>96</v>
      </c>
      <c r="L799" s="6" t="s">
        <v>96</v>
      </c>
      <c r="M799" s="6" t="s">
        <v>96</v>
      </c>
      <c r="N799" s="6" t="s">
        <v>96</v>
      </c>
      <c r="O799" s="6" t="s">
        <v>96</v>
      </c>
      <c r="P799" s="39" t="s">
        <v>96</v>
      </c>
      <c r="Q799" s="6" t="s">
        <v>96</v>
      </c>
      <c r="R799" s="6" t="s">
        <v>96</v>
      </c>
      <c r="S799" s="6" t="s">
        <v>96</v>
      </c>
      <c r="T799" s="6" t="s">
        <v>96</v>
      </c>
      <c r="U799" s="7" t="s">
        <v>96</v>
      </c>
      <c r="V799" s="16" t="s">
        <v>96</v>
      </c>
      <c r="W799" s="16" t="s">
        <v>96</v>
      </c>
      <c r="X799" s="16" t="s">
        <v>96</v>
      </c>
      <c r="Y799" s="16" t="s">
        <v>96</v>
      </c>
      <c r="Z799" s="61" t="s">
        <v>96</v>
      </c>
      <c r="AA799" s="6" t="s">
        <v>96</v>
      </c>
      <c r="AB799" s="6" t="s">
        <v>96</v>
      </c>
      <c r="AC799" s="6" t="s">
        <v>96</v>
      </c>
      <c r="AD799" s="6" t="s">
        <v>96</v>
      </c>
      <c r="AE799" s="6" t="s">
        <v>96</v>
      </c>
      <c r="AF799" s="6" t="s">
        <v>96</v>
      </c>
      <c r="AG799" s="6" t="s">
        <v>96</v>
      </c>
      <c r="AH799" s="6" t="s">
        <v>96</v>
      </c>
      <c r="AI799" s="6" t="s">
        <v>96</v>
      </c>
      <c r="AJ799" s="6" t="s">
        <v>96</v>
      </c>
      <c r="AK799" s="6" t="s">
        <v>96</v>
      </c>
      <c r="AL799" s="6" t="s">
        <v>96</v>
      </c>
      <c r="AM799" s="6" t="s">
        <v>96</v>
      </c>
      <c r="AN799" s="6" t="s">
        <v>96</v>
      </c>
      <c r="AO799" s="6" t="s">
        <v>96</v>
      </c>
      <c r="AP799" s="6" t="s">
        <v>96</v>
      </c>
      <c r="AQ799" s="6" t="s">
        <v>96</v>
      </c>
      <c r="AR799" s="6" t="s">
        <v>96</v>
      </c>
      <c r="AS799" s="6" t="s">
        <v>96</v>
      </c>
      <c r="AT799" s="6" t="s">
        <v>96</v>
      </c>
      <c r="AU799" s="6" t="s">
        <v>96</v>
      </c>
      <c r="AV799" s="6" t="s">
        <v>96</v>
      </c>
      <c r="AW799" s="6" t="s">
        <v>96</v>
      </c>
      <c r="AX799" s="6" t="s">
        <v>96</v>
      </c>
      <c r="AY799" s="6" t="s">
        <v>96</v>
      </c>
      <c r="AZ799" s="6" t="s">
        <v>96</v>
      </c>
      <c r="BA799" s="6" t="s">
        <v>96</v>
      </c>
      <c r="BB799" s="6" t="s">
        <v>96</v>
      </c>
      <c r="BC799" s="6" t="s">
        <v>96</v>
      </c>
      <c r="BD799" s="6" t="s">
        <v>96</v>
      </c>
      <c r="BE799" s="6" t="s">
        <v>96</v>
      </c>
      <c r="BF799" s="6" t="s">
        <v>96</v>
      </c>
      <c r="BG799" s="6" t="s">
        <v>96</v>
      </c>
      <c r="BH799" s="6" t="s">
        <v>96</v>
      </c>
      <c r="BI799" s="6" t="s">
        <v>96</v>
      </c>
      <c r="BJ799" s="6" t="s">
        <v>96</v>
      </c>
      <c r="BK799" s="6" t="s">
        <v>96</v>
      </c>
      <c r="BL799" s="6" t="s">
        <v>96</v>
      </c>
      <c r="BM799" s="6" t="s">
        <v>96</v>
      </c>
      <c r="BN799" s="6" t="s">
        <v>96</v>
      </c>
      <c r="BO799" s="6" t="s">
        <v>96</v>
      </c>
      <c r="BP799" s="6" t="s">
        <v>96</v>
      </c>
      <c r="BQ799" s="6" t="s">
        <v>96</v>
      </c>
      <c r="BR799" s="6" t="s">
        <v>96</v>
      </c>
      <c r="BS799" s="6" t="s">
        <v>96</v>
      </c>
      <c r="BT799" s="6" t="s">
        <v>96</v>
      </c>
      <c r="BU799" s="6" t="s">
        <v>96</v>
      </c>
      <c r="BV799" s="6" t="s">
        <v>96</v>
      </c>
      <c r="BW799" s="6" t="s">
        <v>96</v>
      </c>
      <c r="BX799" s="6" t="s">
        <v>96</v>
      </c>
    </row>
    <row r="800" spans="1:76" x14ac:dyDescent="0.25">
      <c r="A800" s="6" t="s">
        <v>96</v>
      </c>
      <c r="B800" s="6" t="s">
        <v>96</v>
      </c>
      <c r="C800" s="6" t="s">
        <v>96</v>
      </c>
      <c r="D800" s="6" t="s">
        <v>96</v>
      </c>
      <c r="E800" s="6" t="s">
        <v>96</v>
      </c>
      <c r="F800" s="39" t="s">
        <v>96</v>
      </c>
      <c r="G800" s="6" t="s">
        <v>96</v>
      </c>
      <c r="H800" s="6" t="s">
        <v>96</v>
      </c>
      <c r="I800" t="s">
        <v>96</v>
      </c>
      <c r="J800" s="6" t="s">
        <v>96</v>
      </c>
      <c r="K800" s="6" t="s">
        <v>96</v>
      </c>
      <c r="L800" s="6" t="s">
        <v>96</v>
      </c>
      <c r="M800" s="6" t="s">
        <v>96</v>
      </c>
      <c r="N800" s="6" t="s">
        <v>96</v>
      </c>
      <c r="O800" s="6" t="s">
        <v>96</v>
      </c>
      <c r="P800" s="39" t="s">
        <v>96</v>
      </c>
      <c r="Q800" s="6" t="s">
        <v>96</v>
      </c>
      <c r="R800" s="6" t="s">
        <v>96</v>
      </c>
      <c r="S800" s="6" t="s">
        <v>96</v>
      </c>
      <c r="T800" s="6" t="s">
        <v>96</v>
      </c>
      <c r="U800" s="7" t="s">
        <v>96</v>
      </c>
      <c r="V800" s="16" t="s">
        <v>96</v>
      </c>
      <c r="W800" s="16" t="s">
        <v>96</v>
      </c>
      <c r="X800" s="16" t="s">
        <v>96</v>
      </c>
      <c r="Y800" s="16" t="s">
        <v>96</v>
      </c>
      <c r="Z800" s="61" t="s">
        <v>96</v>
      </c>
      <c r="AA800" s="6" t="s">
        <v>96</v>
      </c>
      <c r="AB800" s="6" t="s">
        <v>96</v>
      </c>
      <c r="AC800" s="6" t="s">
        <v>96</v>
      </c>
      <c r="AD800" s="6" t="s">
        <v>96</v>
      </c>
      <c r="AE800" s="6" t="s">
        <v>96</v>
      </c>
      <c r="AF800" s="6" t="s">
        <v>96</v>
      </c>
      <c r="AG800" s="6" t="s">
        <v>96</v>
      </c>
      <c r="AH800" s="6" t="s">
        <v>96</v>
      </c>
      <c r="AI800" s="6" t="s">
        <v>96</v>
      </c>
      <c r="AJ800" s="6" t="s">
        <v>96</v>
      </c>
      <c r="AK800" s="6" t="s">
        <v>96</v>
      </c>
      <c r="AL800" s="6" t="s">
        <v>96</v>
      </c>
      <c r="AM800" s="6" t="s">
        <v>96</v>
      </c>
      <c r="AN800" s="6" t="s">
        <v>96</v>
      </c>
      <c r="AO800" s="6" t="s">
        <v>96</v>
      </c>
      <c r="AP800" s="6" t="s">
        <v>96</v>
      </c>
      <c r="AQ800" s="6" t="s">
        <v>96</v>
      </c>
      <c r="AR800" s="6" t="s">
        <v>96</v>
      </c>
      <c r="AS800" s="6" t="s">
        <v>96</v>
      </c>
      <c r="AT800" s="6" t="s">
        <v>96</v>
      </c>
      <c r="AU800" s="6" t="s">
        <v>96</v>
      </c>
      <c r="AV800" s="6" t="s">
        <v>96</v>
      </c>
      <c r="AW800" s="6" t="s">
        <v>96</v>
      </c>
      <c r="AX800" s="6" t="s">
        <v>96</v>
      </c>
      <c r="AY800" s="6" t="s">
        <v>96</v>
      </c>
      <c r="AZ800" s="6" t="s">
        <v>96</v>
      </c>
      <c r="BA800" s="6" t="s">
        <v>96</v>
      </c>
      <c r="BB800" s="6" t="s">
        <v>96</v>
      </c>
      <c r="BC800" s="6" t="s">
        <v>96</v>
      </c>
      <c r="BD800" s="6" t="s">
        <v>96</v>
      </c>
      <c r="BE800" s="6" t="s">
        <v>96</v>
      </c>
      <c r="BF800" s="6" t="s">
        <v>96</v>
      </c>
      <c r="BG800" s="6" t="s">
        <v>96</v>
      </c>
      <c r="BH800" s="6" t="s">
        <v>96</v>
      </c>
      <c r="BI800" s="6" t="s">
        <v>96</v>
      </c>
      <c r="BJ800" s="6" t="s">
        <v>96</v>
      </c>
      <c r="BK800" s="6" t="s">
        <v>96</v>
      </c>
      <c r="BL800" s="6" t="s">
        <v>96</v>
      </c>
      <c r="BM800" s="6" t="s">
        <v>96</v>
      </c>
      <c r="BN800" s="6" t="s">
        <v>96</v>
      </c>
      <c r="BO800" s="6" t="s">
        <v>96</v>
      </c>
      <c r="BP800" s="6" t="s">
        <v>96</v>
      </c>
      <c r="BQ800" s="6" t="s">
        <v>96</v>
      </c>
      <c r="BR800" s="6" t="s">
        <v>96</v>
      </c>
      <c r="BS800" s="6" t="s">
        <v>96</v>
      </c>
      <c r="BT800" s="6" t="s">
        <v>96</v>
      </c>
      <c r="BU800" s="6" t="s">
        <v>96</v>
      </c>
      <c r="BV800" s="6" t="s">
        <v>96</v>
      </c>
      <c r="BW800" s="6" t="s">
        <v>96</v>
      </c>
      <c r="BX800" s="6" t="s">
        <v>96</v>
      </c>
    </row>
    <row r="801" spans="1:76" x14ac:dyDescent="0.25">
      <c r="A801" s="6" t="s">
        <v>96</v>
      </c>
      <c r="B801" s="6" t="s">
        <v>96</v>
      </c>
      <c r="C801" s="6" t="s">
        <v>96</v>
      </c>
      <c r="D801" s="6" t="s">
        <v>96</v>
      </c>
      <c r="E801" s="6" t="s">
        <v>96</v>
      </c>
      <c r="F801" s="39" t="s">
        <v>96</v>
      </c>
      <c r="G801" s="6" t="s">
        <v>96</v>
      </c>
      <c r="H801" s="6" t="s">
        <v>96</v>
      </c>
      <c r="I801" t="s">
        <v>96</v>
      </c>
      <c r="J801" s="6" t="s">
        <v>96</v>
      </c>
      <c r="K801" s="6" t="s">
        <v>96</v>
      </c>
      <c r="L801" s="6" t="s">
        <v>96</v>
      </c>
      <c r="M801" s="6" t="s">
        <v>96</v>
      </c>
      <c r="N801" s="6" t="s">
        <v>96</v>
      </c>
      <c r="O801" s="6" t="s">
        <v>96</v>
      </c>
      <c r="P801" s="39" t="s">
        <v>96</v>
      </c>
      <c r="Q801" s="6" t="s">
        <v>96</v>
      </c>
      <c r="R801" s="6" t="s">
        <v>96</v>
      </c>
      <c r="S801" s="6" t="s">
        <v>96</v>
      </c>
      <c r="T801" s="6" t="s">
        <v>96</v>
      </c>
      <c r="U801" s="7" t="s">
        <v>96</v>
      </c>
      <c r="V801" s="16" t="s">
        <v>96</v>
      </c>
      <c r="W801" s="16" t="s">
        <v>96</v>
      </c>
      <c r="X801" s="16" t="s">
        <v>96</v>
      </c>
      <c r="Y801" s="16" t="s">
        <v>96</v>
      </c>
      <c r="Z801" s="61" t="s">
        <v>96</v>
      </c>
      <c r="AA801" s="6" t="s">
        <v>96</v>
      </c>
      <c r="AB801" s="6" t="s">
        <v>96</v>
      </c>
      <c r="AC801" s="6" t="s">
        <v>96</v>
      </c>
      <c r="AD801" s="6" t="s">
        <v>96</v>
      </c>
      <c r="AE801" s="6" t="s">
        <v>96</v>
      </c>
      <c r="AF801" s="6" t="s">
        <v>96</v>
      </c>
      <c r="AG801" s="6" t="s">
        <v>96</v>
      </c>
      <c r="AH801" s="6" t="s">
        <v>96</v>
      </c>
      <c r="AI801" s="6" t="s">
        <v>96</v>
      </c>
      <c r="AJ801" s="6" t="s">
        <v>96</v>
      </c>
      <c r="AK801" s="6" t="s">
        <v>96</v>
      </c>
      <c r="AL801" s="6" t="s">
        <v>96</v>
      </c>
      <c r="AM801" s="6" t="s">
        <v>96</v>
      </c>
      <c r="AN801" s="6" t="s">
        <v>96</v>
      </c>
      <c r="AO801" s="6" t="s">
        <v>96</v>
      </c>
      <c r="AP801" s="6" t="s">
        <v>96</v>
      </c>
      <c r="AQ801" s="6" t="s">
        <v>96</v>
      </c>
      <c r="AR801" s="6" t="s">
        <v>96</v>
      </c>
      <c r="AS801" s="6" t="s">
        <v>96</v>
      </c>
      <c r="AT801" s="6" t="s">
        <v>96</v>
      </c>
      <c r="AU801" s="6" t="s">
        <v>96</v>
      </c>
      <c r="AV801" s="6" t="s">
        <v>96</v>
      </c>
      <c r="AW801" s="6" t="s">
        <v>96</v>
      </c>
      <c r="AX801" s="6" t="s">
        <v>96</v>
      </c>
      <c r="AY801" s="6" t="s">
        <v>96</v>
      </c>
      <c r="AZ801" s="6" t="s">
        <v>96</v>
      </c>
      <c r="BA801" s="6" t="s">
        <v>96</v>
      </c>
      <c r="BB801" s="6" t="s">
        <v>96</v>
      </c>
      <c r="BC801" s="6" t="s">
        <v>96</v>
      </c>
      <c r="BD801" s="6" t="s">
        <v>96</v>
      </c>
      <c r="BE801" s="6" t="s">
        <v>96</v>
      </c>
      <c r="BF801" s="6" t="s">
        <v>96</v>
      </c>
      <c r="BG801" s="6" t="s">
        <v>96</v>
      </c>
      <c r="BH801" s="6" t="s">
        <v>96</v>
      </c>
      <c r="BI801" s="6" t="s">
        <v>96</v>
      </c>
      <c r="BJ801" s="6" t="s">
        <v>96</v>
      </c>
      <c r="BK801" s="6" t="s">
        <v>96</v>
      </c>
      <c r="BL801" s="6" t="s">
        <v>96</v>
      </c>
      <c r="BM801" s="6" t="s">
        <v>96</v>
      </c>
      <c r="BN801" s="6" t="s">
        <v>96</v>
      </c>
      <c r="BO801" s="6" t="s">
        <v>96</v>
      </c>
      <c r="BP801" s="6" t="s">
        <v>96</v>
      </c>
      <c r="BQ801" s="6" t="s">
        <v>96</v>
      </c>
      <c r="BR801" s="6" t="s">
        <v>96</v>
      </c>
      <c r="BS801" s="6" t="s">
        <v>96</v>
      </c>
      <c r="BT801" s="6" t="s">
        <v>96</v>
      </c>
      <c r="BU801" s="6" t="s">
        <v>96</v>
      </c>
      <c r="BV801" s="6" t="s">
        <v>96</v>
      </c>
      <c r="BW801" s="6" t="s">
        <v>96</v>
      </c>
      <c r="BX801" s="6" t="s">
        <v>96</v>
      </c>
    </row>
    <row r="802" spans="1:76" x14ac:dyDescent="0.25">
      <c r="A802" s="6" t="s">
        <v>96</v>
      </c>
      <c r="B802" s="6" t="s">
        <v>96</v>
      </c>
      <c r="C802" s="6" t="s">
        <v>96</v>
      </c>
      <c r="D802" s="6" t="s">
        <v>96</v>
      </c>
      <c r="E802" s="6" t="s">
        <v>96</v>
      </c>
      <c r="F802" s="39" t="s">
        <v>96</v>
      </c>
      <c r="G802" s="6" t="s">
        <v>96</v>
      </c>
      <c r="H802" s="6" t="s">
        <v>96</v>
      </c>
      <c r="I802" t="s">
        <v>96</v>
      </c>
      <c r="J802" s="6" t="s">
        <v>96</v>
      </c>
      <c r="K802" s="6" t="s">
        <v>96</v>
      </c>
      <c r="L802" s="6" t="s">
        <v>96</v>
      </c>
      <c r="M802" s="6" t="s">
        <v>96</v>
      </c>
      <c r="N802" s="6" t="s">
        <v>96</v>
      </c>
      <c r="O802" s="6" t="s">
        <v>96</v>
      </c>
      <c r="P802" s="39" t="s">
        <v>96</v>
      </c>
      <c r="Q802" s="6" t="s">
        <v>96</v>
      </c>
      <c r="R802" s="6" t="s">
        <v>96</v>
      </c>
      <c r="S802" s="6" t="s">
        <v>96</v>
      </c>
      <c r="T802" s="6" t="s">
        <v>96</v>
      </c>
      <c r="U802" s="7" t="s">
        <v>96</v>
      </c>
      <c r="V802" s="16" t="s">
        <v>96</v>
      </c>
      <c r="W802" s="16" t="s">
        <v>96</v>
      </c>
      <c r="X802" s="16" t="s">
        <v>96</v>
      </c>
      <c r="Y802" s="16" t="s">
        <v>96</v>
      </c>
      <c r="Z802" s="61" t="s">
        <v>96</v>
      </c>
      <c r="AA802" s="6" t="s">
        <v>96</v>
      </c>
      <c r="AB802" s="6" t="s">
        <v>96</v>
      </c>
      <c r="AC802" s="6" t="s">
        <v>96</v>
      </c>
      <c r="AD802" s="6" t="s">
        <v>96</v>
      </c>
      <c r="AE802" s="6" t="s">
        <v>96</v>
      </c>
      <c r="AF802" s="6" t="s">
        <v>96</v>
      </c>
      <c r="AG802" s="6" t="s">
        <v>96</v>
      </c>
      <c r="AH802" s="6" t="s">
        <v>96</v>
      </c>
      <c r="AI802" s="6" t="s">
        <v>96</v>
      </c>
      <c r="AJ802" s="6" t="s">
        <v>96</v>
      </c>
      <c r="AK802" s="6" t="s">
        <v>96</v>
      </c>
      <c r="AL802" s="6" t="s">
        <v>96</v>
      </c>
      <c r="AM802" s="6" t="s">
        <v>96</v>
      </c>
      <c r="AN802" s="6" t="s">
        <v>96</v>
      </c>
      <c r="AO802" s="6" t="s">
        <v>96</v>
      </c>
      <c r="AP802" s="6" t="s">
        <v>96</v>
      </c>
      <c r="AQ802" s="6" t="s">
        <v>96</v>
      </c>
      <c r="AR802" s="6" t="s">
        <v>96</v>
      </c>
      <c r="AS802" s="6" t="s">
        <v>96</v>
      </c>
      <c r="AT802" s="6" t="s">
        <v>96</v>
      </c>
      <c r="AU802" s="6" t="s">
        <v>96</v>
      </c>
      <c r="AV802" s="6" t="s">
        <v>96</v>
      </c>
      <c r="AW802" s="6" t="s">
        <v>96</v>
      </c>
      <c r="AX802" s="6" t="s">
        <v>96</v>
      </c>
      <c r="AY802" s="6" t="s">
        <v>96</v>
      </c>
      <c r="AZ802" s="6" t="s">
        <v>96</v>
      </c>
      <c r="BA802" s="6" t="s">
        <v>96</v>
      </c>
      <c r="BB802" s="6" t="s">
        <v>96</v>
      </c>
      <c r="BC802" s="6" t="s">
        <v>96</v>
      </c>
      <c r="BD802" s="6" t="s">
        <v>96</v>
      </c>
      <c r="BE802" s="6" t="s">
        <v>96</v>
      </c>
      <c r="BF802" s="6" t="s">
        <v>96</v>
      </c>
      <c r="BG802" s="6" t="s">
        <v>96</v>
      </c>
      <c r="BH802" s="6" t="s">
        <v>96</v>
      </c>
      <c r="BI802" s="6" t="s">
        <v>96</v>
      </c>
      <c r="BJ802" s="6" t="s">
        <v>96</v>
      </c>
      <c r="BK802" s="6" t="s">
        <v>96</v>
      </c>
      <c r="BL802" s="6" t="s">
        <v>96</v>
      </c>
      <c r="BM802" s="6" t="s">
        <v>96</v>
      </c>
      <c r="BN802" s="6" t="s">
        <v>96</v>
      </c>
      <c r="BO802" s="6" t="s">
        <v>96</v>
      </c>
      <c r="BP802" s="6" t="s">
        <v>96</v>
      </c>
      <c r="BQ802" s="6" t="s">
        <v>96</v>
      </c>
      <c r="BR802" s="6" t="s">
        <v>96</v>
      </c>
      <c r="BS802" s="6" t="s">
        <v>96</v>
      </c>
      <c r="BT802" s="6" t="s">
        <v>96</v>
      </c>
      <c r="BU802" s="6" t="s">
        <v>96</v>
      </c>
      <c r="BV802" s="6" t="s">
        <v>96</v>
      </c>
      <c r="BW802" s="6" t="s">
        <v>96</v>
      </c>
      <c r="BX802" s="6" t="s">
        <v>96</v>
      </c>
    </row>
    <row r="803" spans="1:76" x14ac:dyDescent="0.25">
      <c r="A803" s="6" t="s">
        <v>96</v>
      </c>
      <c r="B803" s="6" t="s">
        <v>96</v>
      </c>
      <c r="C803" s="6" t="s">
        <v>96</v>
      </c>
      <c r="D803" s="6" t="s">
        <v>96</v>
      </c>
      <c r="E803" s="6" t="s">
        <v>96</v>
      </c>
      <c r="F803" s="39" t="s">
        <v>96</v>
      </c>
      <c r="G803" s="6" t="s">
        <v>96</v>
      </c>
      <c r="H803" s="6" t="s">
        <v>96</v>
      </c>
      <c r="I803" t="s">
        <v>96</v>
      </c>
      <c r="J803" s="6" t="s">
        <v>96</v>
      </c>
      <c r="K803" s="6" t="s">
        <v>96</v>
      </c>
      <c r="L803" s="6" t="s">
        <v>96</v>
      </c>
      <c r="M803" s="6" t="s">
        <v>96</v>
      </c>
      <c r="N803" s="6" t="s">
        <v>96</v>
      </c>
      <c r="O803" s="6" t="s">
        <v>96</v>
      </c>
      <c r="P803" s="39" t="s">
        <v>96</v>
      </c>
      <c r="Q803" s="6" t="s">
        <v>96</v>
      </c>
      <c r="R803" s="6" t="s">
        <v>96</v>
      </c>
      <c r="S803" s="6" t="s">
        <v>96</v>
      </c>
      <c r="T803" s="6" t="s">
        <v>96</v>
      </c>
      <c r="U803" s="7" t="s">
        <v>96</v>
      </c>
      <c r="V803" s="16" t="s">
        <v>96</v>
      </c>
      <c r="W803" s="16" t="s">
        <v>96</v>
      </c>
      <c r="X803" s="16" t="s">
        <v>96</v>
      </c>
      <c r="Y803" s="16" t="s">
        <v>96</v>
      </c>
      <c r="Z803" s="61" t="s">
        <v>96</v>
      </c>
      <c r="AA803" s="6" t="s">
        <v>96</v>
      </c>
      <c r="AB803" s="6" t="s">
        <v>96</v>
      </c>
      <c r="AC803" s="6" t="s">
        <v>96</v>
      </c>
      <c r="AD803" s="6" t="s">
        <v>96</v>
      </c>
      <c r="AE803" s="6" t="s">
        <v>96</v>
      </c>
      <c r="AF803" s="6" t="s">
        <v>96</v>
      </c>
      <c r="AG803" s="6" t="s">
        <v>96</v>
      </c>
      <c r="AH803" s="6" t="s">
        <v>96</v>
      </c>
      <c r="AI803" s="6" t="s">
        <v>96</v>
      </c>
      <c r="AJ803" s="6" t="s">
        <v>96</v>
      </c>
      <c r="AK803" s="6" t="s">
        <v>96</v>
      </c>
      <c r="AL803" s="6" t="s">
        <v>96</v>
      </c>
      <c r="AM803" s="6" t="s">
        <v>96</v>
      </c>
      <c r="AN803" s="6" t="s">
        <v>96</v>
      </c>
      <c r="AO803" s="6" t="s">
        <v>96</v>
      </c>
      <c r="AP803" s="6" t="s">
        <v>96</v>
      </c>
      <c r="AQ803" s="6" t="s">
        <v>96</v>
      </c>
      <c r="AR803" s="6" t="s">
        <v>96</v>
      </c>
      <c r="AS803" s="6" t="s">
        <v>96</v>
      </c>
      <c r="AT803" s="6" t="s">
        <v>96</v>
      </c>
      <c r="AU803" s="6" t="s">
        <v>96</v>
      </c>
      <c r="AV803" s="6" t="s">
        <v>96</v>
      </c>
      <c r="AW803" s="6" t="s">
        <v>96</v>
      </c>
      <c r="AX803" s="6" t="s">
        <v>96</v>
      </c>
      <c r="AY803" s="6" t="s">
        <v>96</v>
      </c>
      <c r="AZ803" s="6" t="s">
        <v>96</v>
      </c>
      <c r="BA803" s="6" t="s">
        <v>96</v>
      </c>
      <c r="BB803" s="6" t="s">
        <v>96</v>
      </c>
      <c r="BC803" s="6" t="s">
        <v>96</v>
      </c>
      <c r="BD803" s="6" t="s">
        <v>96</v>
      </c>
      <c r="BE803" s="6" t="s">
        <v>96</v>
      </c>
      <c r="BF803" s="6" t="s">
        <v>96</v>
      </c>
      <c r="BG803" s="6" t="s">
        <v>96</v>
      </c>
      <c r="BH803" s="6" t="s">
        <v>96</v>
      </c>
      <c r="BI803" s="6" t="s">
        <v>96</v>
      </c>
      <c r="BJ803" s="6" t="s">
        <v>96</v>
      </c>
      <c r="BK803" s="6" t="s">
        <v>96</v>
      </c>
      <c r="BL803" s="6" t="s">
        <v>96</v>
      </c>
      <c r="BM803" s="6" t="s">
        <v>96</v>
      </c>
      <c r="BN803" s="6" t="s">
        <v>96</v>
      </c>
      <c r="BO803" s="6" t="s">
        <v>96</v>
      </c>
      <c r="BP803" s="6" t="s">
        <v>96</v>
      </c>
      <c r="BQ803" s="6" t="s">
        <v>96</v>
      </c>
      <c r="BR803" s="6" t="s">
        <v>96</v>
      </c>
      <c r="BS803" s="6" t="s">
        <v>96</v>
      </c>
      <c r="BT803" s="6" t="s">
        <v>96</v>
      </c>
      <c r="BU803" s="6" t="s">
        <v>96</v>
      </c>
      <c r="BV803" s="6" t="s">
        <v>96</v>
      </c>
      <c r="BW803" s="6" t="s">
        <v>96</v>
      </c>
      <c r="BX803" s="6" t="s">
        <v>96</v>
      </c>
    </row>
    <row r="804" spans="1:76" x14ac:dyDescent="0.25">
      <c r="A804" s="6" t="s">
        <v>96</v>
      </c>
      <c r="B804" s="6" t="s">
        <v>96</v>
      </c>
      <c r="C804" s="6" t="s">
        <v>96</v>
      </c>
      <c r="D804" s="6" t="s">
        <v>96</v>
      </c>
      <c r="E804" s="6" t="s">
        <v>96</v>
      </c>
      <c r="F804" s="39" t="s">
        <v>96</v>
      </c>
      <c r="G804" s="6" t="s">
        <v>96</v>
      </c>
      <c r="H804" s="6" t="s">
        <v>96</v>
      </c>
      <c r="I804" t="s">
        <v>96</v>
      </c>
      <c r="J804" s="6" t="s">
        <v>96</v>
      </c>
      <c r="K804" s="6" t="s">
        <v>96</v>
      </c>
      <c r="L804" s="6" t="s">
        <v>96</v>
      </c>
      <c r="M804" s="6" t="s">
        <v>96</v>
      </c>
      <c r="N804" s="6" t="s">
        <v>96</v>
      </c>
      <c r="O804" s="6" t="s">
        <v>96</v>
      </c>
      <c r="P804" s="39" t="s">
        <v>96</v>
      </c>
      <c r="Q804" s="6" t="s">
        <v>96</v>
      </c>
      <c r="R804" s="6" t="s">
        <v>96</v>
      </c>
      <c r="S804" s="6" t="s">
        <v>96</v>
      </c>
      <c r="T804" s="6" t="s">
        <v>96</v>
      </c>
      <c r="U804" s="7" t="s">
        <v>96</v>
      </c>
      <c r="V804" s="16" t="s">
        <v>96</v>
      </c>
      <c r="W804" s="16" t="s">
        <v>96</v>
      </c>
      <c r="X804" s="16" t="s">
        <v>96</v>
      </c>
      <c r="Y804" s="16" t="s">
        <v>96</v>
      </c>
      <c r="Z804" s="61" t="s">
        <v>96</v>
      </c>
      <c r="AA804" s="6" t="s">
        <v>96</v>
      </c>
      <c r="AB804" s="6" t="s">
        <v>96</v>
      </c>
      <c r="AC804" s="6" t="s">
        <v>96</v>
      </c>
      <c r="AD804" s="6" t="s">
        <v>96</v>
      </c>
      <c r="AE804" s="6" t="s">
        <v>96</v>
      </c>
      <c r="AF804" s="6" t="s">
        <v>96</v>
      </c>
      <c r="AG804" s="6" t="s">
        <v>96</v>
      </c>
      <c r="AH804" s="6" t="s">
        <v>96</v>
      </c>
      <c r="AI804" s="6" t="s">
        <v>96</v>
      </c>
      <c r="AJ804" s="6" t="s">
        <v>96</v>
      </c>
      <c r="AK804" s="6" t="s">
        <v>96</v>
      </c>
      <c r="AL804" s="6" t="s">
        <v>96</v>
      </c>
      <c r="AM804" s="6" t="s">
        <v>96</v>
      </c>
      <c r="AN804" s="6" t="s">
        <v>96</v>
      </c>
      <c r="AO804" s="6" t="s">
        <v>96</v>
      </c>
      <c r="AP804" s="6" t="s">
        <v>96</v>
      </c>
      <c r="AQ804" s="6" t="s">
        <v>96</v>
      </c>
      <c r="AR804" s="6" t="s">
        <v>96</v>
      </c>
      <c r="AS804" s="6" t="s">
        <v>96</v>
      </c>
      <c r="AT804" s="6" t="s">
        <v>96</v>
      </c>
      <c r="AU804" s="6" t="s">
        <v>96</v>
      </c>
      <c r="AV804" s="6" t="s">
        <v>96</v>
      </c>
      <c r="AW804" s="6" t="s">
        <v>96</v>
      </c>
      <c r="AX804" s="6" t="s">
        <v>96</v>
      </c>
      <c r="AY804" s="6" t="s">
        <v>96</v>
      </c>
      <c r="AZ804" s="6" t="s">
        <v>96</v>
      </c>
      <c r="BA804" s="6" t="s">
        <v>96</v>
      </c>
      <c r="BB804" s="6" t="s">
        <v>96</v>
      </c>
      <c r="BC804" s="6" t="s">
        <v>96</v>
      </c>
      <c r="BD804" s="6" t="s">
        <v>96</v>
      </c>
      <c r="BE804" s="6" t="s">
        <v>96</v>
      </c>
      <c r="BF804" s="6" t="s">
        <v>96</v>
      </c>
      <c r="BG804" s="6" t="s">
        <v>96</v>
      </c>
      <c r="BH804" s="6" t="s">
        <v>96</v>
      </c>
      <c r="BI804" s="6" t="s">
        <v>96</v>
      </c>
      <c r="BJ804" s="6" t="s">
        <v>96</v>
      </c>
      <c r="BK804" s="6" t="s">
        <v>96</v>
      </c>
      <c r="BL804" s="6" t="s">
        <v>96</v>
      </c>
      <c r="BM804" s="6" t="s">
        <v>96</v>
      </c>
      <c r="BN804" s="6" t="s">
        <v>96</v>
      </c>
      <c r="BO804" s="6" t="s">
        <v>96</v>
      </c>
      <c r="BP804" s="6" t="s">
        <v>96</v>
      </c>
      <c r="BQ804" s="6" t="s">
        <v>96</v>
      </c>
      <c r="BR804" s="6" t="s">
        <v>96</v>
      </c>
      <c r="BS804" s="6" t="s">
        <v>96</v>
      </c>
      <c r="BT804" s="6" t="s">
        <v>96</v>
      </c>
      <c r="BU804" s="6" t="s">
        <v>96</v>
      </c>
      <c r="BV804" s="6" t="s">
        <v>96</v>
      </c>
      <c r="BW804" s="6" t="s">
        <v>96</v>
      </c>
      <c r="BX804" s="6" t="s">
        <v>96</v>
      </c>
    </row>
    <row r="805" spans="1:76" x14ac:dyDescent="0.25">
      <c r="A805" s="6" t="s">
        <v>96</v>
      </c>
      <c r="B805" s="6" t="s">
        <v>96</v>
      </c>
      <c r="C805" s="6" t="s">
        <v>96</v>
      </c>
      <c r="D805" s="6" t="s">
        <v>96</v>
      </c>
      <c r="E805" s="6" t="s">
        <v>96</v>
      </c>
      <c r="F805" s="39" t="s">
        <v>96</v>
      </c>
      <c r="G805" s="6" t="s">
        <v>96</v>
      </c>
      <c r="H805" s="6" t="s">
        <v>96</v>
      </c>
      <c r="I805" t="s">
        <v>96</v>
      </c>
      <c r="J805" s="6" t="s">
        <v>96</v>
      </c>
      <c r="K805" s="6" t="s">
        <v>96</v>
      </c>
      <c r="L805" s="6" t="s">
        <v>96</v>
      </c>
      <c r="M805" s="6" t="s">
        <v>96</v>
      </c>
      <c r="N805" s="6" t="s">
        <v>96</v>
      </c>
      <c r="O805" s="6" t="s">
        <v>96</v>
      </c>
      <c r="P805" s="39" t="s">
        <v>96</v>
      </c>
      <c r="Q805" s="6" t="s">
        <v>96</v>
      </c>
      <c r="R805" s="6" t="s">
        <v>96</v>
      </c>
      <c r="S805" s="6" t="s">
        <v>96</v>
      </c>
      <c r="T805" s="6" t="s">
        <v>96</v>
      </c>
      <c r="U805" s="7" t="s">
        <v>96</v>
      </c>
      <c r="V805" s="16" t="s">
        <v>96</v>
      </c>
      <c r="W805" s="16" t="s">
        <v>96</v>
      </c>
      <c r="X805" s="16" t="s">
        <v>96</v>
      </c>
      <c r="Y805" s="16" t="s">
        <v>96</v>
      </c>
      <c r="Z805" s="61" t="s">
        <v>96</v>
      </c>
      <c r="AA805" s="6" t="s">
        <v>96</v>
      </c>
      <c r="AB805" s="6" t="s">
        <v>96</v>
      </c>
      <c r="AC805" s="6" t="s">
        <v>96</v>
      </c>
      <c r="AD805" s="6" t="s">
        <v>96</v>
      </c>
      <c r="AE805" s="6" t="s">
        <v>96</v>
      </c>
      <c r="AF805" s="6" t="s">
        <v>96</v>
      </c>
      <c r="AG805" s="6" t="s">
        <v>96</v>
      </c>
      <c r="AH805" s="6" t="s">
        <v>96</v>
      </c>
      <c r="AI805" s="6" t="s">
        <v>96</v>
      </c>
      <c r="AJ805" s="6" t="s">
        <v>96</v>
      </c>
      <c r="AK805" s="6" t="s">
        <v>96</v>
      </c>
      <c r="AL805" s="6" t="s">
        <v>96</v>
      </c>
      <c r="AM805" s="6" t="s">
        <v>96</v>
      </c>
      <c r="AN805" s="6" t="s">
        <v>96</v>
      </c>
      <c r="AO805" s="6" t="s">
        <v>96</v>
      </c>
      <c r="AP805" s="6" t="s">
        <v>96</v>
      </c>
      <c r="AQ805" s="6" t="s">
        <v>96</v>
      </c>
      <c r="AR805" s="6" t="s">
        <v>96</v>
      </c>
      <c r="AS805" s="6" t="s">
        <v>96</v>
      </c>
      <c r="AT805" s="6" t="s">
        <v>96</v>
      </c>
      <c r="AU805" s="6" t="s">
        <v>96</v>
      </c>
      <c r="AV805" s="6" t="s">
        <v>96</v>
      </c>
      <c r="AW805" s="6" t="s">
        <v>96</v>
      </c>
      <c r="AX805" s="6" t="s">
        <v>96</v>
      </c>
      <c r="AY805" s="6" t="s">
        <v>96</v>
      </c>
      <c r="AZ805" s="6" t="s">
        <v>96</v>
      </c>
      <c r="BA805" s="6" t="s">
        <v>96</v>
      </c>
      <c r="BB805" s="6" t="s">
        <v>96</v>
      </c>
      <c r="BC805" s="6" t="s">
        <v>96</v>
      </c>
      <c r="BD805" s="6" t="s">
        <v>96</v>
      </c>
      <c r="BE805" s="6" t="s">
        <v>96</v>
      </c>
      <c r="BF805" s="6" t="s">
        <v>96</v>
      </c>
      <c r="BG805" s="6" t="s">
        <v>96</v>
      </c>
      <c r="BH805" s="6" t="s">
        <v>96</v>
      </c>
      <c r="BI805" s="6" t="s">
        <v>96</v>
      </c>
      <c r="BJ805" s="6" t="s">
        <v>96</v>
      </c>
      <c r="BK805" s="6" t="s">
        <v>96</v>
      </c>
      <c r="BL805" s="6" t="s">
        <v>96</v>
      </c>
      <c r="BM805" s="6" t="s">
        <v>96</v>
      </c>
      <c r="BN805" s="6" t="s">
        <v>96</v>
      </c>
      <c r="BO805" s="6" t="s">
        <v>96</v>
      </c>
      <c r="BP805" s="6" t="s">
        <v>96</v>
      </c>
      <c r="BQ805" s="6" t="s">
        <v>96</v>
      </c>
      <c r="BR805" s="6" t="s">
        <v>96</v>
      </c>
      <c r="BS805" s="6" t="s">
        <v>96</v>
      </c>
      <c r="BT805" s="6" t="s">
        <v>96</v>
      </c>
      <c r="BU805" s="6" t="s">
        <v>96</v>
      </c>
      <c r="BV805" s="6" t="s">
        <v>96</v>
      </c>
      <c r="BW805" s="6" t="s">
        <v>96</v>
      </c>
      <c r="BX805" s="6" t="s">
        <v>96</v>
      </c>
    </row>
    <row r="806" spans="1:76" x14ac:dyDescent="0.25">
      <c r="A806" s="6" t="s">
        <v>96</v>
      </c>
      <c r="B806" s="6" t="s">
        <v>96</v>
      </c>
      <c r="C806" s="6" t="s">
        <v>96</v>
      </c>
      <c r="D806" s="6" t="s">
        <v>96</v>
      </c>
      <c r="E806" s="6" t="s">
        <v>96</v>
      </c>
      <c r="F806" s="39" t="s">
        <v>96</v>
      </c>
      <c r="G806" s="6" t="s">
        <v>96</v>
      </c>
      <c r="H806" s="6" t="s">
        <v>96</v>
      </c>
      <c r="I806" t="s">
        <v>96</v>
      </c>
      <c r="J806" s="6" t="s">
        <v>96</v>
      </c>
      <c r="K806" s="6" t="s">
        <v>96</v>
      </c>
      <c r="L806" s="6" t="s">
        <v>96</v>
      </c>
      <c r="M806" s="6" t="s">
        <v>96</v>
      </c>
      <c r="N806" s="6" t="s">
        <v>96</v>
      </c>
      <c r="O806" s="6" t="s">
        <v>96</v>
      </c>
      <c r="P806" s="39" t="s">
        <v>96</v>
      </c>
      <c r="Q806" s="6" t="s">
        <v>96</v>
      </c>
      <c r="R806" s="6" t="s">
        <v>96</v>
      </c>
      <c r="S806" s="6" t="s">
        <v>96</v>
      </c>
      <c r="T806" s="6" t="s">
        <v>96</v>
      </c>
      <c r="U806" s="7" t="s">
        <v>96</v>
      </c>
      <c r="V806" s="16" t="s">
        <v>96</v>
      </c>
      <c r="W806" s="16" t="s">
        <v>96</v>
      </c>
      <c r="X806" s="16" t="s">
        <v>96</v>
      </c>
      <c r="Y806" s="16" t="s">
        <v>96</v>
      </c>
      <c r="Z806" s="61" t="s">
        <v>96</v>
      </c>
      <c r="AA806" s="6" t="s">
        <v>96</v>
      </c>
      <c r="AB806" s="6" t="s">
        <v>96</v>
      </c>
      <c r="AC806" s="6" t="s">
        <v>96</v>
      </c>
      <c r="AD806" s="6" t="s">
        <v>96</v>
      </c>
      <c r="AE806" s="6" t="s">
        <v>96</v>
      </c>
      <c r="AF806" s="6" t="s">
        <v>96</v>
      </c>
      <c r="AG806" s="6" t="s">
        <v>96</v>
      </c>
      <c r="AH806" s="6" t="s">
        <v>96</v>
      </c>
      <c r="AI806" s="6" t="s">
        <v>96</v>
      </c>
      <c r="AJ806" s="6" t="s">
        <v>96</v>
      </c>
      <c r="AK806" s="6" t="s">
        <v>96</v>
      </c>
      <c r="AL806" s="6" t="s">
        <v>96</v>
      </c>
      <c r="AM806" s="6" t="s">
        <v>96</v>
      </c>
      <c r="AN806" s="6" t="s">
        <v>96</v>
      </c>
      <c r="AO806" s="6" t="s">
        <v>96</v>
      </c>
      <c r="AP806" s="6" t="s">
        <v>96</v>
      </c>
      <c r="AQ806" s="6" t="s">
        <v>96</v>
      </c>
      <c r="AR806" s="6" t="s">
        <v>96</v>
      </c>
      <c r="AS806" s="6" t="s">
        <v>96</v>
      </c>
      <c r="AT806" s="6" t="s">
        <v>96</v>
      </c>
      <c r="AU806" s="6" t="s">
        <v>96</v>
      </c>
      <c r="AV806" s="6" t="s">
        <v>96</v>
      </c>
      <c r="AW806" s="6" t="s">
        <v>96</v>
      </c>
      <c r="AX806" s="6" t="s">
        <v>96</v>
      </c>
      <c r="AY806" s="6" t="s">
        <v>96</v>
      </c>
      <c r="AZ806" s="6" t="s">
        <v>96</v>
      </c>
      <c r="BA806" s="6" t="s">
        <v>96</v>
      </c>
      <c r="BB806" s="6" t="s">
        <v>96</v>
      </c>
      <c r="BC806" s="6" t="s">
        <v>96</v>
      </c>
      <c r="BD806" s="6" t="s">
        <v>96</v>
      </c>
      <c r="BE806" s="6" t="s">
        <v>96</v>
      </c>
      <c r="BF806" s="6" t="s">
        <v>96</v>
      </c>
      <c r="BG806" s="6" t="s">
        <v>96</v>
      </c>
      <c r="BH806" s="6" t="s">
        <v>96</v>
      </c>
      <c r="BI806" s="6" t="s">
        <v>96</v>
      </c>
      <c r="BJ806" s="6" t="s">
        <v>96</v>
      </c>
      <c r="BK806" s="6" t="s">
        <v>96</v>
      </c>
      <c r="BL806" s="6" t="s">
        <v>96</v>
      </c>
      <c r="BM806" s="6" t="s">
        <v>96</v>
      </c>
      <c r="BN806" s="6" t="s">
        <v>96</v>
      </c>
      <c r="BO806" s="6" t="s">
        <v>96</v>
      </c>
      <c r="BP806" s="6" t="s">
        <v>96</v>
      </c>
      <c r="BQ806" s="6" t="s">
        <v>96</v>
      </c>
      <c r="BR806" s="6" t="s">
        <v>96</v>
      </c>
      <c r="BS806" s="6" t="s">
        <v>96</v>
      </c>
      <c r="BT806" s="6" t="s">
        <v>96</v>
      </c>
      <c r="BU806" s="6" t="s">
        <v>96</v>
      </c>
      <c r="BV806" s="6" t="s">
        <v>96</v>
      </c>
      <c r="BW806" s="6" t="s">
        <v>96</v>
      </c>
      <c r="BX806" s="6" t="s">
        <v>96</v>
      </c>
    </row>
    <row r="807" spans="1:76" x14ac:dyDescent="0.25">
      <c r="A807" s="6" t="s">
        <v>96</v>
      </c>
      <c r="B807" s="6" t="s">
        <v>96</v>
      </c>
      <c r="C807" s="6" t="s">
        <v>96</v>
      </c>
      <c r="D807" s="6" t="s">
        <v>96</v>
      </c>
      <c r="E807" s="6" t="s">
        <v>96</v>
      </c>
      <c r="F807" s="39" t="s">
        <v>96</v>
      </c>
      <c r="G807" s="6" t="s">
        <v>96</v>
      </c>
      <c r="H807" s="6" t="s">
        <v>96</v>
      </c>
      <c r="I807" t="s">
        <v>96</v>
      </c>
      <c r="J807" s="6" t="s">
        <v>96</v>
      </c>
      <c r="K807" s="6" t="s">
        <v>96</v>
      </c>
      <c r="L807" s="6" t="s">
        <v>96</v>
      </c>
      <c r="M807" s="6" t="s">
        <v>96</v>
      </c>
      <c r="N807" s="6" t="s">
        <v>96</v>
      </c>
      <c r="O807" s="6" t="s">
        <v>96</v>
      </c>
      <c r="P807" s="39" t="s">
        <v>96</v>
      </c>
      <c r="Q807" s="6" t="s">
        <v>96</v>
      </c>
      <c r="R807" s="6" t="s">
        <v>96</v>
      </c>
      <c r="S807" s="6" t="s">
        <v>96</v>
      </c>
      <c r="T807" s="6" t="s">
        <v>96</v>
      </c>
      <c r="U807" s="7" t="s">
        <v>96</v>
      </c>
      <c r="V807" s="16" t="s">
        <v>96</v>
      </c>
      <c r="W807" s="16" t="s">
        <v>96</v>
      </c>
      <c r="X807" s="16" t="s">
        <v>96</v>
      </c>
      <c r="Y807" s="16" t="s">
        <v>96</v>
      </c>
      <c r="Z807" s="61" t="s">
        <v>96</v>
      </c>
      <c r="AA807" s="6" t="s">
        <v>96</v>
      </c>
      <c r="AB807" s="6" t="s">
        <v>96</v>
      </c>
      <c r="AC807" s="6" t="s">
        <v>96</v>
      </c>
      <c r="AD807" s="6" t="s">
        <v>96</v>
      </c>
      <c r="AE807" s="6" t="s">
        <v>96</v>
      </c>
      <c r="AF807" s="6" t="s">
        <v>96</v>
      </c>
      <c r="AG807" s="6" t="s">
        <v>96</v>
      </c>
      <c r="AH807" s="6" t="s">
        <v>96</v>
      </c>
      <c r="AI807" s="6" t="s">
        <v>96</v>
      </c>
      <c r="AJ807" s="6" t="s">
        <v>96</v>
      </c>
      <c r="AK807" s="6" t="s">
        <v>96</v>
      </c>
      <c r="AL807" s="6" t="s">
        <v>96</v>
      </c>
      <c r="AM807" s="6" t="s">
        <v>96</v>
      </c>
      <c r="AN807" s="6" t="s">
        <v>96</v>
      </c>
      <c r="AO807" s="6" t="s">
        <v>96</v>
      </c>
      <c r="AP807" s="6" t="s">
        <v>96</v>
      </c>
      <c r="AQ807" s="6" t="s">
        <v>96</v>
      </c>
      <c r="AR807" s="6" t="s">
        <v>96</v>
      </c>
      <c r="AS807" s="6" t="s">
        <v>96</v>
      </c>
      <c r="AT807" s="6" t="s">
        <v>96</v>
      </c>
      <c r="AU807" s="6" t="s">
        <v>96</v>
      </c>
      <c r="AV807" s="6" t="s">
        <v>96</v>
      </c>
      <c r="AW807" s="6" t="s">
        <v>96</v>
      </c>
      <c r="AX807" s="6" t="s">
        <v>96</v>
      </c>
      <c r="AY807" s="6" t="s">
        <v>96</v>
      </c>
      <c r="AZ807" s="6" t="s">
        <v>96</v>
      </c>
      <c r="BA807" s="6" t="s">
        <v>96</v>
      </c>
      <c r="BB807" s="6" t="s">
        <v>96</v>
      </c>
      <c r="BC807" s="6" t="s">
        <v>96</v>
      </c>
      <c r="BD807" s="6" t="s">
        <v>96</v>
      </c>
      <c r="BE807" s="6" t="s">
        <v>96</v>
      </c>
      <c r="BF807" s="6" t="s">
        <v>96</v>
      </c>
      <c r="BG807" s="6" t="s">
        <v>96</v>
      </c>
      <c r="BH807" s="6" t="s">
        <v>96</v>
      </c>
      <c r="BI807" s="6" t="s">
        <v>96</v>
      </c>
      <c r="BJ807" s="6" t="s">
        <v>96</v>
      </c>
      <c r="BK807" s="6" t="s">
        <v>96</v>
      </c>
      <c r="BL807" s="6" t="s">
        <v>96</v>
      </c>
      <c r="BM807" s="6" t="s">
        <v>96</v>
      </c>
      <c r="BN807" s="6" t="s">
        <v>96</v>
      </c>
      <c r="BO807" s="6" t="s">
        <v>96</v>
      </c>
      <c r="BP807" s="6" t="s">
        <v>96</v>
      </c>
      <c r="BQ807" s="6" t="s">
        <v>96</v>
      </c>
      <c r="BR807" s="6" t="s">
        <v>96</v>
      </c>
      <c r="BS807" s="6" t="s">
        <v>96</v>
      </c>
      <c r="BT807" s="6" t="s">
        <v>96</v>
      </c>
      <c r="BU807" s="6" t="s">
        <v>96</v>
      </c>
      <c r="BV807" s="6" t="s">
        <v>96</v>
      </c>
      <c r="BW807" s="6" t="s">
        <v>96</v>
      </c>
      <c r="BX807" s="6" t="s">
        <v>96</v>
      </c>
    </row>
    <row r="808" spans="1:76" x14ac:dyDescent="0.25">
      <c r="A808" s="6" t="s">
        <v>96</v>
      </c>
      <c r="B808" s="6" t="s">
        <v>96</v>
      </c>
      <c r="C808" s="6" t="s">
        <v>96</v>
      </c>
      <c r="D808" s="6" t="s">
        <v>96</v>
      </c>
      <c r="E808" s="6" t="s">
        <v>96</v>
      </c>
      <c r="F808" s="39" t="s">
        <v>96</v>
      </c>
      <c r="G808" s="6" t="s">
        <v>96</v>
      </c>
      <c r="H808" s="6" t="s">
        <v>96</v>
      </c>
      <c r="I808" t="s">
        <v>96</v>
      </c>
      <c r="J808" s="6" t="s">
        <v>96</v>
      </c>
      <c r="K808" s="6" t="s">
        <v>96</v>
      </c>
      <c r="L808" s="6" t="s">
        <v>96</v>
      </c>
      <c r="M808" s="6" t="s">
        <v>96</v>
      </c>
      <c r="N808" s="6" t="s">
        <v>96</v>
      </c>
      <c r="O808" s="6" t="s">
        <v>96</v>
      </c>
      <c r="P808" s="39" t="s">
        <v>96</v>
      </c>
      <c r="Q808" s="6" t="s">
        <v>96</v>
      </c>
      <c r="R808" s="6" t="s">
        <v>96</v>
      </c>
      <c r="S808" s="6" t="s">
        <v>96</v>
      </c>
      <c r="T808" s="6" t="s">
        <v>96</v>
      </c>
      <c r="U808" s="7" t="s">
        <v>96</v>
      </c>
      <c r="V808" s="16" t="s">
        <v>96</v>
      </c>
      <c r="W808" s="16" t="s">
        <v>96</v>
      </c>
      <c r="X808" s="16" t="s">
        <v>96</v>
      </c>
      <c r="Y808" s="16" t="s">
        <v>96</v>
      </c>
      <c r="Z808" s="61" t="s">
        <v>96</v>
      </c>
      <c r="AA808" s="6" t="s">
        <v>96</v>
      </c>
      <c r="AB808" s="6" t="s">
        <v>96</v>
      </c>
      <c r="AC808" s="6" t="s">
        <v>96</v>
      </c>
      <c r="AD808" s="6" t="s">
        <v>96</v>
      </c>
      <c r="AE808" s="6" t="s">
        <v>96</v>
      </c>
      <c r="AF808" s="6" t="s">
        <v>96</v>
      </c>
      <c r="AG808" s="6" t="s">
        <v>96</v>
      </c>
      <c r="AH808" s="6" t="s">
        <v>96</v>
      </c>
      <c r="AI808" s="6" t="s">
        <v>96</v>
      </c>
      <c r="AJ808" s="6" t="s">
        <v>96</v>
      </c>
      <c r="AK808" s="6" t="s">
        <v>96</v>
      </c>
      <c r="AL808" s="6" t="s">
        <v>96</v>
      </c>
      <c r="AM808" s="6" t="s">
        <v>96</v>
      </c>
      <c r="AN808" s="6" t="s">
        <v>96</v>
      </c>
      <c r="AO808" s="6" t="s">
        <v>96</v>
      </c>
      <c r="AP808" s="6" t="s">
        <v>96</v>
      </c>
      <c r="AQ808" s="6" t="s">
        <v>96</v>
      </c>
      <c r="AR808" s="6" t="s">
        <v>96</v>
      </c>
      <c r="AS808" s="6" t="s">
        <v>96</v>
      </c>
      <c r="AT808" s="6" t="s">
        <v>96</v>
      </c>
      <c r="AU808" s="6" t="s">
        <v>96</v>
      </c>
      <c r="AV808" s="6" t="s">
        <v>96</v>
      </c>
      <c r="AW808" s="6" t="s">
        <v>96</v>
      </c>
      <c r="AX808" s="6" t="s">
        <v>96</v>
      </c>
      <c r="AY808" s="6" t="s">
        <v>96</v>
      </c>
      <c r="AZ808" s="6" t="s">
        <v>96</v>
      </c>
      <c r="BA808" s="6" t="s">
        <v>96</v>
      </c>
      <c r="BB808" s="6" t="s">
        <v>96</v>
      </c>
      <c r="BC808" s="6" t="s">
        <v>96</v>
      </c>
      <c r="BD808" s="6" t="s">
        <v>96</v>
      </c>
      <c r="BE808" s="6" t="s">
        <v>96</v>
      </c>
      <c r="BF808" s="6" t="s">
        <v>96</v>
      </c>
      <c r="BG808" s="6" t="s">
        <v>96</v>
      </c>
      <c r="BH808" s="6" t="s">
        <v>96</v>
      </c>
      <c r="BI808" s="6" t="s">
        <v>96</v>
      </c>
      <c r="BJ808" s="6" t="s">
        <v>96</v>
      </c>
      <c r="BK808" s="6" t="s">
        <v>96</v>
      </c>
      <c r="BL808" s="6" t="s">
        <v>96</v>
      </c>
      <c r="BM808" s="6" t="s">
        <v>96</v>
      </c>
      <c r="BN808" s="6" t="s">
        <v>96</v>
      </c>
      <c r="BO808" s="6" t="s">
        <v>96</v>
      </c>
      <c r="BP808" s="6" t="s">
        <v>96</v>
      </c>
      <c r="BQ808" s="6" t="s">
        <v>96</v>
      </c>
      <c r="BR808" s="6" t="s">
        <v>96</v>
      </c>
      <c r="BS808" s="6" t="s">
        <v>96</v>
      </c>
      <c r="BT808" s="6" t="s">
        <v>96</v>
      </c>
      <c r="BU808" s="6" t="s">
        <v>96</v>
      </c>
      <c r="BV808" s="6" t="s">
        <v>96</v>
      </c>
      <c r="BW808" s="6" t="s">
        <v>96</v>
      </c>
      <c r="BX808" s="6" t="s">
        <v>96</v>
      </c>
    </row>
    <row r="809" spans="1:76" x14ac:dyDescent="0.25">
      <c r="A809" s="6" t="s">
        <v>96</v>
      </c>
      <c r="B809" s="6" t="s">
        <v>96</v>
      </c>
      <c r="C809" s="6" t="s">
        <v>96</v>
      </c>
      <c r="D809" s="6" t="s">
        <v>96</v>
      </c>
      <c r="E809" s="6" t="s">
        <v>96</v>
      </c>
      <c r="F809" s="39" t="s">
        <v>96</v>
      </c>
      <c r="G809" s="6" t="s">
        <v>96</v>
      </c>
      <c r="H809" s="6" t="s">
        <v>96</v>
      </c>
      <c r="I809" t="s">
        <v>96</v>
      </c>
      <c r="J809" s="6" t="s">
        <v>96</v>
      </c>
      <c r="K809" s="6" t="s">
        <v>96</v>
      </c>
      <c r="L809" s="6" t="s">
        <v>96</v>
      </c>
      <c r="M809" s="6" t="s">
        <v>96</v>
      </c>
      <c r="N809" s="6" t="s">
        <v>96</v>
      </c>
      <c r="O809" s="6" t="s">
        <v>96</v>
      </c>
      <c r="P809" s="39" t="s">
        <v>96</v>
      </c>
      <c r="Q809" s="6" t="s">
        <v>96</v>
      </c>
      <c r="R809" s="6" t="s">
        <v>96</v>
      </c>
      <c r="S809" s="6" t="s">
        <v>96</v>
      </c>
      <c r="T809" s="6" t="s">
        <v>96</v>
      </c>
      <c r="U809" s="7" t="s">
        <v>96</v>
      </c>
      <c r="V809" s="16" t="s">
        <v>96</v>
      </c>
      <c r="W809" s="16" t="s">
        <v>96</v>
      </c>
      <c r="X809" s="16" t="s">
        <v>96</v>
      </c>
      <c r="Y809" s="16" t="s">
        <v>96</v>
      </c>
      <c r="Z809" s="61" t="s">
        <v>96</v>
      </c>
      <c r="AA809" s="6" t="s">
        <v>96</v>
      </c>
      <c r="AB809" s="6" t="s">
        <v>96</v>
      </c>
      <c r="AC809" s="6" t="s">
        <v>96</v>
      </c>
      <c r="AD809" s="6" t="s">
        <v>96</v>
      </c>
      <c r="AE809" s="6" t="s">
        <v>96</v>
      </c>
      <c r="AF809" s="6" t="s">
        <v>96</v>
      </c>
      <c r="AG809" s="6" t="s">
        <v>96</v>
      </c>
      <c r="AH809" s="6" t="s">
        <v>96</v>
      </c>
      <c r="AI809" s="6" t="s">
        <v>96</v>
      </c>
      <c r="AJ809" s="6" t="s">
        <v>96</v>
      </c>
      <c r="AK809" s="6" t="s">
        <v>96</v>
      </c>
      <c r="AL809" s="6" t="s">
        <v>96</v>
      </c>
      <c r="AM809" s="6" t="s">
        <v>96</v>
      </c>
      <c r="AN809" s="6" t="s">
        <v>96</v>
      </c>
      <c r="AO809" s="6" t="s">
        <v>96</v>
      </c>
      <c r="AP809" s="6" t="s">
        <v>96</v>
      </c>
      <c r="AQ809" s="6" t="s">
        <v>96</v>
      </c>
      <c r="AR809" s="6" t="s">
        <v>96</v>
      </c>
      <c r="AS809" s="6" t="s">
        <v>96</v>
      </c>
      <c r="AT809" s="6" t="s">
        <v>96</v>
      </c>
      <c r="AU809" s="6" t="s">
        <v>96</v>
      </c>
      <c r="AV809" s="6" t="s">
        <v>96</v>
      </c>
      <c r="AW809" s="6" t="s">
        <v>96</v>
      </c>
      <c r="AX809" s="6" t="s">
        <v>96</v>
      </c>
      <c r="AY809" s="6" t="s">
        <v>96</v>
      </c>
      <c r="AZ809" s="6" t="s">
        <v>96</v>
      </c>
      <c r="BA809" s="6" t="s">
        <v>96</v>
      </c>
      <c r="BB809" s="6" t="s">
        <v>96</v>
      </c>
      <c r="BC809" s="6" t="s">
        <v>96</v>
      </c>
      <c r="BD809" s="6" t="s">
        <v>96</v>
      </c>
      <c r="BE809" s="6" t="s">
        <v>96</v>
      </c>
      <c r="BF809" s="6" t="s">
        <v>96</v>
      </c>
      <c r="BG809" s="6" t="s">
        <v>96</v>
      </c>
      <c r="BH809" s="6" t="s">
        <v>96</v>
      </c>
      <c r="BI809" s="6" t="s">
        <v>96</v>
      </c>
      <c r="BJ809" s="6" t="s">
        <v>96</v>
      </c>
      <c r="BK809" s="6" t="s">
        <v>96</v>
      </c>
      <c r="BL809" s="6" t="s">
        <v>96</v>
      </c>
      <c r="BM809" s="6" t="s">
        <v>96</v>
      </c>
      <c r="BN809" s="6" t="s">
        <v>96</v>
      </c>
      <c r="BO809" s="6" t="s">
        <v>96</v>
      </c>
      <c r="BP809" s="6" t="s">
        <v>96</v>
      </c>
      <c r="BQ809" s="6" t="s">
        <v>96</v>
      </c>
      <c r="BR809" s="6" t="s">
        <v>96</v>
      </c>
      <c r="BS809" s="6" t="s">
        <v>96</v>
      </c>
      <c r="BT809" s="6" t="s">
        <v>96</v>
      </c>
      <c r="BU809" s="6" t="s">
        <v>96</v>
      </c>
      <c r="BV809" s="6" t="s">
        <v>96</v>
      </c>
      <c r="BW809" s="6" t="s">
        <v>96</v>
      </c>
      <c r="BX809" s="6" t="s">
        <v>96</v>
      </c>
    </row>
    <row r="810" spans="1:76" x14ac:dyDescent="0.25">
      <c r="A810" s="6" t="s">
        <v>96</v>
      </c>
      <c r="B810" s="6" t="s">
        <v>96</v>
      </c>
      <c r="C810" s="6" t="s">
        <v>96</v>
      </c>
      <c r="D810" s="6" t="s">
        <v>96</v>
      </c>
      <c r="E810" s="6" t="s">
        <v>96</v>
      </c>
      <c r="F810" s="39" t="s">
        <v>96</v>
      </c>
      <c r="G810" s="6" t="s">
        <v>96</v>
      </c>
      <c r="H810" s="6" t="s">
        <v>96</v>
      </c>
      <c r="I810" t="s">
        <v>96</v>
      </c>
      <c r="J810" s="6" t="s">
        <v>96</v>
      </c>
      <c r="K810" s="6" t="s">
        <v>96</v>
      </c>
      <c r="L810" s="6" t="s">
        <v>96</v>
      </c>
      <c r="M810" s="6" t="s">
        <v>96</v>
      </c>
      <c r="N810" s="6" t="s">
        <v>96</v>
      </c>
      <c r="O810" s="6" t="s">
        <v>96</v>
      </c>
      <c r="P810" s="39" t="s">
        <v>96</v>
      </c>
      <c r="Q810" s="6" t="s">
        <v>96</v>
      </c>
      <c r="R810" s="6" t="s">
        <v>96</v>
      </c>
      <c r="S810" s="6" t="s">
        <v>96</v>
      </c>
      <c r="T810" s="6" t="s">
        <v>96</v>
      </c>
      <c r="U810" s="7" t="s">
        <v>96</v>
      </c>
      <c r="V810" s="16" t="s">
        <v>96</v>
      </c>
      <c r="W810" s="16" t="s">
        <v>96</v>
      </c>
      <c r="X810" s="16" t="s">
        <v>96</v>
      </c>
      <c r="Y810" s="16" t="s">
        <v>96</v>
      </c>
      <c r="Z810" s="61" t="s">
        <v>96</v>
      </c>
      <c r="AA810" s="6" t="s">
        <v>96</v>
      </c>
      <c r="AB810" s="6" t="s">
        <v>96</v>
      </c>
      <c r="AC810" s="6" t="s">
        <v>96</v>
      </c>
      <c r="AD810" s="6" t="s">
        <v>96</v>
      </c>
      <c r="AE810" s="6" t="s">
        <v>96</v>
      </c>
      <c r="AF810" s="6" t="s">
        <v>96</v>
      </c>
      <c r="AG810" s="6" t="s">
        <v>96</v>
      </c>
      <c r="AH810" s="6" t="s">
        <v>96</v>
      </c>
      <c r="AI810" s="6" t="s">
        <v>96</v>
      </c>
      <c r="AJ810" s="6" t="s">
        <v>96</v>
      </c>
      <c r="AK810" s="6" t="s">
        <v>96</v>
      </c>
      <c r="AL810" s="6" t="s">
        <v>96</v>
      </c>
      <c r="AM810" s="6" t="s">
        <v>96</v>
      </c>
      <c r="AN810" s="6" t="s">
        <v>96</v>
      </c>
      <c r="AO810" s="6" t="s">
        <v>96</v>
      </c>
      <c r="AP810" s="6" t="s">
        <v>96</v>
      </c>
      <c r="AQ810" s="6" t="s">
        <v>96</v>
      </c>
      <c r="AR810" s="6" t="s">
        <v>96</v>
      </c>
      <c r="AS810" s="6" t="s">
        <v>96</v>
      </c>
      <c r="AT810" s="6" t="s">
        <v>96</v>
      </c>
      <c r="AU810" s="6" t="s">
        <v>96</v>
      </c>
      <c r="AV810" s="6" t="s">
        <v>96</v>
      </c>
      <c r="AW810" s="6" t="s">
        <v>96</v>
      </c>
      <c r="AX810" s="6" t="s">
        <v>96</v>
      </c>
      <c r="AY810" s="6" t="s">
        <v>96</v>
      </c>
      <c r="AZ810" s="6" t="s">
        <v>96</v>
      </c>
      <c r="BA810" s="6" t="s">
        <v>96</v>
      </c>
      <c r="BB810" s="6" t="s">
        <v>96</v>
      </c>
      <c r="BC810" s="6" t="s">
        <v>96</v>
      </c>
      <c r="BD810" s="6" t="s">
        <v>96</v>
      </c>
      <c r="BE810" s="6" t="s">
        <v>96</v>
      </c>
      <c r="BF810" s="6" t="s">
        <v>96</v>
      </c>
      <c r="BG810" s="6" t="s">
        <v>96</v>
      </c>
      <c r="BH810" s="6" t="s">
        <v>96</v>
      </c>
      <c r="BI810" s="6" t="s">
        <v>96</v>
      </c>
      <c r="BJ810" s="6" t="s">
        <v>96</v>
      </c>
      <c r="BK810" s="6" t="s">
        <v>96</v>
      </c>
      <c r="BL810" s="6" t="s">
        <v>96</v>
      </c>
      <c r="BM810" s="6" t="s">
        <v>96</v>
      </c>
      <c r="BN810" s="6" t="s">
        <v>96</v>
      </c>
      <c r="BO810" s="6" t="s">
        <v>96</v>
      </c>
      <c r="BP810" s="6" t="s">
        <v>96</v>
      </c>
      <c r="BQ810" s="6" t="s">
        <v>96</v>
      </c>
      <c r="BR810" s="6" t="s">
        <v>96</v>
      </c>
      <c r="BS810" s="6" t="s">
        <v>96</v>
      </c>
      <c r="BT810" s="6" t="s">
        <v>96</v>
      </c>
      <c r="BU810" s="6" t="s">
        <v>96</v>
      </c>
      <c r="BV810" s="6" t="s">
        <v>96</v>
      </c>
      <c r="BW810" s="6" t="s">
        <v>96</v>
      </c>
      <c r="BX810" s="6" t="s">
        <v>96</v>
      </c>
    </row>
    <row r="811" spans="1:76" x14ac:dyDescent="0.25">
      <c r="A811" s="6" t="s">
        <v>96</v>
      </c>
      <c r="B811" s="6" t="s">
        <v>96</v>
      </c>
      <c r="C811" s="6" t="s">
        <v>96</v>
      </c>
      <c r="D811" s="6" t="s">
        <v>96</v>
      </c>
      <c r="E811" s="6" t="s">
        <v>96</v>
      </c>
      <c r="F811" s="39" t="s">
        <v>96</v>
      </c>
      <c r="G811" s="6" t="s">
        <v>96</v>
      </c>
      <c r="H811" s="6" t="s">
        <v>96</v>
      </c>
      <c r="I811" t="s">
        <v>96</v>
      </c>
      <c r="J811" s="6" t="s">
        <v>96</v>
      </c>
      <c r="K811" s="6" t="s">
        <v>96</v>
      </c>
      <c r="L811" s="6" t="s">
        <v>96</v>
      </c>
      <c r="M811" s="6" t="s">
        <v>96</v>
      </c>
      <c r="N811" s="6" t="s">
        <v>96</v>
      </c>
      <c r="O811" s="6" t="s">
        <v>96</v>
      </c>
      <c r="P811" s="39" t="s">
        <v>96</v>
      </c>
      <c r="Q811" s="6" t="s">
        <v>96</v>
      </c>
      <c r="R811" s="6" t="s">
        <v>96</v>
      </c>
      <c r="S811" s="6" t="s">
        <v>96</v>
      </c>
      <c r="T811" s="6" t="s">
        <v>96</v>
      </c>
      <c r="U811" s="7" t="s">
        <v>96</v>
      </c>
      <c r="V811" s="16" t="s">
        <v>96</v>
      </c>
      <c r="W811" s="16" t="s">
        <v>96</v>
      </c>
      <c r="X811" s="16" t="s">
        <v>96</v>
      </c>
      <c r="Y811" s="16" t="s">
        <v>96</v>
      </c>
      <c r="Z811" s="61" t="s">
        <v>96</v>
      </c>
      <c r="AA811" s="6" t="s">
        <v>96</v>
      </c>
      <c r="AB811" s="6" t="s">
        <v>96</v>
      </c>
      <c r="AC811" s="6" t="s">
        <v>96</v>
      </c>
      <c r="AD811" s="6" t="s">
        <v>96</v>
      </c>
      <c r="AE811" s="6" t="s">
        <v>96</v>
      </c>
      <c r="AF811" s="6" t="s">
        <v>96</v>
      </c>
      <c r="AG811" s="6" t="s">
        <v>96</v>
      </c>
      <c r="AH811" s="6" t="s">
        <v>96</v>
      </c>
      <c r="AI811" s="6" t="s">
        <v>96</v>
      </c>
      <c r="AJ811" s="6" t="s">
        <v>96</v>
      </c>
      <c r="AK811" s="6" t="s">
        <v>96</v>
      </c>
      <c r="AL811" s="6" t="s">
        <v>96</v>
      </c>
      <c r="AM811" s="6" t="s">
        <v>96</v>
      </c>
      <c r="AN811" s="6" t="s">
        <v>96</v>
      </c>
      <c r="AO811" s="6" t="s">
        <v>96</v>
      </c>
      <c r="AP811" s="6" t="s">
        <v>96</v>
      </c>
      <c r="AQ811" s="6" t="s">
        <v>96</v>
      </c>
      <c r="AR811" s="6" t="s">
        <v>96</v>
      </c>
      <c r="AS811" s="6" t="s">
        <v>96</v>
      </c>
      <c r="AT811" s="6" t="s">
        <v>96</v>
      </c>
      <c r="AU811" s="6" t="s">
        <v>96</v>
      </c>
      <c r="AV811" s="6" t="s">
        <v>96</v>
      </c>
      <c r="AW811" s="6" t="s">
        <v>96</v>
      </c>
      <c r="AX811" s="6" t="s">
        <v>96</v>
      </c>
      <c r="AY811" s="6" t="s">
        <v>96</v>
      </c>
      <c r="AZ811" s="6" t="s">
        <v>96</v>
      </c>
      <c r="BA811" s="6" t="s">
        <v>96</v>
      </c>
      <c r="BB811" s="6" t="s">
        <v>96</v>
      </c>
      <c r="BC811" s="6" t="s">
        <v>96</v>
      </c>
      <c r="BD811" s="6" t="s">
        <v>96</v>
      </c>
      <c r="BE811" s="6" t="s">
        <v>96</v>
      </c>
      <c r="BF811" s="6" t="s">
        <v>96</v>
      </c>
      <c r="BG811" s="6" t="s">
        <v>96</v>
      </c>
      <c r="BH811" s="6" t="s">
        <v>96</v>
      </c>
      <c r="BI811" s="6" t="s">
        <v>96</v>
      </c>
      <c r="BJ811" s="6" t="s">
        <v>96</v>
      </c>
      <c r="BK811" s="6" t="s">
        <v>96</v>
      </c>
      <c r="BL811" s="6" t="s">
        <v>96</v>
      </c>
      <c r="BM811" s="6" t="s">
        <v>96</v>
      </c>
      <c r="BN811" s="6" t="s">
        <v>96</v>
      </c>
      <c r="BO811" s="6" t="s">
        <v>96</v>
      </c>
      <c r="BP811" s="6" t="s">
        <v>96</v>
      </c>
      <c r="BQ811" s="6" t="s">
        <v>96</v>
      </c>
      <c r="BR811" s="6" t="s">
        <v>96</v>
      </c>
      <c r="BS811" s="6" t="s">
        <v>96</v>
      </c>
      <c r="BT811" s="6" t="s">
        <v>96</v>
      </c>
      <c r="BU811" s="6" t="s">
        <v>96</v>
      </c>
      <c r="BV811" s="6" t="s">
        <v>96</v>
      </c>
      <c r="BW811" s="6" t="s">
        <v>96</v>
      </c>
      <c r="BX811" s="6" t="s">
        <v>96</v>
      </c>
    </row>
    <row r="812" spans="1:76" x14ac:dyDescent="0.25">
      <c r="A812" s="6" t="s">
        <v>96</v>
      </c>
      <c r="B812" s="6" t="s">
        <v>96</v>
      </c>
      <c r="C812" s="6" t="s">
        <v>96</v>
      </c>
      <c r="D812" s="6" t="s">
        <v>96</v>
      </c>
      <c r="E812" s="6" t="s">
        <v>96</v>
      </c>
      <c r="F812" s="39" t="s">
        <v>96</v>
      </c>
      <c r="G812" s="6" t="s">
        <v>96</v>
      </c>
      <c r="H812" s="6" t="s">
        <v>96</v>
      </c>
      <c r="I812" t="s">
        <v>96</v>
      </c>
      <c r="J812" s="6" t="s">
        <v>96</v>
      </c>
      <c r="K812" s="6" t="s">
        <v>96</v>
      </c>
      <c r="L812" s="6" t="s">
        <v>96</v>
      </c>
      <c r="M812" s="6" t="s">
        <v>96</v>
      </c>
      <c r="N812" s="6" t="s">
        <v>96</v>
      </c>
      <c r="O812" s="6" t="s">
        <v>96</v>
      </c>
      <c r="P812" s="39" t="s">
        <v>96</v>
      </c>
      <c r="Q812" s="6" t="s">
        <v>96</v>
      </c>
      <c r="R812" s="6" t="s">
        <v>96</v>
      </c>
      <c r="S812" s="6" t="s">
        <v>96</v>
      </c>
      <c r="T812" s="6" t="s">
        <v>96</v>
      </c>
      <c r="U812" s="7" t="s">
        <v>96</v>
      </c>
      <c r="V812" s="16" t="s">
        <v>96</v>
      </c>
      <c r="W812" s="16" t="s">
        <v>96</v>
      </c>
      <c r="X812" s="16" t="s">
        <v>96</v>
      </c>
      <c r="Y812" s="16" t="s">
        <v>96</v>
      </c>
      <c r="Z812" s="61" t="s">
        <v>96</v>
      </c>
      <c r="AA812" s="6" t="s">
        <v>96</v>
      </c>
      <c r="AB812" s="6" t="s">
        <v>96</v>
      </c>
      <c r="AC812" s="6" t="s">
        <v>96</v>
      </c>
      <c r="AD812" s="6" t="s">
        <v>96</v>
      </c>
      <c r="AE812" s="6" t="s">
        <v>96</v>
      </c>
      <c r="AF812" s="6" t="s">
        <v>96</v>
      </c>
      <c r="AG812" s="6" t="s">
        <v>96</v>
      </c>
      <c r="AH812" s="6" t="s">
        <v>96</v>
      </c>
      <c r="AI812" s="6" t="s">
        <v>96</v>
      </c>
      <c r="AJ812" s="6" t="s">
        <v>96</v>
      </c>
      <c r="AK812" s="6" t="s">
        <v>96</v>
      </c>
      <c r="AL812" s="6" t="s">
        <v>96</v>
      </c>
      <c r="AM812" s="6" t="s">
        <v>96</v>
      </c>
      <c r="AN812" s="6" t="s">
        <v>96</v>
      </c>
      <c r="AO812" s="6" t="s">
        <v>96</v>
      </c>
      <c r="AP812" s="6" t="s">
        <v>96</v>
      </c>
      <c r="AQ812" s="6" t="s">
        <v>96</v>
      </c>
      <c r="AR812" s="6" t="s">
        <v>96</v>
      </c>
      <c r="AS812" s="6" t="s">
        <v>96</v>
      </c>
      <c r="AT812" s="6" t="s">
        <v>96</v>
      </c>
      <c r="AU812" s="6" t="s">
        <v>96</v>
      </c>
      <c r="AV812" s="6" t="s">
        <v>96</v>
      </c>
      <c r="AW812" s="6" t="s">
        <v>96</v>
      </c>
      <c r="AX812" s="6" t="s">
        <v>96</v>
      </c>
      <c r="AY812" s="6" t="s">
        <v>96</v>
      </c>
      <c r="AZ812" s="6" t="s">
        <v>96</v>
      </c>
      <c r="BA812" s="6" t="s">
        <v>96</v>
      </c>
      <c r="BB812" s="6" t="s">
        <v>96</v>
      </c>
      <c r="BC812" s="6" t="s">
        <v>96</v>
      </c>
      <c r="BD812" s="6" t="s">
        <v>96</v>
      </c>
      <c r="BE812" s="6" t="s">
        <v>96</v>
      </c>
      <c r="BF812" s="6" t="s">
        <v>96</v>
      </c>
      <c r="BG812" s="6" t="s">
        <v>96</v>
      </c>
      <c r="BH812" s="6" t="s">
        <v>96</v>
      </c>
      <c r="BI812" s="6" t="s">
        <v>96</v>
      </c>
      <c r="BJ812" s="6" t="s">
        <v>96</v>
      </c>
      <c r="BK812" s="6" t="s">
        <v>96</v>
      </c>
      <c r="BL812" s="6" t="s">
        <v>96</v>
      </c>
      <c r="BM812" s="6" t="s">
        <v>96</v>
      </c>
      <c r="BN812" s="6" t="s">
        <v>96</v>
      </c>
      <c r="BO812" s="6" t="s">
        <v>96</v>
      </c>
      <c r="BP812" s="6" t="s">
        <v>96</v>
      </c>
      <c r="BQ812" s="6" t="s">
        <v>96</v>
      </c>
      <c r="BR812" s="6" t="s">
        <v>96</v>
      </c>
      <c r="BS812" s="6" t="s">
        <v>96</v>
      </c>
      <c r="BT812" s="6" t="s">
        <v>96</v>
      </c>
      <c r="BU812" s="6" t="s">
        <v>96</v>
      </c>
      <c r="BV812" s="6" t="s">
        <v>96</v>
      </c>
      <c r="BW812" s="6" t="s">
        <v>96</v>
      </c>
      <c r="BX812" s="6" t="s">
        <v>96</v>
      </c>
    </row>
    <row r="813" spans="1:76" x14ac:dyDescent="0.25">
      <c r="A813" s="6" t="s">
        <v>96</v>
      </c>
      <c r="B813" s="6" t="s">
        <v>96</v>
      </c>
      <c r="C813" s="6" t="s">
        <v>96</v>
      </c>
      <c r="D813" s="6" t="s">
        <v>96</v>
      </c>
      <c r="E813" s="6" t="s">
        <v>96</v>
      </c>
      <c r="F813" s="39" t="s">
        <v>96</v>
      </c>
      <c r="G813" s="6" t="s">
        <v>96</v>
      </c>
      <c r="H813" s="6" t="s">
        <v>96</v>
      </c>
      <c r="I813" t="s">
        <v>96</v>
      </c>
      <c r="J813" s="6" t="s">
        <v>96</v>
      </c>
      <c r="K813" s="6" t="s">
        <v>96</v>
      </c>
      <c r="L813" s="6" t="s">
        <v>96</v>
      </c>
      <c r="M813" s="6" t="s">
        <v>96</v>
      </c>
      <c r="N813" s="6" t="s">
        <v>96</v>
      </c>
      <c r="O813" s="6" t="s">
        <v>96</v>
      </c>
      <c r="P813" s="39" t="s">
        <v>96</v>
      </c>
      <c r="Q813" s="6" t="s">
        <v>96</v>
      </c>
      <c r="R813" s="6" t="s">
        <v>96</v>
      </c>
      <c r="S813" s="6" t="s">
        <v>96</v>
      </c>
      <c r="T813" s="6" t="s">
        <v>96</v>
      </c>
      <c r="U813" s="7" t="s">
        <v>96</v>
      </c>
      <c r="V813" s="16" t="s">
        <v>96</v>
      </c>
      <c r="W813" s="16" t="s">
        <v>96</v>
      </c>
      <c r="X813" s="16" t="s">
        <v>96</v>
      </c>
      <c r="Y813" s="16" t="s">
        <v>96</v>
      </c>
      <c r="Z813" s="61" t="s">
        <v>96</v>
      </c>
      <c r="AA813" s="6" t="s">
        <v>96</v>
      </c>
      <c r="AB813" s="6" t="s">
        <v>96</v>
      </c>
      <c r="AC813" s="6" t="s">
        <v>96</v>
      </c>
      <c r="AD813" s="6" t="s">
        <v>96</v>
      </c>
      <c r="AE813" s="6" t="s">
        <v>96</v>
      </c>
      <c r="AF813" s="6" t="s">
        <v>96</v>
      </c>
      <c r="AG813" s="6" t="s">
        <v>96</v>
      </c>
      <c r="AH813" s="6" t="s">
        <v>96</v>
      </c>
      <c r="AI813" s="6" t="s">
        <v>96</v>
      </c>
      <c r="AJ813" s="6" t="s">
        <v>96</v>
      </c>
      <c r="AK813" s="6" t="s">
        <v>96</v>
      </c>
      <c r="AL813" s="6" t="s">
        <v>96</v>
      </c>
      <c r="AM813" s="6" t="s">
        <v>96</v>
      </c>
      <c r="AN813" s="6" t="s">
        <v>96</v>
      </c>
      <c r="AO813" s="6" t="s">
        <v>96</v>
      </c>
      <c r="AP813" s="6" t="s">
        <v>96</v>
      </c>
      <c r="AQ813" s="6" t="s">
        <v>96</v>
      </c>
      <c r="AR813" s="6" t="s">
        <v>96</v>
      </c>
      <c r="AS813" s="6" t="s">
        <v>96</v>
      </c>
      <c r="AT813" s="6" t="s">
        <v>96</v>
      </c>
      <c r="AU813" s="6" t="s">
        <v>96</v>
      </c>
      <c r="AV813" s="6" t="s">
        <v>96</v>
      </c>
      <c r="AW813" s="6" t="s">
        <v>96</v>
      </c>
      <c r="AX813" s="6" t="s">
        <v>96</v>
      </c>
      <c r="AY813" s="6" t="s">
        <v>96</v>
      </c>
      <c r="AZ813" s="6" t="s">
        <v>96</v>
      </c>
      <c r="BA813" s="6" t="s">
        <v>96</v>
      </c>
      <c r="BB813" s="6" t="s">
        <v>96</v>
      </c>
      <c r="BC813" s="6" t="s">
        <v>96</v>
      </c>
      <c r="BD813" s="6" t="s">
        <v>96</v>
      </c>
      <c r="BE813" s="6" t="s">
        <v>96</v>
      </c>
      <c r="BF813" s="6" t="s">
        <v>96</v>
      </c>
      <c r="BG813" s="6" t="s">
        <v>96</v>
      </c>
      <c r="BH813" s="6" t="s">
        <v>96</v>
      </c>
      <c r="BI813" s="6" t="s">
        <v>96</v>
      </c>
      <c r="BJ813" s="6" t="s">
        <v>96</v>
      </c>
      <c r="BK813" s="6" t="s">
        <v>96</v>
      </c>
      <c r="BL813" s="6" t="s">
        <v>96</v>
      </c>
      <c r="BM813" s="6" t="s">
        <v>96</v>
      </c>
      <c r="BN813" s="6" t="s">
        <v>96</v>
      </c>
      <c r="BO813" s="6" t="s">
        <v>96</v>
      </c>
      <c r="BP813" s="6" t="s">
        <v>96</v>
      </c>
      <c r="BQ813" s="6" t="s">
        <v>96</v>
      </c>
      <c r="BR813" s="6" t="s">
        <v>96</v>
      </c>
      <c r="BS813" s="6" t="s">
        <v>96</v>
      </c>
      <c r="BT813" s="6" t="s">
        <v>96</v>
      </c>
      <c r="BU813" s="6" t="s">
        <v>96</v>
      </c>
      <c r="BV813" s="6" t="s">
        <v>96</v>
      </c>
      <c r="BW813" s="6" t="s">
        <v>96</v>
      </c>
      <c r="BX813" s="6" t="s">
        <v>96</v>
      </c>
    </row>
    <row r="814" spans="1:76" x14ac:dyDescent="0.25">
      <c r="A814" s="6" t="s">
        <v>96</v>
      </c>
      <c r="B814" s="6" t="s">
        <v>96</v>
      </c>
      <c r="C814" s="6" t="s">
        <v>96</v>
      </c>
      <c r="D814" s="6" t="s">
        <v>96</v>
      </c>
      <c r="E814" s="6" t="s">
        <v>96</v>
      </c>
      <c r="F814" s="39" t="s">
        <v>96</v>
      </c>
      <c r="G814" s="6" t="s">
        <v>96</v>
      </c>
      <c r="H814" s="6" t="s">
        <v>96</v>
      </c>
      <c r="I814" t="s">
        <v>96</v>
      </c>
      <c r="J814" s="6" t="s">
        <v>96</v>
      </c>
      <c r="K814" s="6" t="s">
        <v>96</v>
      </c>
      <c r="L814" s="6" t="s">
        <v>96</v>
      </c>
      <c r="M814" s="6" t="s">
        <v>96</v>
      </c>
      <c r="N814" s="6" t="s">
        <v>96</v>
      </c>
      <c r="O814" s="6" t="s">
        <v>96</v>
      </c>
      <c r="P814" s="39" t="s">
        <v>96</v>
      </c>
      <c r="Q814" s="6" t="s">
        <v>96</v>
      </c>
      <c r="R814" s="6" t="s">
        <v>96</v>
      </c>
      <c r="S814" s="6" t="s">
        <v>96</v>
      </c>
      <c r="T814" s="6" t="s">
        <v>96</v>
      </c>
      <c r="U814" s="7" t="s">
        <v>96</v>
      </c>
      <c r="V814" s="16" t="s">
        <v>96</v>
      </c>
      <c r="W814" s="16" t="s">
        <v>96</v>
      </c>
      <c r="X814" s="16" t="s">
        <v>96</v>
      </c>
      <c r="Y814" s="16" t="s">
        <v>96</v>
      </c>
      <c r="Z814" s="61" t="s">
        <v>96</v>
      </c>
      <c r="AA814" s="6" t="s">
        <v>96</v>
      </c>
      <c r="AB814" s="6" t="s">
        <v>96</v>
      </c>
      <c r="AC814" s="6" t="s">
        <v>96</v>
      </c>
      <c r="AD814" s="6" t="s">
        <v>96</v>
      </c>
      <c r="AE814" s="6" t="s">
        <v>96</v>
      </c>
      <c r="AF814" s="6" t="s">
        <v>96</v>
      </c>
      <c r="AG814" s="6" t="s">
        <v>96</v>
      </c>
      <c r="AH814" s="6" t="s">
        <v>96</v>
      </c>
      <c r="AI814" s="6" t="s">
        <v>96</v>
      </c>
      <c r="AJ814" s="6" t="s">
        <v>96</v>
      </c>
      <c r="AK814" s="6" t="s">
        <v>96</v>
      </c>
      <c r="AL814" s="6" t="s">
        <v>96</v>
      </c>
      <c r="AM814" s="6" t="s">
        <v>96</v>
      </c>
      <c r="AN814" s="6" t="s">
        <v>96</v>
      </c>
      <c r="AO814" s="6" t="s">
        <v>96</v>
      </c>
      <c r="AP814" s="6" t="s">
        <v>96</v>
      </c>
      <c r="AQ814" s="6" t="s">
        <v>96</v>
      </c>
      <c r="AR814" s="6" t="s">
        <v>96</v>
      </c>
      <c r="AS814" s="6" t="s">
        <v>96</v>
      </c>
      <c r="AT814" s="6" t="s">
        <v>96</v>
      </c>
      <c r="AU814" s="6" t="s">
        <v>96</v>
      </c>
      <c r="AV814" s="6" t="s">
        <v>96</v>
      </c>
      <c r="AW814" s="6" t="s">
        <v>96</v>
      </c>
      <c r="AX814" s="6" t="s">
        <v>96</v>
      </c>
      <c r="AY814" s="6" t="s">
        <v>96</v>
      </c>
      <c r="AZ814" s="6" t="s">
        <v>96</v>
      </c>
      <c r="BA814" s="6" t="s">
        <v>96</v>
      </c>
      <c r="BB814" s="6" t="s">
        <v>96</v>
      </c>
      <c r="BC814" s="6" t="s">
        <v>96</v>
      </c>
      <c r="BD814" s="6" t="s">
        <v>96</v>
      </c>
      <c r="BE814" s="6" t="s">
        <v>96</v>
      </c>
      <c r="BF814" s="6" t="s">
        <v>96</v>
      </c>
      <c r="BG814" s="6" t="s">
        <v>96</v>
      </c>
      <c r="BH814" s="6" t="s">
        <v>96</v>
      </c>
      <c r="BI814" s="6" t="s">
        <v>96</v>
      </c>
      <c r="BJ814" s="6" t="s">
        <v>96</v>
      </c>
      <c r="BK814" s="6" t="s">
        <v>96</v>
      </c>
      <c r="BL814" s="6" t="s">
        <v>96</v>
      </c>
      <c r="BM814" s="6" t="s">
        <v>96</v>
      </c>
      <c r="BN814" s="6" t="s">
        <v>96</v>
      </c>
      <c r="BO814" s="6" t="s">
        <v>96</v>
      </c>
      <c r="BP814" s="6" t="s">
        <v>96</v>
      </c>
      <c r="BQ814" s="6" t="s">
        <v>96</v>
      </c>
      <c r="BR814" s="6" t="s">
        <v>96</v>
      </c>
      <c r="BS814" s="6" t="s">
        <v>96</v>
      </c>
      <c r="BT814" s="6" t="s">
        <v>96</v>
      </c>
      <c r="BU814" s="6" t="s">
        <v>96</v>
      </c>
      <c r="BV814" s="6" t="s">
        <v>96</v>
      </c>
      <c r="BW814" s="6" t="s">
        <v>96</v>
      </c>
      <c r="BX814" s="6" t="s">
        <v>96</v>
      </c>
    </row>
    <row r="815" spans="1:76" x14ac:dyDescent="0.25">
      <c r="A815" s="6" t="s">
        <v>96</v>
      </c>
      <c r="B815" s="6" t="s">
        <v>96</v>
      </c>
      <c r="C815" s="6" t="s">
        <v>96</v>
      </c>
      <c r="D815" s="6" t="s">
        <v>96</v>
      </c>
      <c r="E815" s="6" t="s">
        <v>96</v>
      </c>
      <c r="F815" s="39" t="s">
        <v>96</v>
      </c>
      <c r="G815" s="6" t="s">
        <v>96</v>
      </c>
      <c r="H815" s="6" t="s">
        <v>96</v>
      </c>
      <c r="I815" t="s">
        <v>96</v>
      </c>
      <c r="J815" s="6" t="s">
        <v>96</v>
      </c>
      <c r="K815" s="6" t="s">
        <v>96</v>
      </c>
      <c r="L815" s="6" t="s">
        <v>96</v>
      </c>
      <c r="M815" s="6" t="s">
        <v>96</v>
      </c>
      <c r="N815" s="6" t="s">
        <v>96</v>
      </c>
      <c r="O815" s="6" t="s">
        <v>96</v>
      </c>
      <c r="P815" s="39" t="s">
        <v>96</v>
      </c>
      <c r="Q815" s="6" t="s">
        <v>96</v>
      </c>
      <c r="R815" s="6" t="s">
        <v>96</v>
      </c>
      <c r="S815" s="6" t="s">
        <v>96</v>
      </c>
      <c r="T815" s="6" t="s">
        <v>96</v>
      </c>
      <c r="U815" s="7" t="s">
        <v>96</v>
      </c>
      <c r="V815" s="16" t="s">
        <v>96</v>
      </c>
      <c r="W815" s="16" t="s">
        <v>96</v>
      </c>
      <c r="X815" s="16" t="s">
        <v>96</v>
      </c>
      <c r="Y815" s="16" t="s">
        <v>96</v>
      </c>
      <c r="Z815" s="61" t="s">
        <v>96</v>
      </c>
      <c r="AA815" s="6" t="s">
        <v>96</v>
      </c>
      <c r="AB815" s="6" t="s">
        <v>96</v>
      </c>
      <c r="AC815" s="6" t="s">
        <v>96</v>
      </c>
      <c r="AD815" s="6" t="s">
        <v>96</v>
      </c>
      <c r="AE815" s="6" t="s">
        <v>96</v>
      </c>
      <c r="AF815" s="6" t="s">
        <v>96</v>
      </c>
      <c r="AG815" s="6" t="s">
        <v>96</v>
      </c>
      <c r="AH815" s="6" t="s">
        <v>96</v>
      </c>
      <c r="AI815" s="6" t="s">
        <v>96</v>
      </c>
      <c r="AJ815" s="6" t="s">
        <v>96</v>
      </c>
      <c r="AK815" s="6" t="s">
        <v>96</v>
      </c>
      <c r="AL815" s="6" t="s">
        <v>96</v>
      </c>
      <c r="AM815" s="6" t="s">
        <v>96</v>
      </c>
      <c r="AN815" s="6" t="s">
        <v>96</v>
      </c>
      <c r="AO815" s="6" t="s">
        <v>96</v>
      </c>
      <c r="AP815" s="6" t="s">
        <v>96</v>
      </c>
      <c r="AQ815" s="6" t="s">
        <v>96</v>
      </c>
      <c r="AR815" s="6" t="s">
        <v>96</v>
      </c>
      <c r="AS815" s="6" t="s">
        <v>96</v>
      </c>
      <c r="AT815" s="6" t="s">
        <v>96</v>
      </c>
      <c r="AU815" s="6" t="s">
        <v>96</v>
      </c>
      <c r="AV815" s="6" t="s">
        <v>96</v>
      </c>
      <c r="AW815" s="6" t="s">
        <v>96</v>
      </c>
      <c r="AX815" s="6" t="s">
        <v>96</v>
      </c>
      <c r="AY815" s="6" t="s">
        <v>96</v>
      </c>
      <c r="AZ815" s="6" t="s">
        <v>96</v>
      </c>
      <c r="BA815" s="6" t="s">
        <v>96</v>
      </c>
      <c r="BB815" s="6" t="s">
        <v>96</v>
      </c>
      <c r="BC815" s="6" t="s">
        <v>96</v>
      </c>
      <c r="BD815" s="6" t="s">
        <v>96</v>
      </c>
      <c r="BE815" s="6" t="s">
        <v>96</v>
      </c>
      <c r="BF815" s="6" t="s">
        <v>96</v>
      </c>
      <c r="BG815" s="6" t="s">
        <v>96</v>
      </c>
      <c r="BH815" s="6" t="s">
        <v>96</v>
      </c>
      <c r="BI815" s="6" t="s">
        <v>96</v>
      </c>
      <c r="BJ815" s="6" t="s">
        <v>96</v>
      </c>
      <c r="BK815" s="6" t="s">
        <v>96</v>
      </c>
      <c r="BL815" s="6" t="s">
        <v>96</v>
      </c>
      <c r="BM815" s="6" t="s">
        <v>96</v>
      </c>
      <c r="BN815" s="6" t="s">
        <v>96</v>
      </c>
      <c r="BO815" s="6" t="s">
        <v>96</v>
      </c>
      <c r="BP815" s="6" t="s">
        <v>96</v>
      </c>
      <c r="BQ815" s="6" t="s">
        <v>96</v>
      </c>
      <c r="BR815" s="6" t="s">
        <v>96</v>
      </c>
      <c r="BS815" s="6" t="s">
        <v>96</v>
      </c>
      <c r="BT815" s="6" t="s">
        <v>96</v>
      </c>
      <c r="BU815" s="6" t="s">
        <v>96</v>
      </c>
      <c r="BV815" s="6" t="s">
        <v>96</v>
      </c>
      <c r="BW815" s="6" t="s">
        <v>96</v>
      </c>
      <c r="BX815" s="6" t="s">
        <v>96</v>
      </c>
    </row>
    <row r="816" spans="1:76" x14ac:dyDescent="0.25">
      <c r="A816" s="6" t="s">
        <v>96</v>
      </c>
      <c r="B816" s="6" t="s">
        <v>96</v>
      </c>
      <c r="C816" s="6" t="s">
        <v>96</v>
      </c>
      <c r="D816" s="6" t="s">
        <v>96</v>
      </c>
      <c r="E816" s="6" t="s">
        <v>96</v>
      </c>
      <c r="F816" s="39" t="s">
        <v>96</v>
      </c>
      <c r="G816" s="6" t="s">
        <v>96</v>
      </c>
      <c r="H816" s="6" t="s">
        <v>96</v>
      </c>
      <c r="I816" t="s">
        <v>96</v>
      </c>
      <c r="J816" s="6" t="s">
        <v>96</v>
      </c>
      <c r="K816" s="6" t="s">
        <v>96</v>
      </c>
      <c r="L816" s="6" t="s">
        <v>96</v>
      </c>
      <c r="M816" s="6" t="s">
        <v>96</v>
      </c>
      <c r="N816" s="6" t="s">
        <v>96</v>
      </c>
      <c r="O816" s="6" t="s">
        <v>96</v>
      </c>
      <c r="P816" s="39" t="s">
        <v>96</v>
      </c>
      <c r="Q816" s="6" t="s">
        <v>96</v>
      </c>
      <c r="R816" s="6" t="s">
        <v>96</v>
      </c>
      <c r="S816" s="6" t="s">
        <v>96</v>
      </c>
      <c r="T816" s="6" t="s">
        <v>96</v>
      </c>
      <c r="U816" s="7" t="s">
        <v>96</v>
      </c>
      <c r="V816" s="16" t="s">
        <v>96</v>
      </c>
      <c r="W816" s="16" t="s">
        <v>96</v>
      </c>
      <c r="X816" s="16" t="s">
        <v>96</v>
      </c>
      <c r="Y816" s="16" t="s">
        <v>96</v>
      </c>
      <c r="Z816" s="61" t="s">
        <v>96</v>
      </c>
      <c r="AA816" s="6" t="s">
        <v>96</v>
      </c>
      <c r="AB816" s="6" t="s">
        <v>96</v>
      </c>
      <c r="AC816" s="6" t="s">
        <v>96</v>
      </c>
      <c r="AD816" s="6" t="s">
        <v>96</v>
      </c>
      <c r="AE816" s="6" t="s">
        <v>96</v>
      </c>
      <c r="AF816" s="6" t="s">
        <v>96</v>
      </c>
      <c r="AG816" s="6" t="s">
        <v>96</v>
      </c>
      <c r="AH816" s="6" t="s">
        <v>96</v>
      </c>
      <c r="AI816" s="6" t="s">
        <v>96</v>
      </c>
      <c r="AJ816" s="6" t="s">
        <v>96</v>
      </c>
      <c r="AK816" s="6" t="s">
        <v>96</v>
      </c>
      <c r="AL816" s="6" t="s">
        <v>96</v>
      </c>
      <c r="AM816" s="6" t="s">
        <v>96</v>
      </c>
      <c r="AN816" s="6" t="s">
        <v>96</v>
      </c>
      <c r="AO816" s="6" t="s">
        <v>96</v>
      </c>
      <c r="AP816" s="6" t="s">
        <v>96</v>
      </c>
      <c r="AQ816" s="6" t="s">
        <v>96</v>
      </c>
      <c r="AR816" s="6" t="s">
        <v>96</v>
      </c>
      <c r="AS816" s="6" t="s">
        <v>96</v>
      </c>
      <c r="AT816" s="6" t="s">
        <v>96</v>
      </c>
      <c r="AU816" s="6" t="s">
        <v>96</v>
      </c>
      <c r="AV816" s="6" t="s">
        <v>96</v>
      </c>
      <c r="AW816" s="6" t="s">
        <v>96</v>
      </c>
      <c r="AX816" s="6" t="s">
        <v>96</v>
      </c>
      <c r="AY816" s="6" t="s">
        <v>96</v>
      </c>
      <c r="AZ816" s="6" t="s">
        <v>96</v>
      </c>
      <c r="BA816" s="6" t="s">
        <v>96</v>
      </c>
      <c r="BB816" s="6" t="s">
        <v>96</v>
      </c>
      <c r="BC816" s="6" t="s">
        <v>96</v>
      </c>
      <c r="BD816" s="6" t="s">
        <v>96</v>
      </c>
      <c r="BE816" s="6" t="s">
        <v>96</v>
      </c>
      <c r="BF816" s="6" t="s">
        <v>96</v>
      </c>
      <c r="BG816" s="6" t="s">
        <v>96</v>
      </c>
      <c r="BH816" s="6" t="s">
        <v>96</v>
      </c>
      <c r="BI816" s="6" t="s">
        <v>96</v>
      </c>
      <c r="BJ816" s="6" t="s">
        <v>96</v>
      </c>
      <c r="BK816" s="6" t="s">
        <v>96</v>
      </c>
      <c r="BL816" s="6" t="s">
        <v>96</v>
      </c>
      <c r="BM816" s="6" t="s">
        <v>96</v>
      </c>
      <c r="BN816" s="6" t="s">
        <v>96</v>
      </c>
      <c r="BO816" s="6" t="s">
        <v>96</v>
      </c>
      <c r="BP816" s="6" t="s">
        <v>96</v>
      </c>
      <c r="BQ816" s="6" t="s">
        <v>96</v>
      </c>
      <c r="BR816" s="6" t="s">
        <v>96</v>
      </c>
      <c r="BS816" s="6" t="s">
        <v>96</v>
      </c>
      <c r="BT816" s="6" t="s">
        <v>96</v>
      </c>
      <c r="BU816" s="6" t="s">
        <v>96</v>
      </c>
      <c r="BV816" s="6" t="s">
        <v>96</v>
      </c>
      <c r="BW816" s="6" t="s">
        <v>96</v>
      </c>
      <c r="BX816" s="6" t="s">
        <v>96</v>
      </c>
    </row>
    <row r="817" spans="1:76" x14ac:dyDescent="0.25">
      <c r="A817" s="6" t="s">
        <v>96</v>
      </c>
      <c r="B817" s="6" t="s">
        <v>96</v>
      </c>
      <c r="C817" s="6" t="s">
        <v>96</v>
      </c>
      <c r="D817" s="6" t="s">
        <v>96</v>
      </c>
      <c r="E817" s="6" t="s">
        <v>96</v>
      </c>
      <c r="F817" s="39" t="s">
        <v>96</v>
      </c>
      <c r="G817" s="6" t="s">
        <v>96</v>
      </c>
      <c r="H817" s="6" t="s">
        <v>96</v>
      </c>
      <c r="I817" t="s">
        <v>96</v>
      </c>
      <c r="J817" s="6" t="s">
        <v>96</v>
      </c>
      <c r="K817" s="6" t="s">
        <v>96</v>
      </c>
      <c r="L817" s="6" t="s">
        <v>96</v>
      </c>
      <c r="M817" s="6" t="s">
        <v>96</v>
      </c>
      <c r="N817" s="6" t="s">
        <v>96</v>
      </c>
      <c r="O817" s="6" t="s">
        <v>96</v>
      </c>
      <c r="P817" s="39" t="s">
        <v>96</v>
      </c>
      <c r="Q817" s="6" t="s">
        <v>96</v>
      </c>
      <c r="R817" s="6" t="s">
        <v>96</v>
      </c>
      <c r="S817" s="6" t="s">
        <v>96</v>
      </c>
      <c r="T817" s="6" t="s">
        <v>96</v>
      </c>
      <c r="U817" s="7" t="s">
        <v>96</v>
      </c>
      <c r="V817" s="16" t="s">
        <v>96</v>
      </c>
      <c r="W817" s="16" t="s">
        <v>96</v>
      </c>
      <c r="X817" s="16" t="s">
        <v>96</v>
      </c>
      <c r="Y817" s="16" t="s">
        <v>96</v>
      </c>
      <c r="Z817" s="61" t="s">
        <v>96</v>
      </c>
      <c r="AA817" s="6" t="s">
        <v>96</v>
      </c>
      <c r="AB817" s="6" t="s">
        <v>96</v>
      </c>
      <c r="AC817" s="6" t="s">
        <v>96</v>
      </c>
      <c r="AD817" s="6" t="s">
        <v>96</v>
      </c>
      <c r="AE817" s="6" t="s">
        <v>96</v>
      </c>
      <c r="AF817" s="6" t="s">
        <v>96</v>
      </c>
      <c r="AG817" s="6" t="s">
        <v>96</v>
      </c>
      <c r="AH817" s="6" t="s">
        <v>96</v>
      </c>
      <c r="AI817" s="6" t="s">
        <v>96</v>
      </c>
      <c r="AJ817" s="6" t="s">
        <v>96</v>
      </c>
      <c r="AK817" s="6" t="s">
        <v>96</v>
      </c>
      <c r="AL817" s="6" t="s">
        <v>96</v>
      </c>
      <c r="AM817" s="6" t="s">
        <v>96</v>
      </c>
      <c r="AN817" s="6" t="s">
        <v>96</v>
      </c>
      <c r="AO817" s="6" t="s">
        <v>96</v>
      </c>
      <c r="AP817" s="6" t="s">
        <v>96</v>
      </c>
      <c r="AQ817" s="6" t="s">
        <v>96</v>
      </c>
      <c r="AR817" s="6" t="s">
        <v>96</v>
      </c>
      <c r="AS817" s="6" t="s">
        <v>96</v>
      </c>
      <c r="AT817" s="6" t="s">
        <v>96</v>
      </c>
      <c r="AU817" s="6" t="s">
        <v>96</v>
      </c>
      <c r="AV817" s="6" t="s">
        <v>96</v>
      </c>
      <c r="AW817" s="6" t="s">
        <v>96</v>
      </c>
      <c r="AX817" s="6" t="s">
        <v>96</v>
      </c>
      <c r="AY817" s="6" t="s">
        <v>96</v>
      </c>
      <c r="AZ817" s="6" t="s">
        <v>96</v>
      </c>
      <c r="BA817" s="6" t="s">
        <v>96</v>
      </c>
      <c r="BB817" s="6" t="s">
        <v>96</v>
      </c>
      <c r="BC817" s="6" t="s">
        <v>96</v>
      </c>
      <c r="BD817" s="6" t="s">
        <v>96</v>
      </c>
      <c r="BE817" s="6" t="s">
        <v>96</v>
      </c>
      <c r="BF817" s="6" t="s">
        <v>96</v>
      </c>
      <c r="BG817" s="6" t="s">
        <v>96</v>
      </c>
      <c r="BH817" s="6" t="s">
        <v>96</v>
      </c>
      <c r="BI817" s="6" t="s">
        <v>96</v>
      </c>
      <c r="BJ817" s="6" t="s">
        <v>96</v>
      </c>
      <c r="BK817" s="6" t="s">
        <v>96</v>
      </c>
      <c r="BL817" s="6" t="s">
        <v>96</v>
      </c>
      <c r="BM817" s="6" t="s">
        <v>96</v>
      </c>
      <c r="BN817" s="6" t="s">
        <v>96</v>
      </c>
      <c r="BO817" s="6" t="s">
        <v>96</v>
      </c>
      <c r="BP817" s="6" t="s">
        <v>96</v>
      </c>
      <c r="BQ817" s="6" t="s">
        <v>96</v>
      </c>
      <c r="BR817" s="6" t="s">
        <v>96</v>
      </c>
      <c r="BS817" s="6" t="s">
        <v>96</v>
      </c>
      <c r="BT817" s="6" t="s">
        <v>96</v>
      </c>
      <c r="BU817" s="6" t="s">
        <v>96</v>
      </c>
      <c r="BV817" s="6" t="s">
        <v>96</v>
      </c>
      <c r="BW817" s="6" t="s">
        <v>96</v>
      </c>
      <c r="BX817" s="6" t="s">
        <v>96</v>
      </c>
    </row>
    <row r="818" spans="1:76" x14ac:dyDescent="0.25">
      <c r="A818" s="6" t="s">
        <v>96</v>
      </c>
      <c r="B818" s="6" t="s">
        <v>96</v>
      </c>
      <c r="C818" s="6" t="s">
        <v>96</v>
      </c>
      <c r="D818" s="6" t="s">
        <v>96</v>
      </c>
      <c r="E818" s="6" t="s">
        <v>96</v>
      </c>
      <c r="F818" s="39" t="s">
        <v>96</v>
      </c>
      <c r="G818" s="6" t="s">
        <v>96</v>
      </c>
      <c r="H818" s="6" t="s">
        <v>96</v>
      </c>
      <c r="I818" t="s">
        <v>96</v>
      </c>
      <c r="J818" s="6" t="s">
        <v>96</v>
      </c>
      <c r="K818" s="6" t="s">
        <v>96</v>
      </c>
      <c r="L818" s="6" t="s">
        <v>96</v>
      </c>
      <c r="M818" s="6" t="s">
        <v>96</v>
      </c>
      <c r="N818" s="6" t="s">
        <v>96</v>
      </c>
      <c r="O818" s="6" t="s">
        <v>96</v>
      </c>
      <c r="P818" s="39" t="s">
        <v>96</v>
      </c>
      <c r="Q818" s="6" t="s">
        <v>96</v>
      </c>
      <c r="R818" s="6" t="s">
        <v>96</v>
      </c>
      <c r="S818" s="6" t="s">
        <v>96</v>
      </c>
      <c r="T818" s="6" t="s">
        <v>96</v>
      </c>
      <c r="U818" s="7" t="s">
        <v>96</v>
      </c>
      <c r="V818" s="16" t="s">
        <v>96</v>
      </c>
      <c r="W818" s="16" t="s">
        <v>96</v>
      </c>
      <c r="X818" s="16" t="s">
        <v>96</v>
      </c>
      <c r="Y818" s="16" t="s">
        <v>96</v>
      </c>
      <c r="Z818" s="61" t="s">
        <v>96</v>
      </c>
      <c r="AA818" s="6" t="s">
        <v>96</v>
      </c>
      <c r="AB818" s="6" t="s">
        <v>96</v>
      </c>
      <c r="AC818" s="6" t="s">
        <v>96</v>
      </c>
      <c r="AD818" s="6" t="s">
        <v>96</v>
      </c>
      <c r="AE818" s="6" t="s">
        <v>96</v>
      </c>
      <c r="AF818" s="6" t="s">
        <v>96</v>
      </c>
      <c r="AG818" s="6" t="s">
        <v>96</v>
      </c>
      <c r="AH818" s="6" t="s">
        <v>96</v>
      </c>
      <c r="AI818" s="6" t="s">
        <v>96</v>
      </c>
      <c r="AJ818" s="6" t="s">
        <v>96</v>
      </c>
      <c r="AK818" s="6" t="s">
        <v>96</v>
      </c>
      <c r="AL818" s="6" t="s">
        <v>96</v>
      </c>
      <c r="AM818" s="6" t="s">
        <v>96</v>
      </c>
      <c r="AN818" s="6" t="s">
        <v>96</v>
      </c>
      <c r="AO818" s="6" t="s">
        <v>96</v>
      </c>
      <c r="AP818" s="6" t="s">
        <v>96</v>
      </c>
      <c r="AQ818" s="6" t="s">
        <v>96</v>
      </c>
      <c r="AR818" s="6" t="s">
        <v>96</v>
      </c>
      <c r="AS818" s="6" t="s">
        <v>96</v>
      </c>
      <c r="AT818" s="6" t="s">
        <v>96</v>
      </c>
      <c r="AU818" s="6" t="s">
        <v>96</v>
      </c>
      <c r="AV818" s="6" t="s">
        <v>96</v>
      </c>
      <c r="AW818" s="6" t="s">
        <v>96</v>
      </c>
      <c r="AX818" s="6" t="s">
        <v>96</v>
      </c>
      <c r="AY818" s="6" t="s">
        <v>96</v>
      </c>
      <c r="AZ818" s="6" t="s">
        <v>96</v>
      </c>
      <c r="BA818" s="6" t="s">
        <v>96</v>
      </c>
      <c r="BB818" s="6" t="s">
        <v>96</v>
      </c>
      <c r="BC818" s="6" t="s">
        <v>96</v>
      </c>
      <c r="BD818" s="6" t="s">
        <v>96</v>
      </c>
      <c r="BE818" s="6" t="s">
        <v>96</v>
      </c>
      <c r="BF818" s="6" t="s">
        <v>96</v>
      </c>
      <c r="BG818" s="6" t="s">
        <v>96</v>
      </c>
      <c r="BH818" s="6" t="s">
        <v>96</v>
      </c>
      <c r="BI818" s="6" t="s">
        <v>96</v>
      </c>
      <c r="BJ818" s="6" t="s">
        <v>96</v>
      </c>
      <c r="BK818" s="6" t="s">
        <v>96</v>
      </c>
      <c r="BL818" s="6" t="s">
        <v>96</v>
      </c>
      <c r="BM818" s="6" t="s">
        <v>96</v>
      </c>
      <c r="BN818" s="6" t="s">
        <v>96</v>
      </c>
      <c r="BO818" s="6" t="s">
        <v>96</v>
      </c>
      <c r="BP818" s="6" t="s">
        <v>96</v>
      </c>
      <c r="BQ818" s="6" t="s">
        <v>96</v>
      </c>
      <c r="BR818" s="6" t="s">
        <v>96</v>
      </c>
      <c r="BS818" s="6" t="s">
        <v>96</v>
      </c>
      <c r="BT818" s="6" t="s">
        <v>96</v>
      </c>
      <c r="BU818" s="6" t="s">
        <v>96</v>
      </c>
      <c r="BV818" s="6" t="s">
        <v>96</v>
      </c>
      <c r="BW818" s="6" t="s">
        <v>96</v>
      </c>
      <c r="BX818" s="6" t="s">
        <v>96</v>
      </c>
    </row>
    <row r="819" spans="1:76" x14ac:dyDescent="0.25">
      <c r="A819" s="6" t="s">
        <v>96</v>
      </c>
      <c r="B819" s="6" t="s">
        <v>96</v>
      </c>
      <c r="C819" s="6" t="s">
        <v>96</v>
      </c>
      <c r="D819" s="6" t="s">
        <v>96</v>
      </c>
      <c r="E819" s="6" t="s">
        <v>96</v>
      </c>
      <c r="F819" s="39" t="s">
        <v>96</v>
      </c>
      <c r="G819" s="6" t="s">
        <v>96</v>
      </c>
      <c r="H819" s="6" t="s">
        <v>96</v>
      </c>
      <c r="I819" t="s">
        <v>96</v>
      </c>
      <c r="J819" s="6" t="s">
        <v>96</v>
      </c>
      <c r="K819" s="6" t="s">
        <v>96</v>
      </c>
      <c r="L819" s="6" t="s">
        <v>96</v>
      </c>
      <c r="M819" s="6" t="s">
        <v>96</v>
      </c>
      <c r="N819" s="6" t="s">
        <v>96</v>
      </c>
      <c r="O819" s="6" t="s">
        <v>96</v>
      </c>
      <c r="P819" s="39" t="s">
        <v>96</v>
      </c>
      <c r="Q819" s="6" t="s">
        <v>96</v>
      </c>
      <c r="R819" s="6" t="s">
        <v>96</v>
      </c>
      <c r="S819" s="6" t="s">
        <v>96</v>
      </c>
      <c r="T819" s="6" t="s">
        <v>96</v>
      </c>
      <c r="U819" s="7" t="s">
        <v>96</v>
      </c>
      <c r="V819" s="16" t="s">
        <v>96</v>
      </c>
      <c r="W819" s="16" t="s">
        <v>96</v>
      </c>
      <c r="X819" s="16" t="s">
        <v>96</v>
      </c>
      <c r="Y819" s="16" t="s">
        <v>96</v>
      </c>
      <c r="Z819" s="61" t="s">
        <v>96</v>
      </c>
      <c r="AA819" s="6" t="s">
        <v>96</v>
      </c>
      <c r="AB819" s="6" t="s">
        <v>96</v>
      </c>
      <c r="AC819" s="6" t="s">
        <v>96</v>
      </c>
      <c r="AD819" s="6" t="s">
        <v>96</v>
      </c>
      <c r="AE819" s="6" t="s">
        <v>96</v>
      </c>
      <c r="AF819" s="6" t="s">
        <v>96</v>
      </c>
      <c r="AG819" s="6" t="s">
        <v>96</v>
      </c>
      <c r="AH819" s="6" t="s">
        <v>96</v>
      </c>
      <c r="AI819" s="6" t="s">
        <v>96</v>
      </c>
      <c r="AJ819" s="6" t="s">
        <v>96</v>
      </c>
      <c r="AK819" s="6" t="s">
        <v>96</v>
      </c>
      <c r="AL819" s="6" t="s">
        <v>96</v>
      </c>
      <c r="AM819" s="6" t="s">
        <v>96</v>
      </c>
      <c r="AN819" s="6" t="s">
        <v>96</v>
      </c>
      <c r="AO819" s="6" t="s">
        <v>96</v>
      </c>
      <c r="AP819" s="6" t="s">
        <v>96</v>
      </c>
      <c r="AQ819" s="6" t="s">
        <v>96</v>
      </c>
      <c r="AR819" s="6" t="s">
        <v>96</v>
      </c>
      <c r="AS819" s="6" t="s">
        <v>96</v>
      </c>
      <c r="AT819" s="6" t="s">
        <v>96</v>
      </c>
      <c r="AU819" s="6" t="s">
        <v>96</v>
      </c>
      <c r="AV819" s="6" t="s">
        <v>96</v>
      </c>
      <c r="AW819" s="6" t="s">
        <v>96</v>
      </c>
      <c r="AX819" s="6" t="s">
        <v>96</v>
      </c>
      <c r="AY819" s="6" t="s">
        <v>96</v>
      </c>
      <c r="AZ819" s="6" t="s">
        <v>96</v>
      </c>
      <c r="BA819" s="6" t="s">
        <v>96</v>
      </c>
      <c r="BB819" s="6" t="s">
        <v>96</v>
      </c>
      <c r="BC819" s="6" t="s">
        <v>96</v>
      </c>
      <c r="BD819" s="6" t="s">
        <v>96</v>
      </c>
      <c r="BE819" s="6" t="s">
        <v>96</v>
      </c>
      <c r="BF819" s="6" t="s">
        <v>96</v>
      </c>
      <c r="BG819" s="6" t="s">
        <v>96</v>
      </c>
      <c r="BH819" s="6" t="s">
        <v>96</v>
      </c>
      <c r="BI819" s="6" t="s">
        <v>96</v>
      </c>
      <c r="BJ819" s="6" t="s">
        <v>96</v>
      </c>
      <c r="BK819" s="6" t="s">
        <v>96</v>
      </c>
      <c r="BL819" s="6" t="s">
        <v>96</v>
      </c>
      <c r="BM819" s="6" t="s">
        <v>96</v>
      </c>
      <c r="BN819" s="6" t="s">
        <v>96</v>
      </c>
      <c r="BO819" s="6" t="s">
        <v>96</v>
      </c>
      <c r="BP819" s="6" t="s">
        <v>96</v>
      </c>
      <c r="BQ819" s="6" t="s">
        <v>96</v>
      </c>
      <c r="BR819" s="6" t="s">
        <v>96</v>
      </c>
      <c r="BS819" s="6" t="s">
        <v>96</v>
      </c>
      <c r="BT819" s="6" t="s">
        <v>96</v>
      </c>
      <c r="BU819" s="6" t="s">
        <v>96</v>
      </c>
      <c r="BV819" s="6" t="s">
        <v>96</v>
      </c>
      <c r="BW819" s="6" t="s">
        <v>96</v>
      </c>
      <c r="BX819" s="6" t="s">
        <v>96</v>
      </c>
    </row>
    <row r="820" spans="1:76" x14ac:dyDescent="0.25">
      <c r="A820" s="6" t="s">
        <v>96</v>
      </c>
      <c r="B820" s="6" t="s">
        <v>96</v>
      </c>
      <c r="C820" s="6" t="s">
        <v>96</v>
      </c>
      <c r="D820" s="6" t="s">
        <v>96</v>
      </c>
      <c r="E820" s="6" t="s">
        <v>96</v>
      </c>
      <c r="F820" s="39" t="s">
        <v>96</v>
      </c>
      <c r="G820" s="6" t="s">
        <v>96</v>
      </c>
      <c r="H820" s="6" t="s">
        <v>96</v>
      </c>
      <c r="I820" t="s">
        <v>96</v>
      </c>
      <c r="J820" s="6" t="s">
        <v>96</v>
      </c>
      <c r="K820" s="6" t="s">
        <v>96</v>
      </c>
      <c r="L820" s="6" t="s">
        <v>96</v>
      </c>
      <c r="M820" s="6" t="s">
        <v>96</v>
      </c>
      <c r="N820" s="6" t="s">
        <v>96</v>
      </c>
      <c r="O820" s="6" t="s">
        <v>96</v>
      </c>
      <c r="P820" s="39" t="s">
        <v>96</v>
      </c>
      <c r="Q820" s="6" t="s">
        <v>96</v>
      </c>
      <c r="R820" s="6" t="s">
        <v>96</v>
      </c>
      <c r="S820" s="6" t="s">
        <v>96</v>
      </c>
      <c r="T820" s="6" t="s">
        <v>96</v>
      </c>
      <c r="U820" s="7" t="s">
        <v>96</v>
      </c>
      <c r="V820" s="16" t="s">
        <v>96</v>
      </c>
      <c r="W820" s="16" t="s">
        <v>96</v>
      </c>
      <c r="X820" s="16" t="s">
        <v>96</v>
      </c>
      <c r="Y820" s="16" t="s">
        <v>96</v>
      </c>
      <c r="Z820" s="61" t="s">
        <v>96</v>
      </c>
      <c r="AA820" s="6" t="s">
        <v>96</v>
      </c>
      <c r="AB820" s="6" t="s">
        <v>96</v>
      </c>
      <c r="AC820" s="6" t="s">
        <v>96</v>
      </c>
      <c r="AD820" s="6" t="s">
        <v>96</v>
      </c>
      <c r="AE820" s="6" t="s">
        <v>96</v>
      </c>
      <c r="AF820" s="6" t="s">
        <v>96</v>
      </c>
      <c r="AG820" s="6" t="s">
        <v>96</v>
      </c>
      <c r="AH820" s="6" t="s">
        <v>96</v>
      </c>
      <c r="AI820" s="6" t="s">
        <v>96</v>
      </c>
      <c r="AJ820" s="6" t="s">
        <v>96</v>
      </c>
      <c r="AK820" s="6" t="s">
        <v>96</v>
      </c>
      <c r="AL820" s="6" t="s">
        <v>96</v>
      </c>
      <c r="AM820" s="6" t="s">
        <v>96</v>
      </c>
      <c r="AN820" s="6" t="s">
        <v>96</v>
      </c>
      <c r="AO820" s="6" t="s">
        <v>96</v>
      </c>
      <c r="AP820" s="6" t="s">
        <v>96</v>
      </c>
      <c r="AQ820" s="6" t="s">
        <v>96</v>
      </c>
      <c r="AR820" s="6" t="s">
        <v>96</v>
      </c>
      <c r="AS820" s="6" t="s">
        <v>96</v>
      </c>
      <c r="AT820" s="6" t="s">
        <v>96</v>
      </c>
      <c r="AU820" s="6" t="s">
        <v>96</v>
      </c>
      <c r="AV820" s="6" t="s">
        <v>96</v>
      </c>
      <c r="AW820" s="6" t="s">
        <v>96</v>
      </c>
      <c r="AX820" s="6" t="s">
        <v>96</v>
      </c>
      <c r="AY820" s="6" t="s">
        <v>96</v>
      </c>
      <c r="AZ820" s="6" t="s">
        <v>96</v>
      </c>
      <c r="BA820" s="6" t="s">
        <v>96</v>
      </c>
      <c r="BB820" s="6" t="s">
        <v>96</v>
      </c>
      <c r="BC820" s="6" t="s">
        <v>96</v>
      </c>
      <c r="BD820" s="6" t="s">
        <v>96</v>
      </c>
      <c r="BE820" s="6" t="s">
        <v>96</v>
      </c>
      <c r="BF820" s="6" t="s">
        <v>96</v>
      </c>
      <c r="BG820" s="6" t="s">
        <v>96</v>
      </c>
      <c r="BH820" s="6" t="s">
        <v>96</v>
      </c>
      <c r="BI820" s="6" t="s">
        <v>96</v>
      </c>
      <c r="BJ820" s="6" t="s">
        <v>96</v>
      </c>
      <c r="BK820" s="6" t="s">
        <v>96</v>
      </c>
      <c r="BL820" s="6" t="s">
        <v>96</v>
      </c>
      <c r="BM820" s="6" t="s">
        <v>96</v>
      </c>
      <c r="BN820" s="6" t="s">
        <v>96</v>
      </c>
      <c r="BO820" s="6" t="s">
        <v>96</v>
      </c>
      <c r="BP820" s="6" t="s">
        <v>96</v>
      </c>
      <c r="BQ820" s="6" t="s">
        <v>96</v>
      </c>
      <c r="BR820" s="6" t="s">
        <v>96</v>
      </c>
      <c r="BS820" s="6" t="s">
        <v>96</v>
      </c>
      <c r="BT820" s="6" t="s">
        <v>96</v>
      </c>
      <c r="BU820" s="6" t="s">
        <v>96</v>
      </c>
      <c r="BV820" s="6" t="s">
        <v>96</v>
      </c>
      <c r="BW820" s="6" t="s">
        <v>96</v>
      </c>
      <c r="BX820" s="6" t="s">
        <v>96</v>
      </c>
    </row>
    <row r="821" spans="1:76" x14ac:dyDescent="0.25">
      <c r="A821" s="6" t="s">
        <v>96</v>
      </c>
      <c r="B821" s="6" t="s">
        <v>96</v>
      </c>
      <c r="C821" s="6" t="s">
        <v>96</v>
      </c>
      <c r="D821" s="6" t="s">
        <v>96</v>
      </c>
      <c r="E821" s="6" t="s">
        <v>96</v>
      </c>
      <c r="F821" s="39" t="s">
        <v>96</v>
      </c>
      <c r="G821" s="6" t="s">
        <v>96</v>
      </c>
      <c r="H821" s="6" t="s">
        <v>96</v>
      </c>
      <c r="I821" t="s">
        <v>96</v>
      </c>
      <c r="J821" s="6" t="s">
        <v>96</v>
      </c>
      <c r="K821" s="6" t="s">
        <v>96</v>
      </c>
      <c r="L821" s="6" t="s">
        <v>96</v>
      </c>
      <c r="M821" s="6" t="s">
        <v>96</v>
      </c>
      <c r="N821" s="6" t="s">
        <v>96</v>
      </c>
      <c r="O821" s="6" t="s">
        <v>96</v>
      </c>
      <c r="P821" s="39" t="s">
        <v>96</v>
      </c>
      <c r="Q821" s="6" t="s">
        <v>96</v>
      </c>
      <c r="R821" s="6" t="s">
        <v>96</v>
      </c>
      <c r="S821" s="6" t="s">
        <v>96</v>
      </c>
      <c r="T821" s="6" t="s">
        <v>96</v>
      </c>
      <c r="U821" s="7" t="s">
        <v>96</v>
      </c>
      <c r="V821" s="16" t="s">
        <v>96</v>
      </c>
      <c r="W821" s="16" t="s">
        <v>96</v>
      </c>
      <c r="X821" s="16" t="s">
        <v>96</v>
      </c>
      <c r="Y821" s="16" t="s">
        <v>96</v>
      </c>
      <c r="Z821" s="61" t="s">
        <v>96</v>
      </c>
      <c r="AA821" s="6" t="s">
        <v>96</v>
      </c>
      <c r="AB821" s="6" t="s">
        <v>96</v>
      </c>
      <c r="AC821" s="6" t="s">
        <v>96</v>
      </c>
      <c r="AD821" s="6" t="s">
        <v>96</v>
      </c>
      <c r="AE821" s="6" t="s">
        <v>96</v>
      </c>
      <c r="AF821" s="6" t="s">
        <v>96</v>
      </c>
      <c r="AG821" s="6" t="s">
        <v>96</v>
      </c>
      <c r="AH821" s="6" t="s">
        <v>96</v>
      </c>
      <c r="AI821" s="6" t="s">
        <v>96</v>
      </c>
      <c r="AJ821" s="6" t="s">
        <v>96</v>
      </c>
      <c r="AK821" s="6" t="s">
        <v>96</v>
      </c>
      <c r="AL821" s="6" t="s">
        <v>96</v>
      </c>
      <c r="AM821" s="6" t="s">
        <v>96</v>
      </c>
      <c r="AN821" s="6" t="s">
        <v>96</v>
      </c>
      <c r="AO821" s="6" t="s">
        <v>96</v>
      </c>
      <c r="AP821" s="6" t="s">
        <v>96</v>
      </c>
      <c r="AQ821" s="6" t="s">
        <v>96</v>
      </c>
      <c r="AR821" s="6" t="s">
        <v>96</v>
      </c>
      <c r="AS821" s="6" t="s">
        <v>96</v>
      </c>
      <c r="AT821" s="6" t="s">
        <v>96</v>
      </c>
      <c r="AU821" s="6" t="s">
        <v>96</v>
      </c>
      <c r="AV821" s="6" t="s">
        <v>96</v>
      </c>
      <c r="AW821" s="6" t="s">
        <v>96</v>
      </c>
      <c r="AX821" s="6" t="s">
        <v>96</v>
      </c>
      <c r="AY821" s="6" t="s">
        <v>96</v>
      </c>
      <c r="AZ821" s="6" t="s">
        <v>96</v>
      </c>
      <c r="BA821" s="6" t="s">
        <v>96</v>
      </c>
      <c r="BB821" s="6" t="s">
        <v>96</v>
      </c>
      <c r="BC821" s="6" t="s">
        <v>96</v>
      </c>
      <c r="BD821" s="6" t="s">
        <v>96</v>
      </c>
      <c r="BE821" s="6" t="s">
        <v>96</v>
      </c>
      <c r="BF821" s="6" t="s">
        <v>96</v>
      </c>
      <c r="BG821" s="6" t="s">
        <v>96</v>
      </c>
      <c r="BH821" s="6" t="s">
        <v>96</v>
      </c>
      <c r="BI821" s="6" t="s">
        <v>96</v>
      </c>
      <c r="BJ821" s="6" t="s">
        <v>96</v>
      </c>
      <c r="BK821" s="6" t="s">
        <v>96</v>
      </c>
      <c r="BL821" s="6" t="s">
        <v>96</v>
      </c>
      <c r="BM821" s="6" t="s">
        <v>96</v>
      </c>
      <c r="BN821" s="6" t="s">
        <v>96</v>
      </c>
      <c r="BO821" s="6" t="s">
        <v>96</v>
      </c>
      <c r="BP821" s="6" t="s">
        <v>96</v>
      </c>
      <c r="BQ821" s="6" t="s">
        <v>96</v>
      </c>
      <c r="BR821" s="6" t="s">
        <v>96</v>
      </c>
      <c r="BS821" s="6" t="s">
        <v>96</v>
      </c>
      <c r="BT821" s="6" t="s">
        <v>96</v>
      </c>
      <c r="BU821" s="6" t="s">
        <v>96</v>
      </c>
      <c r="BV821" s="6" t="s">
        <v>96</v>
      </c>
      <c r="BW821" s="6" t="s">
        <v>96</v>
      </c>
      <c r="BX821" s="6" t="s">
        <v>96</v>
      </c>
    </row>
    <row r="822" spans="1:76" x14ac:dyDescent="0.25">
      <c r="A822" s="6" t="s">
        <v>96</v>
      </c>
      <c r="B822" s="6" t="s">
        <v>96</v>
      </c>
      <c r="C822" s="6" t="s">
        <v>96</v>
      </c>
      <c r="D822" s="6" t="s">
        <v>96</v>
      </c>
      <c r="E822" s="6" t="s">
        <v>96</v>
      </c>
      <c r="F822" s="39" t="s">
        <v>96</v>
      </c>
      <c r="G822" s="6" t="s">
        <v>96</v>
      </c>
      <c r="H822" s="6" t="s">
        <v>96</v>
      </c>
      <c r="I822" t="s">
        <v>96</v>
      </c>
      <c r="J822" s="6" t="s">
        <v>96</v>
      </c>
      <c r="K822" s="6" t="s">
        <v>96</v>
      </c>
      <c r="L822" s="6" t="s">
        <v>96</v>
      </c>
      <c r="M822" s="6" t="s">
        <v>96</v>
      </c>
      <c r="N822" s="6" t="s">
        <v>96</v>
      </c>
      <c r="O822" s="6" t="s">
        <v>96</v>
      </c>
      <c r="P822" s="39" t="s">
        <v>96</v>
      </c>
      <c r="Q822" s="6" t="s">
        <v>96</v>
      </c>
      <c r="R822" s="6" t="s">
        <v>96</v>
      </c>
      <c r="S822" s="6" t="s">
        <v>96</v>
      </c>
      <c r="T822" s="6" t="s">
        <v>96</v>
      </c>
      <c r="U822" s="7" t="s">
        <v>96</v>
      </c>
      <c r="V822" s="16" t="s">
        <v>96</v>
      </c>
      <c r="W822" s="16" t="s">
        <v>96</v>
      </c>
      <c r="X822" s="16" t="s">
        <v>96</v>
      </c>
      <c r="Y822" s="16" t="s">
        <v>96</v>
      </c>
      <c r="Z822" s="61" t="s">
        <v>96</v>
      </c>
      <c r="AA822" s="6" t="s">
        <v>96</v>
      </c>
      <c r="AB822" s="6" t="s">
        <v>96</v>
      </c>
      <c r="AC822" s="6" t="s">
        <v>96</v>
      </c>
      <c r="AD822" s="6" t="s">
        <v>96</v>
      </c>
      <c r="AE822" s="6" t="s">
        <v>96</v>
      </c>
      <c r="AF822" s="6" t="s">
        <v>96</v>
      </c>
      <c r="AG822" s="6" t="s">
        <v>96</v>
      </c>
      <c r="AH822" s="6" t="s">
        <v>96</v>
      </c>
      <c r="AI822" s="6" t="s">
        <v>96</v>
      </c>
      <c r="AJ822" s="6" t="s">
        <v>96</v>
      </c>
      <c r="AK822" s="6" t="s">
        <v>96</v>
      </c>
      <c r="AL822" s="6" t="s">
        <v>96</v>
      </c>
      <c r="AM822" s="6" t="s">
        <v>96</v>
      </c>
      <c r="AN822" s="6" t="s">
        <v>96</v>
      </c>
      <c r="AO822" s="6" t="s">
        <v>96</v>
      </c>
      <c r="AP822" s="6" t="s">
        <v>96</v>
      </c>
      <c r="AQ822" s="6" t="s">
        <v>96</v>
      </c>
      <c r="AR822" s="6" t="s">
        <v>96</v>
      </c>
      <c r="AS822" s="6" t="s">
        <v>96</v>
      </c>
      <c r="AT822" s="6" t="s">
        <v>96</v>
      </c>
      <c r="AU822" s="6" t="s">
        <v>96</v>
      </c>
      <c r="AV822" s="6" t="s">
        <v>96</v>
      </c>
      <c r="AW822" s="6" t="s">
        <v>96</v>
      </c>
      <c r="AX822" s="6" t="s">
        <v>96</v>
      </c>
      <c r="AY822" s="6" t="s">
        <v>96</v>
      </c>
      <c r="AZ822" s="6" t="s">
        <v>96</v>
      </c>
      <c r="BA822" s="6" t="s">
        <v>96</v>
      </c>
      <c r="BB822" s="6" t="s">
        <v>96</v>
      </c>
      <c r="BC822" s="6" t="s">
        <v>96</v>
      </c>
      <c r="BD822" s="6" t="s">
        <v>96</v>
      </c>
      <c r="BE822" s="6" t="s">
        <v>96</v>
      </c>
      <c r="BF822" s="6" t="s">
        <v>96</v>
      </c>
      <c r="BG822" s="6" t="s">
        <v>96</v>
      </c>
      <c r="BH822" s="6" t="s">
        <v>96</v>
      </c>
      <c r="BI822" s="6" t="s">
        <v>96</v>
      </c>
      <c r="BJ822" s="6" t="s">
        <v>96</v>
      </c>
      <c r="BK822" s="6" t="s">
        <v>96</v>
      </c>
      <c r="BL822" s="6" t="s">
        <v>96</v>
      </c>
      <c r="BM822" s="6" t="s">
        <v>96</v>
      </c>
      <c r="BN822" s="6" t="s">
        <v>96</v>
      </c>
      <c r="BO822" s="6" t="s">
        <v>96</v>
      </c>
      <c r="BP822" s="6" t="s">
        <v>96</v>
      </c>
      <c r="BQ822" s="6" t="s">
        <v>96</v>
      </c>
      <c r="BR822" s="6" t="s">
        <v>96</v>
      </c>
      <c r="BS822" s="6" t="s">
        <v>96</v>
      </c>
      <c r="BT822" s="6" t="s">
        <v>96</v>
      </c>
      <c r="BU822" s="6" t="s">
        <v>96</v>
      </c>
      <c r="BV822" s="6" t="s">
        <v>96</v>
      </c>
      <c r="BW822" s="6" t="s">
        <v>96</v>
      </c>
      <c r="BX822" s="6" t="s">
        <v>96</v>
      </c>
    </row>
    <row r="823" spans="1:76" x14ac:dyDescent="0.25">
      <c r="A823" s="6" t="s">
        <v>96</v>
      </c>
      <c r="B823" s="6" t="s">
        <v>96</v>
      </c>
      <c r="C823" s="6" t="s">
        <v>96</v>
      </c>
      <c r="D823" s="6" t="s">
        <v>96</v>
      </c>
      <c r="E823" s="6" t="s">
        <v>96</v>
      </c>
      <c r="F823" s="39" t="s">
        <v>96</v>
      </c>
      <c r="G823" s="6" t="s">
        <v>96</v>
      </c>
      <c r="H823" s="6" t="s">
        <v>96</v>
      </c>
      <c r="I823" t="s">
        <v>96</v>
      </c>
      <c r="J823" s="6" t="s">
        <v>96</v>
      </c>
      <c r="K823" s="6" t="s">
        <v>96</v>
      </c>
      <c r="L823" s="6" t="s">
        <v>96</v>
      </c>
      <c r="M823" s="6" t="s">
        <v>96</v>
      </c>
      <c r="N823" s="6" t="s">
        <v>96</v>
      </c>
      <c r="O823" s="6" t="s">
        <v>96</v>
      </c>
      <c r="P823" s="39" t="s">
        <v>96</v>
      </c>
      <c r="Q823" s="6" t="s">
        <v>96</v>
      </c>
      <c r="R823" s="6" t="s">
        <v>96</v>
      </c>
      <c r="S823" s="6" t="s">
        <v>96</v>
      </c>
      <c r="T823" s="6" t="s">
        <v>96</v>
      </c>
      <c r="U823" s="7" t="s">
        <v>96</v>
      </c>
      <c r="V823" s="16" t="s">
        <v>96</v>
      </c>
      <c r="W823" s="16" t="s">
        <v>96</v>
      </c>
      <c r="X823" s="16" t="s">
        <v>96</v>
      </c>
      <c r="Y823" s="16" t="s">
        <v>96</v>
      </c>
      <c r="Z823" s="61" t="s">
        <v>96</v>
      </c>
      <c r="AA823" s="6" t="s">
        <v>96</v>
      </c>
      <c r="AB823" s="6" t="s">
        <v>96</v>
      </c>
      <c r="AC823" s="6" t="s">
        <v>96</v>
      </c>
      <c r="AD823" s="6" t="s">
        <v>96</v>
      </c>
      <c r="AE823" s="6" t="s">
        <v>96</v>
      </c>
      <c r="AF823" s="6" t="s">
        <v>96</v>
      </c>
      <c r="AG823" s="6" t="s">
        <v>96</v>
      </c>
      <c r="AH823" s="6" t="s">
        <v>96</v>
      </c>
      <c r="AI823" s="6" t="s">
        <v>96</v>
      </c>
      <c r="AJ823" s="6" t="s">
        <v>96</v>
      </c>
      <c r="AK823" s="6" t="s">
        <v>96</v>
      </c>
      <c r="AL823" s="6" t="s">
        <v>96</v>
      </c>
      <c r="AM823" s="6" t="s">
        <v>96</v>
      </c>
      <c r="AN823" s="6" t="s">
        <v>96</v>
      </c>
      <c r="AO823" s="6" t="s">
        <v>96</v>
      </c>
      <c r="AP823" s="6" t="s">
        <v>96</v>
      </c>
      <c r="AQ823" s="6" t="s">
        <v>96</v>
      </c>
      <c r="AR823" s="6" t="s">
        <v>96</v>
      </c>
      <c r="AS823" s="6" t="s">
        <v>96</v>
      </c>
      <c r="AT823" s="6" t="s">
        <v>96</v>
      </c>
      <c r="AU823" s="6" t="s">
        <v>96</v>
      </c>
      <c r="AV823" s="6" t="s">
        <v>96</v>
      </c>
      <c r="AW823" s="6" t="s">
        <v>96</v>
      </c>
      <c r="AX823" s="6" t="s">
        <v>96</v>
      </c>
      <c r="AY823" s="6" t="s">
        <v>96</v>
      </c>
      <c r="AZ823" s="6" t="s">
        <v>96</v>
      </c>
      <c r="BA823" s="6" t="s">
        <v>96</v>
      </c>
      <c r="BB823" s="6" t="s">
        <v>96</v>
      </c>
      <c r="BC823" s="6" t="s">
        <v>96</v>
      </c>
      <c r="BD823" s="6" t="s">
        <v>96</v>
      </c>
      <c r="BE823" s="6" t="s">
        <v>96</v>
      </c>
      <c r="BF823" s="6" t="s">
        <v>96</v>
      </c>
      <c r="BG823" s="6" t="s">
        <v>96</v>
      </c>
      <c r="BH823" s="6" t="s">
        <v>96</v>
      </c>
      <c r="BI823" s="6" t="s">
        <v>96</v>
      </c>
      <c r="BJ823" s="6" t="s">
        <v>96</v>
      </c>
      <c r="BK823" s="6" t="s">
        <v>96</v>
      </c>
      <c r="BL823" s="6" t="s">
        <v>96</v>
      </c>
      <c r="BM823" s="6" t="s">
        <v>96</v>
      </c>
      <c r="BN823" s="6" t="s">
        <v>96</v>
      </c>
      <c r="BO823" s="6" t="s">
        <v>96</v>
      </c>
      <c r="BP823" s="6" t="s">
        <v>96</v>
      </c>
      <c r="BQ823" s="6" t="s">
        <v>96</v>
      </c>
      <c r="BR823" s="6" t="s">
        <v>96</v>
      </c>
      <c r="BS823" s="6" t="s">
        <v>96</v>
      </c>
      <c r="BT823" s="6" t="s">
        <v>96</v>
      </c>
      <c r="BU823" s="6" t="s">
        <v>96</v>
      </c>
      <c r="BV823" s="6" t="s">
        <v>96</v>
      </c>
      <c r="BW823" s="6" t="s">
        <v>96</v>
      </c>
      <c r="BX823" s="6" t="s">
        <v>96</v>
      </c>
    </row>
    <row r="824" spans="1:76" x14ac:dyDescent="0.25">
      <c r="A824" s="6" t="s">
        <v>96</v>
      </c>
      <c r="B824" s="6" t="s">
        <v>96</v>
      </c>
      <c r="C824" s="6" t="s">
        <v>96</v>
      </c>
      <c r="D824" s="6" t="s">
        <v>96</v>
      </c>
      <c r="E824" s="6" t="s">
        <v>96</v>
      </c>
      <c r="F824" s="39" t="s">
        <v>96</v>
      </c>
      <c r="G824" s="6" t="s">
        <v>96</v>
      </c>
      <c r="H824" s="6" t="s">
        <v>96</v>
      </c>
      <c r="I824" t="s">
        <v>96</v>
      </c>
      <c r="J824" s="6" t="s">
        <v>96</v>
      </c>
      <c r="K824" s="6" t="s">
        <v>96</v>
      </c>
      <c r="L824" s="6" t="s">
        <v>96</v>
      </c>
      <c r="M824" s="6" t="s">
        <v>96</v>
      </c>
      <c r="N824" s="6" t="s">
        <v>96</v>
      </c>
      <c r="O824" s="6" t="s">
        <v>96</v>
      </c>
      <c r="P824" s="39" t="s">
        <v>96</v>
      </c>
      <c r="Q824" s="6" t="s">
        <v>96</v>
      </c>
      <c r="R824" s="6" t="s">
        <v>96</v>
      </c>
      <c r="S824" s="6" t="s">
        <v>96</v>
      </c>
      <c r="T824" s="6" t="s">
        <v>96</v>
      </c>
      <c r="U824" s="7" t="s">
        <v>96</v>
      </c>
      <c r="V824" s="16" t="s">
        <v>96</v>
      </c>
      <c r="W824" s="16" t="s">
        <v>96</v>
      </c>
      <c r="X824" s="16" t="s">
        <v>96</v>
      </c>
      <c r="Y824" s="16" t="s">
        <v>96</v>
      </c>
      <c r="Z824" s="61" t="s">
        <v>96</v>
      </c>
      <c r="AA824" s="6" t="s">
        <v>96</v>
      </c>
      <c r="AB824" s="6" t="s">
        <v>96</v>
      </c>
      <c r="AC824" s="6" t="s">
        <v>96</v>
      </c>
      <c r="AD824" s="6" t="s">
        <v>96</v>
      </c>
      <c r="AE824" s="6" t="s">
        <v>96</v>
      </c>
      <c r="AF824" s="6" t="s">
        <v>96</v>
      </c>
      <c r="AG824" s="6" t="s">
        <v>96</v>
      </c>
      <c r="AH824" s="6" t="s">
        <v>96</v>
      </c>
      <c r="AI824" s="6" t="s">
        <v>96</v>
      </c>
      <c r="AJ824" s="6" t="s">
        <v>96</v>
      </c>
      <c r="AK824" s="6" t="s">
        <v>96</v>
      </c>
      <c r="AL824" s="6" t="s">
        <v>96</v>
      </c>
      <c r="AM824" s="6" t="s">
        <v>96</v>
      </c>
      <c r="AN824" s="6" t="s">
        <v>96</v>
      </c>
      <c r="AO824" s="6" t="s">
        <v>96</v>
      </c>
      <c r="AP824" s="6" t="s">
        <v>96</v>
      </c>
      <c r="AQ824" s="6" t="s">
        <v>96</v>
      </c>
      <c r="AR824" s="6" t="s">
        <v>96</v>
      </c>
      <c r="AS824" s="6" t="s">
        <v>96</v>
      </c>
      <c r="AT824" s="6" t="s">
        <v>96</v>
      </c>
      <c r="AU824" s="6" t="s">
        <v>96</v>
      </c>
      <c r="AV824" s="6" t="s">
        <v>96</v>
      </c>
      <c r="AW824" s="6" t="s">
        <v>96</v>
      </c>
      <c r="AX824" s="6" t="s">
        <v>96</v>
      </c>
      <c r="AY824" s="6" t="s">
        <v>96</v>
      </c>
      <c r="AZ824" s="6" t="s">
        <v>96</v>
      </c>
      <c r="BA824" s="6" t="s">
        <v>96</v>
      </c>
      <c r="BB824" s="6" t="s">
        <v>96</v>
      </c>
      <c r="BC824" s="6" t="s">
        <v>96</v>
      </c>
      <c r="BD824" s="6" t="s">
        <v>96</v>
      </c>
      <c r="BE824" s="6" t="s">
        <v>96</v>
      </c>
      <c r="BF824" s="6" t="s">
        <v>96</v>
      </c>
      <c r="BG824" s="6" t="s">
        <v>96</v>
      </c>
      <c r="BH824" s="6" t="s">
        <v>96</v>
      </c>
      <c r="BI824" s="6" t="s">
        <v>96</v>
      </c>
      <c r="BJ824" s="6" t="s">
        <v>96</v>
      </c>
      <c r="BK824" s="6" t="s">
        <v>96</v>
      </c>
      <c r="BL824" s="6" t="s">
        <v>96</v>
      </c>
      <c r="BM824" s="6" t="s">
        <v>96</v>
      </c>
      <c r="BN824" s="6" t="s">
        <v>96</v>
      </c>
      <c r="BO824" s="6" t="s">
        <v>96</v>
      </c>
      <c r="BP824" s="6" t="s">
        <v>96</v>
      </c>
      <c r="BQ824" s="6" t="s">
        <v>96</v>
      </c>
      <c r="BR824" s="6" t="s">
        <v>96</v>
      </c>
      <c r="BS824" s="6" t="s">
        <v>96</v>
      </c>
      <c r="BT824" s="6" t="s">
        <v>96</v>
      </c>
      <c r="BU824" s="6" t="s">
        <v>96</v>
      </c>
      <c r="BV824" s="6" t="s">
        <v>96</v>
      </c>
      <c r="BW824" s="6" t="s">
        <v>96</v>
      </c>
      <c r="BX824" s="6" t="s">
        <v>96</v>
      </c>
    </row>
    <row r="825" spans="1:76" x14ac:dyDescent="0.25">
      <c r="A825" s="6" t="s">
        <v>96</v>
      </c>
      <c r="B825" s="6" t="s">
        <v>96</v>
      </c>
      <c r="C825" s="6" t="s">
        <v>96</v>
      </c>
      <c r="D825" s="6" t="s">
        <v>96</v>
      </c>
      <c r="E825" s="6" t="s">
        <v>96</v>
      </c>
      <c r="F825" s="39" t="s">
        <v>96</v>
      </c>
      <c r="G825" s="6" t="s">
        <v>96</v>
      </c>
      <c r="H825" s="6" t="s">
        <v>96</v>
      </c>
      <c r="I825" t="s">
        <v>96</v>
      </c>
      <c r="J825" s="6" t="s">
        <v>96</v>
      </c>
      <c r="K825" s="6" t="s">
        <v>96</v>
      </c>
      <c r="L825" s="6" t="s">
        <v>96</v>
      </c>
      <c r="M825" s="6" t="s">
        <v>96</v>
      </c>
      <c r="N825" s="6" t="s">
        <v>96</v>
      </c>
      <c r="O825" s="6" t="s">
        <v>96</v>
      </c>
      <c r="P825" s="39" t="s">
        <v>96</v>
      </c>
      <c r="Q825" s="6" t="s">
        <v>96</v>
      </c>
      <c r="R825" s="6" t="s">
        <v>96</v>
      </c>
      <c r="S825" s="6" t="s">
        <v>96</v>
      </c>
      <c r="T825" s="6" t="s">
        <v>96</v>
      </c>
      <c r="U825" s="7" t="s">
        <v>96</v>
      </c>
      <c r="V825" s="16" t="s">
        <v>96</v>
      </c>
      <c r="W825" s="16" t="s">
        <v>96</v>
      </c>
      <c r="X825" s="16" t="s">
        <v>96</v>
      </c>
      <c r="Y825" s="16" t="s">
        <v>96</v>
      </c>
      <c r="Z825" s="61" t="s">
        <v>96</v>
      </c>
      <c r="AA825" s="6" t="s">
        <v>96</v>
      </c>
      <c r="AB825" s="6" t="s">
        <v>96</v>
      </c>
      <c r="AC825" s="6" t="s">
        <v>96</v>
      </c>
      <c r="AD825" s="6" t="s">
        <v>96</v>
      </c>
      <c r="AE825" s="6" t="s">
        <v>96</v>
      </c>
      <c r="AF825" s="6" t="s">
        <v>96</v>
      </c>
      <c r="AG825" s="6" t="s">
        <v>96</v>
      </c>
      <c r="AH825" s="6" t="s">
        <v>96</v>
      </c>
      <c r="AI825" s="6" t="s">
        <v>96</v>
      </c>
      <c r="AJ825" s="6" t="s">
        <v>96</v>
      </c>
      <c r="AK825" s="6" t="s">
        <v>96</v>
      </c>
      <c r="AL825" s="6" t="s">
        <v>96</v>
      </c>
      <c r="AM825" s="6" t="s">
        <v>96</v>
      </c>
      <c r="AN825" s="6" t="s">
        <v>96</v>
      </c>
      <c r="AO825" s="6" t="s">
        <v>96</v>
      </c>
      <c r="AP825" s="6" t="s">
        <v>96</v>
      </c>
      <c r="AQ825" s="6" t="s">
        <v>96</v>
      </c>
      <c r="AR825" s="6" t="s">
        <v>96</v>
      </c>
      <c r="AS825" s="6" t="s">
        <v>96</v>
      </c>
      <c r="AT825" s="6" t="s">
        <v>96</v>
      </c>
      <c r="AU825" s="6" t="s">
        <v>96</v>
      </c>
      <c r="AV825" s="6" t="s">
        <v>96</v>
      </c>
      <c r="AW825" s="6" t="s">
        <v>96</v>
      </c>
      <c r="AX825" s="6" t="s">
        <v>96</v>
      </c>
      <c r="AY825" s="6" t="s">
        <v>96</v>
      </c>
      <c r="AZ825" s="6" t="s">
        <v>96</v>
      </c>
      <c r="BA825" s="6" t="s">
        <v>96</v>
      </c>
      <c r="BB825" s="6" t="s">
        <v>96</v>
      </c>
      <c r="BC825" s="6" t="s">
        <v>96</v>
      </c>
      <c r="BD825" s="6" t="s">
        <v>96</v>
      </c>
      <c r="BE825" s="6" t="s">
        <v>96</v>
      </c>
      <c r="BF825" s="6" t="s">
        <v>96</v>
      </c>
      <c r="BG825" s="6" t="s">
        <v>96</v>
      </c>
      <c r="BH825" s="6" t="s">
        <v>96</v>
      </c>
      <c r="BI825" s="6" t="s">
        <v>96</v>
      </c>
      <c r="BJ825" s="6" t="s">
        <v>96</v>
      </c>
      <c r="BK825" s="6" t="s">
        <v>96</v>
      </c>
      <c r="BL825" s="6" t="s">
        <v>96</v>
      </c>
      <c r="BM825" s="6" t="s">
        <v>96</v>
      </c>
      <c r="BN825" s="6" t="s">
        <v>96</v>
      </c>
      <c r="BO825" s="6" t="s">
        <v>96</v>
      </c>
      <c r="BP825" s="6" t="s">
        <v>96</v>
      </c>
      <c r="BQ825" s="6" t="s">
        <v>96</v>
      </c>
      <c r="BR825" s="6" t="s">
        <v>96</v>
      </c>
      <c r="BS825" s="6" t="s">
        <v>96</v>
      </c>
      <c r="BT825" s="6" t="s">
        <v>96</v>
      </c>
      <c r="BU825" s="6" t="s">
        <v>96</v>
      </c>
      <c r="BV825" s="6" t="s">
        <v>96</v>
      </c>
      <c r="BW825" s="6" t="s">
        <v>96</v>
      </c>
      <c r="BX825" s="6" t="s">
        <v>96</v>
      </c>
    </row>
    <row r="826" spans="1:76" x14ac:dyDescent="0.25">
      <c r="A826" s="6" t="s">
        <v>96</v>
      </c>
      <c r="B826" s="6" t="s">
        <v>96</v>
      </c>
      <c r="C826" s="6" t="s">
        <v>96</v>
      </c>
      <c r="D826" s="6" t="s">
        <v>96</v>
      </c>
      <c r="E826" s="6" t="s">
        <v>96</v>
      </c>
      <c r="F826" s="39" t="s">
        <v>96</v>
      </c>
      <c r="G826" s="6" t="s">
        <v>96</v>
      </c>
      <c r="H826" s="6" t="s">
        <v>96</v>
      </c>
      <c r="I826" t="s">
        <v>96</v>
      </c>
      <c r="J826" s="6" t="s">
        <v>96</v>
      </c>
      <c r="K826" s="6" t="s">
        <v>96</v>
      </c>
      <c r="L826" s="6" t="s">
        <v>96</v>
      </c>
      <c r="M826" s="6" t="s">
        <v>96</v>
      </c>
      <c r="N826" s="6" t="s">
        <v>96</v>
      </c>
      <c r="O826" s="6" t="s">
        <v>96</v>
      </c>
      <c r="P826" s="39" t="s">
        <v>96</v>
      </c>
      <c r="Q826" s="6" t="s">
        <v>96</v>
      </c>
      <c r="R826" s="6" t="s">
        <v>96</v>
      </c>
      <c r="S826" s="6" t="s">
        <v>96</v>
      </c>
      <c r="T826" s="6" t="s">
        <v>96</v>
      </c>
      <c r="U826" s="7" t="s">
        <v>96</v>
      </c>
      <c r="V826" s="16" t="s">
        <v>96</v>
      </c>
      <c r="W826" s="16" t="s">
        <v>96</v>
      </c>
      <c r="X826" s="16" t="s">
        <v>96</v>
      </c>
      <c r="Y826" s="16" t="s">
        <v>96</v>
      </c>
      <c r="Z826" s="61" t="s">
        <v>96</v>
      </c>
      <c r="AA826" s="6" t="s">
        <v>96</v>
      </c>
      <c r="AB826" s="6" t="s">
        <v>96</v>
      </c>
      <c r="AC826" s="6" t="s">
        <v>96</v>
      </c>
      <c r="AD826" s="6" t="s">
        <v>96</v>
      </c>
      <c r="AE826" s="6" t="s">
        <v>96</v>
      </c>
      <c r="AF826" s="6" t="s">
        <v>96</v>
      </c>
      <c r="AG826" s="6" t="s">
        <v>96</v>
      </c>
      <c r="AH826" s="6" t="s">
        <v>96</v>
      </c>
      <c r="AI826" s="6" t="s">
        <v>96</v>
      </c>
      <c r="AJ826" s="6" t="s">
        <v>96</v>
      </c>
      <c r="AK826" s="6" t="s">
        <v>96</v>
      </c>
      <c r="AL826" s="6" t="s">
        <v>96</v>
      </c>
      <c r="AM826" s="6" t="s">
        <v>96</v>
      </c>
      <c r="AN826" s="6" t="s">
        <v>96</v>
      </c>
      <c r="AO826" s="6" t="s">
        <v>96</v>
      </c>
      <c r="AP826" s="6" t="s">
        <v>96</v>
      </c>
      <c r="AQ826" s="6" t="s">
        <v>96</v>
      </c>
      <c r="AR826" s="6" t="s">
        <v>96</v>
      </c>
      <c r="AS826" s="6" t="s">
        <v>96</v>
      </c>
      <c r="AT826" s="6" t="s">
        <v>96</v>
      </c>
      <c r="AU826" s="6" t="s">
        <v>96</v>
      </c>
      <c r="AV826" s="6" t="s">
        <v>96</v>
      </c>
      <c r="AW826" s="6" t="s">
        <v>96</v>
      </c>
      <c r="AX826" s="6" t="s">
        <v>96</v>
      </c>
      <c r="AY826" s="6" t="s">
        <v>96</v>
      </c>
      <c r="AZ826" s="6" t="s">
        <v>96</v>
      </c>
      <c r="BA826" s="6" t="s">
        <v>96</v>
      </c>
      <c r="BB826" s="6" t="s">
        <v>96</v>
      </c>
      <c r="BC826" s="6" t="s">
        <v>96</v>
      </c>
      <c r="BD826" s="6" t="s">
        <v>96</v>
      </c>
      <c r="BE826" s="6" t="s">
        <v>96</v>
      </c>
      <c r="BF826" s="6" t="s">
        <v>96</v>
      </c>
      <c r="BG826" s="6" t="s">
        <v>96</v>
      </c>
      <c r="BH826" s="6" t="s">
        <v>96</v>
      </c>
      <c r="BI826" s="6" t="s">
        <v>96</v>
      </c>
      <c r="BJ826" s="6" t="s">
        <v>96</v>
      </c>
      <c r="BK826" s="6" t="s">
        <v>96</v>
      </c>
      <c r="BL826" s="6" t="s">
        <v>96</v>
      </c>
      <c r="BM826" s="6" t="s">
        <v>96</v>
      </c>
      <c r="BN826" s="6" t="s">
        <v>96</v>
      </c>
      <c r="BO826" s="6" t="s">
        <v>96</v>
      </c>
      <c r="BP826" s="6" t="s">
        <v>96</v>
      </c>
      <c r="BQ826" s="6" t="s">
        <v>96</v>
      </c>
      <c r="BR826" s="6" t="s">
        <v>96</v>
      </c>
      <c r="BS826" s="6" t="s">
        <v>96</v>
      </c>
      <c r="BT826" s="6" t="s">
        <v>96</v>
      </c>
      <c r="BU826" s="6" t="s">
        <v>96</v>
      </c>
      <c r="BV826" s="6" t="s">
        <v>96</v>
      </c>
      <c r="BW826" s="6" t="s">
        <v>96</v>
      </c>
      <c r="BX826" s="6" t="s">
        <v>96</v>
      </c>
    </row>
    <row r="827" spans="1:76" x14ac:dyDescent="0.25">
      <c r="A827" s="6" t="s">
        <v>96</v>
      </c>
      <c r="B827" s="6" t="s">
        <v>96</v>
      </c>
      <c r="C827" s="6" t="s">
        <v>96</v>
      </c>
      <c r="D827" s="6" t="s">
        <v>96</v>
      </c>
      <c r="E827" s="6" t="s">
        <v>96</v>
      </c>
      <c r="F827" s="39" t="s">
        <v>96</v>
      </c>
      <c r="G827" s="6" t="s">
        <v>96</v>
      </c>
      <c r="H827" s="6" t="s">
        <v>96</v>
      </c>
      <c r="I827" t="s">
        <v>96</v>
      </c>
      <c r="J827" s="6" t="s">
        <v>96</v>
      </c>
      <c r="K827" s="6" t="s">
        <v>96</v>
      </c>
      <c r="L827" s="6" t="s">
        <v>96</v>
      </c>
      <c r="M827" s="6" t="s">
        <v>96</v>
      </c>
      <c r="N827" s="6" t="s">
        <v>96</v>
      </c>
      <c r="O827" s="6" t="s">
        <v>96</v>
      </c>
      <c r="P827" s="39" t="s">
        <v>96</v>
      </c>
      <c r="Q827" s="6" t="s">
        <v>96</v>
      </c>
      <c r="R827" s="6" t="s">
        <v>96</v>
      </c>
      <c r="S827" s="6" t="s">
        <v>96</v>
      </c>
      <c r="T827" s="6" t="s">
        <v>96</v>
      </c>
      <c r="U827" s="7" t="s">
        <v>96</v>
      </c>
      <c r="V827" s="16" t="s">
        <v>96</v>
      </c>
      <c r="W827" s="16" t="s">
        <v>96</v>
      </c>
      <c r="X827" s="16" t="s">
        <v>96</v>
      </c>
      <c r="Y827" s="16" t="s">
        <v>96</v>
      </c>
      <c r="Z827" s="61" t="s">
        <v>96</v>
      </c>
      <c r="AA827" s="6" t="s">
        <v>96</v>
      </c>
      <c r="AB827" s="6" t="s">
        <v>96</v>
      </c>
      <c r="AC827" s="6" t="s">
        <v>96</v>
      </c>
      <c r="AD827" s="6" t="s">
        <v>96</v>
      </c>
      <c r="AE827" s="6" t="s">
        <v>96</v>
      </c>
      <c r="AF827" s="6" t="s">
        <v>96</v>
      </c>
      <c r="AG827" s="6" t="s">
        <v>96</v>
      </c>
      <c r="AH827" s="6" t="s">
        <v>96</v>
      </c>
      <c r="AI827" s="6" t="s">
        <v>96</v>
      </c>
      <c r="AJ827" s="6" t="s">
        <v>96</v>
      </c>
      <c r="AK827" s="6" t="s">
        <v>96</v>
      </c>
      <c r="AL827" s="6" t="s">
        <v>96</v>
      </c>
      <c r="AM827" s="6" t="s">
        <v>96</v>
      </c>
      <c r="AN827" s="6" t="s">
        <v>96</v>
      </c>
      <c r="AO827" s="6" t="s">
        <v>96</v>
      </c>
      <c r="AP827" s="6" t="s">
        <v>96</v>
      </c>
      <c r="AQ827" s="6" t="s">
        <v>96</v>
      </c>
      <c r="AR827" s="6" t="s">
        <v>96</v>
      </c>
      <c r="AS827" s="6" t="s">
        <v>96</v>
      </c>
      <c r="AT827" s="6" t="s">
        <v>96</v>
      </c>
      <c r="AU827" s="6" t="s">
        <v>96</v>
      </c>
      <c r="AV827" s="6" t="s">
        <v>96</v>
      </c>
      <c r="AW827" s="6" t="s">
        <v>96</v>
      </c>
      <c r="AX827" s="6" t="s">
        <v>96</v>
      </c>
      <c r="AY827" s="6" t="s">
        <v>96</v>
      </c>
      <c r="AZ827" s="6" t="s">
        <v>96</v>
      </c>
      <c r="BA827" s="6" t="s">
        <v>96</v>
      </c>
      <c r="BB827" s="6" t="s">
        <v>96</v>
      </c>
      <c r="BC827" s="6" t="s">
        <v>96</v>
      </c>
      <c r="BD827" s="6" t="s">
        <v>96</v>
      </c>
      <c r="BE827" s="6" t="s">
        <v>96</v>
      </c>
      <c r="BF827" s="6" t="s">
        <v>96</v>
      </c>
      <c r="BG827" s="6" t="s">
        <v>96</v>
      </c>
      <c r="BH827" s="6" t="s">
        <v>96</v>
      </c>
      <c r="BI827" s="6" t="s">
        <v>96</v>
      </c>
      <c r="BJ827" s="6" t="s">
        <v>96</v>
      </c>
      <c r="BK827" s="6" t="s">
        <v>96</v>
      </c>
      <c r="BL827" s="6" t="s">
        <v>96</v>
      </c>
      <c r="BM827" s="6" t="s">
        <v>96</v>
      </c>
      <c r="BN827" s="6" t="s">
        <v>96</v>
      </c>
      <c r="BO827" s="6" t="s">
        <v>96</v>
      </c>
      <c r="BP827" s="6" t="s">
        <v>96</v>
      </c>
      <c r="BQ827" s="6" t="s">
        <v>96</v>
      </c>
      <c r="BR827" s="6" t="s">
        <v>96</v>
      </c>
      <c r="BS827" s="6" t="s">
        <v>96</v>
      </c>
      <c r="BT827" s="6" t="s">
        <v>96</v>
      </c>
      <c r="BU827" s="6" t="s">
        <v>96</v>
      </c>
      <c r="BV827" s="6" t="s">
        <v>96</v>
      </c>
      <c r="BW827" s="6" t="s">
        <v>96</v>
      </c>
      <c r="BX827" s="6" t="s">
        <v>96</v>
      </c>
    </row>
    <row r="828" spans="1:76" x14ac:dyDescent="0.25">
      <c r="A828" s="6" t="s">
        <v>96</v>
      </c>
      <c r="B828" s="6" t="s">
        <v>96</v>
      </c>
      <c r="C828" s="6" t="s">
        <v>96</v>
      </c>
      <c r="D828" s="6" t="s">
        <v>96</v>
      </c>
      <c r="E828" s="6" t="s">
        <v>96</v>
      </c>
      <c r="F828" s="39" t="s">
        <v>96</v>
      </c>
      <c r="G828" s="6" t="s">
        <v>96</v>
      </c>
      <c r="H828" s="6" t="s">
        <v>96</v>
      </c>
      <c r="I828" t="s">
        <v>96</v>
      </c>
      <c r="J828" s="6" t="s">
        <v>96</v>
      </c>
      <c r="K828" s="6" t="s">
        <v>96</v>
      </c>
      <c r="L828" s="6" t="s">
        <v>96</v>
      </c>
      <c r="M828" s="6" t="s">
        <v>96</v>
      </c>
      <c r="N828" s="6" t="s">
        <v>96</v>
      </c>
      <c r="O828" s="6" t="s">
        <v>96</v>
      </c>
      <c r="P828" s="39" t="s">
        <v>96</v>
      </c>
      <c r="Q828" s="6" t="s">
        <v>96</v>
      </c>
      <c r="R828" s="6" t="s">
        <v>96</v>
      </c>
      <c r="S828" s="6" t="s">
        <v>96</v>
      </c>
      <c r="T828" s="6" t="s">
        <v>96</v>
      </c>
      <c r="U828" s="7" t="s">
        <v>96</v>
      </c>
      <c r="V828" s="16" t="s">
        <v>96</v>
      </c>
      <c r="W828" s="16" t="s">
        <v>96</v>
      </c>
      <c r="X828" s="16" t="s">
        <v>96</v>
      </c>
      <c r="Y828" s="16" t="s">
        <v>96</v>
      </c>
      <c r="Z828" s="61" t="s">
        <v>96</v>
      </c>
      <c r="AA828" s="6" t="s">
        <v>96</v>
      </c>
      <c r="AB828" s="6" t="s">
        <v>96</v>
      </c>
      <c r="AC828" s="6" t="s">
        <v>96</v>
      </c>
      <c r="AD828" s="6" t="s">
        <v>96</v>
      </c>
      <c r="AE828" s="6" t="s">
        <v>96</v>
      </c>
      <c r="AF828" s="6" t="s">
        <v>96</v>
      </c>
      <c r="AG828" s="6" t="s">
        <v>96</v>
      </c>
      <c r="AH828" s="6" t="s">
        <v>96</v>
      </c>
      <c r="AI828" s="6" t="s">
        <v>96</v>
      </c>
      <c r="AJ828" s="6" t="s">
        <v>96</v>
      </c>
      <c r="AK828" s="6" t="s">
        <v>96</v>
      </c>
      <c r="AL828" s="6" t="s">
        <v>96</v>
      </c>
      <c r="AM828" s="6" t="s">
        <v>96</v>
      </c>
      <c r="AN828" s="6" t="s">
        <v>96</v>
      </c>
      <c r="AO828" s="6" t="s">
        <v>96</v>
      </c>
      <c r="AP828" s="6" t="s">
        <v>96</v>
      </c>
      <c r="AQ828" s="6" t="s">
        <v>96</v>
      </c>
      <c r="AR828" s="6" t="s">
        <v>96</v>
      </c>
      <c r="AS828" s="6" t="s">
        <v>96</v>
      </c>
      <c r="AT828" s="6" t="s">
        <v>96</v>
      </c>
      <c r="AU828" s="6" t="s">
        <v>96</v>
      </c>
      <c r="AV828" s="6" t="s">
        <v>96</v>
      </c>
      <c r="AW828" s="6" t="s">
        <v>96</v>
      </c>
      <c r="AX828" s="6" t="s">
        <v>96</v>
      </c>
      <c r="AY828" s="6" t="s">
        <v>96</v>
      </c>
      <c r="AZ828" s="6" t="s">
        <v>96</v>
      </c>
      <c r="BA828" s="6" t="s">
        <v>96</v>
      </c>
      <c r="BB828" s="6" t="s">
        <v>96</v>
      </c>
      <c r="BC828" s="6" t="s">
        <v>96</v>
      </c>
      <c r="BD828" s="6" t="s">
        <v>96</v>
      </c>
      <c r="BE828" s="6" t="s">
        <v>96</v>
      </c>
      <c r="BF828" s="6" t="s">
        <v>96</v>
      </c>
      <c r="BG828" s="6" t="s">
        <v>96</v>
      </c>
      <c r="BH828" s="6" t="s">
        <v>96</v>
      </c>
      <c r="BI828" s="6" t="s">
        <v>96</v>
      </c>
      <c r="BJ828" s="6" t="s">
        <v>96</v>
      </c>
      <c r="BK828" s="6" t="s">
        <v>96</v>
      </c>
      <c r="BL828" s="6" t="s">
        <v>96</v>
      </c>
      <c r="BM828" s="6" t="s">
        <v>96</v>
      </c>
      <c r="BN828" s="6" t="s">
        <v>96</v>
      </c>
      <c r="BO828" s="6" t="s">
        <v>96</v>
      </c>
      <c r="BP828" s="6" t="s">
        <v>96</v>
      </c>
      <c r="BQ828" s="6" t="s">
        <v>96</v>
      </c>
      <c r="BR828" s="6" t="s">
        <v>96</v>
      </c>
      <c r="BS828" s="6" t="s">
        <v>96</v>
      </c>
      <c r="BT828" s="6" t="s">
        <v>96</v>
      </c>
      <c r="BU828" s="6" t="s">
        <v>96</v>
      </c>
      <c r="BV828" s="6" t="s">
        <v>96</v>
      </c>
      <c r="BW828" s="6" t="s">
        <v>96</v>
      </c>
      <c r="BX828" s="6" t="s">
        <v>96</v>
      </c>
    </row>
    <row r="829" spans="1:76" x14ac:dyDescent="0.25">
      <c r="A829" s="6" t="s">
        <v>96</v>
      </c>
      <c r="B829" s="6" t="s">
        <v>96</v>
      </c>
      <c r="C829" s="6" t="s">
        <v>96</v>
      </c>
      <c r="D829" s="6" t="s">
        <v>96</v>
      </c>
      <c r="E829" s="6" t="s">
        <v>96</v>
      </c>
      <c r="F829" s="39" t="s">
        <v>96</v>
      </c>
      <c r="G829" s="6" t="s">
        <v>96</v>
      </c>
      <c r="H829" s="6" t="s">
        <v>96</v>
      </c>
      <c r="I829" t="s">
        <v>96</v>
      </c>
      <c r="J829" s="6" t="s">
        <v>96</v>
      </c>
      <c r="K829" s="6" t="s">
        <v>96</v>
      </c>
      <c r="L829" s="6" t="s">
        <v>96</v>
      </c>
      <c r="M829" s="6" t="s">
        <v>96</v>
      </c>
      <c r="N829" s="6" t="s">
        <v>96</v>
      </c>
      <c r="O829" s="6" t="s">
        <v>96</v>
      </c>
      <c r="P829" s="39" t="s">
        <v>96</v>
      </c>
      <c r="Q829" s="6" t="s">
        <v>96</v>
      </c>
      <c r="R829" s="6" t="s">
        <v>96</v>
      </c>
      <c r="S829" s="6" t="s">
        <v>96</v>
      </c>
      <c r="T829" s="6" t="s">
        <v>96</v>
      </c>
      <c r="U829" s="7" t="s">
        <v>96</v>
      </c>
      <c r="V829" s="16" t="s">
        <v>96</v>
      </c>
      <c r="W829" s="16" t="s">
        <v>96</v>
      </c>
      <c r="X829" s="16" t="s">
        <v>96</v>
      </c>
      <c r="Y829" s="16" t="s">
        <v>96</v>
      </c>
      <c r="Z829" s="61" t="s">
        <v>96</v>
      </c>
      <c r="AA829" s="6" t="s">
        <v>96</v>
      </c>
      <c r="AB829" s="6" t="s">
        <v>96</v>
      </c>
      <c r="AC829" s="6" t="s">
        <v>96</v>
      </c>
      <c r="AD829" s="6" t="s">
        <v>96</v>
      </c>
      <c r="AE829" s="6" t="s">
        <v>96</v>
      </c>
      <c r="AF829" s="6" t="s">
        <v>96</v>
      </c>
      <c r="AG829" s="6" t="s">
        <v>96</v>
      </c>
      <c r="AH829" s="6" t="s">
        <v>96</v>
      </c>
      <c r="AI829" s="6" t="s">
        <v>96</v>
      </c>
      <c r="AJ829" s="6" t="s">
        <v>96</v>
      </c>
      <c r="AK829" s="6" t="s">
        <v>96</v>
      </c>
      <c r="AL829" s="6" t="s">
        <v>96</v>
      </c>
      <c r="AM829" s="6" t="s">
        <v>96</v>
      </c>
      <c r="AN829" s="6" t="s">
        <v>96</v>
      </c>
      <c r="AO829" s="6" t="s">
        <v>96</v>
      </c>
      <c r="AP829" s="6" t="s">
        <v>96</v>
      </c>
      <c r="AQ829" s="6" t="s">
        <v>96</v>
      </c>
      <c r="AR829" s="6" t="s">
        <v>96</v>
      </c>
      <c r="AS829" s="6" t="s">
        <v>96</v>
      </c>
      <c r="AT829" s="6" t="s">
        <v>96</v>
      </c>
      <c r="AU829" s="6" t="s">
        <v>96</v>
      </c>
      <c r="AV829" s="6" t="s">
        <v>96</v>
      </c>
      <c r="AW829" s="6" t="s">
        <v>96</v>
      </c>
      <c r="AX829" s="6" t="s">
        <v>96</v>
      </c>
      <c r="AY829" s="6" t="s">
        <v>96</v>
      </c>
      <c r="AZ829" s="6" t="s">
        <v>96</v>
      </c>
      <c r="BA829" s="6" t="s">
        <v>96</v>
      </c>
      <c r="BB829" s="6" t="s">
        <v>96</v>
      </c>
      <c r="BC829" s="6" t="s">
        <v>96</v>
      </c>
      <c r="BD829" s="6" t="s">
        <v>96</v>
      </c>
      <c r="BE829" s="6" t="s">
        <v>96</v>
      </c>
      <c r="BF829" s="6" t="s">
        <v>96</v>
      </c>
      <c r="BG829" s="6" t="s">
        <v>96</v>
      </c>
      <c r="BH829" s="6" t="s">
        <v>96</v>
      </c>
      <c r="BI829" s="6" t="s">
        <v>96</v>
      </c>
      <c r="BJ829" s="6" t="s">
        <v>96</v>
      </c>
      <c r="BK829" s="6" t="s">
        <v>96</v>
      </c>
      <c r="BL829" s="6" t="s">
        <v>96</v>
      </c>
      <c r="BM829" s="6" t="s">
        <v>96</v>
      </c>
      <c r="BN829" s="6" t="s">
        <v>96</v>
      </c>
      <c r="BO829" s="6" t="s">
        <v>96</v>
      </c>
      <c r="BP829" s="6" t="s">
        <v>96</v>
      </c>
      <c r="BQ829" s="6" t="s">
        <v>96</v>
      </c>
      <c r="BR829" s="6" t="s">
        <v>96</v>
      </c>
      <c r="BS829" s="6" t="s">
        <v>96</v>
      </c>
      <c r="BT829" s="6" t="s">
        <v>96</v>
      </c>
      <c r="BU829" s="6" t="s">
        <v>96</v>
      </c>
      <c r="BV829" s="6" t="s">
        <v>96</v>
      </c>
      <c r="BW829" s="6" t="s">
        <v>96</v>
      </c>
      <c r="BX829" s="6" t="s">
        <v>96</v>
      </c>
    </row>
    <row r="830" spans="1:76" x14ac:dyDescent="0.25">
      <c r="A830" s="6" t="s">
        <v>96</v>
      </c>
      <c r="B830" s="6" t="s">
        <v>96</v>
      </c>
      <c r="C830" s="6" t="s">
        <v>96</v>
      </c>
      <c r="D830" s="6" t="s">
        <v>96</v>
      </c>
      <c r="E830" s="6" t="s">
        <v>96</v>
      </c>
      <c r="F830" s="39" t="s">
        <v>96</v>
      </c>
      <c r="G830" s="6" t="s">
        <v>96</v>
      </c>
      <c r="H830" s="6" t="s">
        <v>96</v>
      </c>
      <c r="I830" t="s">
        <v>96</v>
      </c>
      <c r="J830" s="6" t="s">
        <v>96</v>
      </c>
      <c r="K830" s="6" t="s">
        <v>96</v>
      </c>
      <c r="L830" s="6" t="s">
        <v>96</v>
      </c>
      <c r="M830" s="6" t="s">
        <v>96</v>
      </c>
      <c r="N830" s="6" t="s">
        <v>96</v>
      </c>
      <c r="O830" s="6" t="s">
        <v>96</v>
      </c>
      <c r="P830" s="39" t="s">
        <v>96</v>
      </c>
      <c r="Q830" s="6" t="s">
        <v>96</v>
      </c>
      <c r="R830" s="6" t="s">
        <v>96</v>
      </c>
      <c r="S830" s="6" t="s">
        <v>96</v>
      </c>
      <c r="T830" s="6" t="s">
        <v>96</v>
      </c>
      <c r="U830" s="7" t="s">
        <v>96</v>
      </c>
      <c r="V830" s="16" t="s">
        <v>96</v>
      </c>
      <c r="W830" s="16" t="s">
        <v>96</v>
      </c>
      <c r="X830" s="16" t="s">
        <v>96</v>
      </c>
      <c r="Y830" s="16" t="s">
        <v>96</v>
      </c>
      <c r="Z830" s="61" t="s">
        <v>96</v>
      </c>
      <c r="AA830" s="6" t="s">
        <v>96</v>
      </c>
      <c r="AB830" s="6" t="s">
        <v>96</v>
      </c>
      <c r="AC830" s="6" t="s">
        <v>96</v>
      </c>
      <c r="AD830" s="6" t="s">
        <v>96</v>
      </c>
      <c r="AE830" s="6" t="s">
        <v>96</v>
      </c>
      <c r="AF830" s="6" t="s">
        <v>96</v>
      </c>
      <c r="AG830" s="6" t="s">
        <v>96</v>
      </c>
      <c r="AH830" s="6" t="s">
        <v>96</v>
      </c>
      <c r="AI830" s="6" t="s">
        <v>96</v>
      </c>
      <c r="AJ830" s="6" t="s">
        <v>96</v>
      </c>
      <c r="AK830" s="6" t="s">
        <v>96</v>
      </c>
      <c r="AL830" s="6" t="s">
        <v>96</v>
      </c>
      <c r="AM830" s="6" t="s">
        <v>96</v>
      </c>
      <c r="AN830" s="6" t="s">
        <v>96</v>
      </c>
      <c r="AO830" s="6" t="s">
        <v>96</v>
      </c>
      <c r="AP830" s="6" t="s">
        <v>96</v>
      </c>
      <c r="AQ830" s="6" t="s">
        <v>96</v>
      </c>
      <c r="AR830" s="6" t="s">
        <v>96</v>
      </c>
      <c r="AS830" s="6" t="s">
        <v>96</v>
      </c>
      <c r="AT830" s="6" t="s">
        <v>96</v>
      </c>
      <c r="AU830" s="6" t="s">
        <v>96</v>
      </c>
      <c r="AV830" s="6" t="s">
        <v>96</v>
      </c>
      <c r="AW830" s="6" t="s">
        <v>96</v>
      </c>
      <c r="AX830" s="6" t="s">
        <v>96</v>
      </c>
      <c r="AY830" s="6" t="s">
        <v>96</v>
      </c>
      <c r="AZ830" s="6" t="s">
        <v>96</v>
      </c>
      <c r="BA830" s="6" t="s">
        <v>96</v>
      </c>
      <c r="BB830" s="6" t="s">
        <v>96</v>
      </c>
      <c r="BC830" s="6" t="s">
        <v>96</v>
      </c>
      <c r="BD830" s="6" t="s">
        <v>96</v>
      </c>
      <c r="BE830" s="6" t="s">
        <v>96</v>
      </c>
      <c r="BF830" s="6" t="s">
        <v>96</v>
      </c>
      <c r="BG830" s="6" t="s">
        <v>96</v>
      </c>
      <c r="BH830" s="6" t="s">
        <v>96</v>
      </c>
      <c r="BI830" s="6" t="s">
        <v>96</v>
      </c>
      <c r="BJ830" s="6" t="s">
        <v>96</v>
      </c>
      <c r="BK830" s="6" t="s">
        <v>96</v>
      </c>
      <c r="BL830" s="6" t="s">
        <v>96</v>
      </c>
      <c r="BM830" s="6" t="s">
        <v>96</v>
      </c>
      <c r="BN830" s="6" t="s">
        <v>96</v>
      </c>
      <c r="BO830" s="6" t="s">
        <v>96</v>
      </c>
      <c r="BP830" s="6" t="s">
        <v>96</v>
      </c>
      <c r="BQ830" s="6" t="s">
        <v>96</v>
      </c>
      <c r="BR830" s="6" t="s">
        <v>96</v>
      </c>
      <c r="BS830" s="6" t="s">
        <v>96</v>
      </c>
      <c r="BT830" s="6" t="s">
        <v>96</v>
      </c>
      <c r="BU830" s="6" t="s">
        <v>96</v>
      </c>
      <c r="BV830" s="6" t="s">
        <v>96</v>
      </c>
      <c r="BW830" s="6" t="s">
        <v>96</v>
      </c>
      <c r="BX830" s="6" t="s">
        <v>96</v>
      </c>
    </row>
    <row r="831" spans="1:76" x14ac:dyDescent="0.25">
      <c r="A831" s="6" t="s">
        <v>96</v>
      </c>
      <c r="B831" s="6" t="s">
        <v>96</v>
      </c>
      <c r="C831" s="6" t="s">
        <v>96</v>
      </c>
      <c r="D831" s="6" t="s">
        <v>96</v>
      </c>
      <c r="E831" s="6" t="s">
        <v>96</v>
      </c>
      <c r="F831" s="39" t="s">
        <v>96</v>
      </c>
      <c r="G831" s="6" t="s">
        <v>96</v>
      </c>
      <c r="H831" s="6" t="s">
        <v>96</v>
      </c>
      <c r="I831" t="s">
        <v>96</v>
      </c>
      <c r="J831" s="6" t="s">
        <v>96</v>
      </c>
      <c r="K831" s="6" t="s">
        <v>96</v>
      </c>
      <c r="L831" s="6" t="s">
        <v>96</v>
      </c>
      <c r="M831" s="6" t="s">
        <v>96</v>
      </c>
      <c r="N831" s="6" t="s">
        <v>96</v>
      </c>
      <c r="O831" s="6" t="s">
        <v>96</v>
      </c>
      <c r="P831" s="39" t="s">
        <v>96</v>
      </c>
      <c r="Q831" s="6" t="s">
        <v>96</v>
      </c>
      <c r="R831" s="6" t="s">
        <v>96</v>
      </c>
      <c r="S831" s="6" t="s">
        <v>96</v>
      </c>
      <c r="T831" s="6" t="s">
        <v>96</v>
      </c>
      <c r="U831" s="7" t="s">
        <v>96</v>
      </c>
      <c r="V831" s="16" t="s">
        <v>96</v>
      </c>
      <c r="W831" s="16" t="s">
        <v>96</v>
      </c>
      <c r="X831" s="16" t="s">
        <v>96</v>
      </c>
      <c r="Y831" s="16" t="s">
        <v>96</v>
      </c>
      <c r="Z831" s="61" t="s">
        <v>96</v>
      </c>
      <c r="AA831" s="6" t="s">
        <v>96</v>
      </c>
      <c r="AB831" s="6" t="s">
        <v>96</v>
      </c>
      <c r="AC831" s="6" t="s">
        <v>96</v>
      </c>
      <c r="AD831" s="6" t="s">
        <v>96</v>
      </c>
      <c r="AE831" s="6" t="s">
        <v>96</v>
      </c>
      <c r="AF831" s="6" t="s">
        <v>96</v>
      </c>
      <c r="AG831" s="6" t="s">
        <v>96</v>
      </c>
      <c r="AH831" s="6" t="s">
        <v>96</v>
      </c>
      <c r="AI831" s="6" t="s">
        <v>96</v>
      </c>
      <c r="AJ831" s="6" t="s">
        <v>96</v>
      </c>
      <c r="AK831" s="6" t="s">
        <v>96</v>
      </c>
      <c r="AL831" s="6" t="s">
        <v>96</v>
      </c>
      <c r="AM831" s="6" t="s">
        <v>96</v>
      </c>
      <c r="AN831" s="6" t="s">
        <v>96</v>
      </c>
      <c r="AO831" s="6" t="s">
        <v>96</v>
      </c>
      <c r="AP831" s="6" t="s">
        <v>96</v>
      </c>
      <c r="AQ831" s="6" t="s">
        <v>96</v>
      </c>
      <c r="AR831" s="6" t="s">
        <v>96</v>
      </c>
      <c r="AS831" s="6" t="s">
        <v>96</v>
      </c>
      <c r="AT831" s="6" t="s">
        <v>96</v>
      </c>
      <c r="AU831" s="6" t="s">
        <v>96</v>
      </c>
      <c r="AV831" s="6" t="s">
        <v>96</v>
      </c>
      <c r="AW831" s="6" t="s">
        <v>96</v>
      </c>
      <c r="AX831" s="6" t="s">
        <v>96</v>
      </c>
      <c r="AY831" s="6" t="s">
        <v>96</v>
      </c>
      <c r="AZ831" s="6" t="s">
        <v>96</v>
      </c>
      <c r="BA831" s="6" t="s">
        <v>96</v>
      </c>
      <c r="BB831" s="6" t="s">
        <v>96</v>
      </c>
      <c r="BC831" s="6" t="s">
        <v>96</v>
      </c>
      <c r="BD831" s="6" t="s">
        <v>96</v>
      </c>
      <c r="BE831" s="6" t="s">
        <v>96</v>
      </c>
      <c r="BF831" s="6" t="s">
        <v>96</v>
      </c>
      <c r="BG831" s="6" t="s">
        <v>96</v>
      </c>
      <c r="BH831" s="6" t="s">
        <v>96</v>
      </c>
      <c r="BI831" s="6" t="s">
        <v>96</v>
      </c>
      <c r="BJ831" s="6" t="s">
        <v>96</v>
      </c>
      <c r="BK831" s="6" t="s">
        <v>96</v>
      </c>
      <c r="BL831" s="6" t="s">
        <v>96</v>
      </c>
      <c r="BM831" s="6" t="s">
        <v>96</v>
      </c>
      <c r="BN831" s="6" t="s">
        <v>96</v>
      </c>
      <c r="BO831" s="6" t="s">
        <v>96</v>
      </c>
      <c r="BP831" s="6" t="s">
        <v>96</v>
      </c>
      <c r="BQ831" s="6" t="s">
        <v>96</v>
      </c>
      <c r="BR831" s="6" t="s">
        <v>96</v>
      </c>
      <c r="BS831" s="6" t="s">
        <v>96</v>
      </c>
      <c r="BT831" s="6" t="s">
        <v>96</v>
      </c>
      <c r="BU831" s="6" t="s">
        <v>96</v>
      </c>
      <c r="BV831" s="6" t="s">
        <v>96</v>
      </c>
      <c r="BW831" s="6" t="s">
        <v>96</v>
      </c>
      <c r="BX831" s="6" t="s">
        <v>96</v>
      </c>
    </row>
    <row r="832" spans="1:76" x14ac:dyDescent="0.25">
      <c r="A832" s="6" t="s">
        <v>96</v>
      </c>
      <c r="B832" s="6" t="s">
        <v>96</v>
      </c>
      <c r="C832" s="6" t="s">
        <v>96</v>
      </c>
      <c r="D832" s="6" t="s">
        <v>96</v>
      </c>
      <c r="E832" s="6" t="s">
        <v>96</v>
      </c>
      <c r="F832" s="39" t="s">
        <v>96</v>
      </c>
      <c r="G832" s="6" t="s">
        <v>96</v>
      </c>
      <c r="H832" s="6" t="s">
        <v>96</v>
      </c>
      <c r="I832" t="s">
        <v>96</v>
      </c>
      <c r="J832" s="6" t="s">
        <v>96</v>
      </c>
      <c r="K832" s="6" t="s">
        <v>96</v>
      </c>
      <c r="L832" s="6" t="s">
        <v>96</v>
      </c>
      <c r="M832" s="6" t="s">
        <v>96</v>
      </c>
      <c r="N832" s="6" t="s">
        <v>96</v>
      </c>
      <c r="O832" s="6" t="s">
        <v>96</v>
      </c>
      <c r="P832" s="39" t="s">
        <v>96</v>
      </c>
      <c r="Q832" s="6" t="s">
        <v>96</v>
      </c>
      <c r="R832" s="6" t="s">
        <v>96</v>
      </c>
      <c r="S832" s="6" t="s">
        <v>96</v>
      </c>
      <c r="T832" s="6" t="s">
        <v>96</v>
      </c>
      <c r="U832" s="7" t="s">
        <v>96</v>
      </c>
      <c r="V832" s="16" t="s">
        <v>96</v>
      </c>
      <c r="W832" s="16" t="s">
        <v>96</v>
      </c>
      <c r="X832" s="16" t="s">
        <v>96</v>
      </c>
      <c r="Y832" s="16" t="s">
        <v>96</v>
      </c>
      <c r="Z832" s="61" t="s">
        <v>96</v>
      </c>
      <c r="AA832" s="6" t="s">
        <v>96</v>
      </c>
      <c r="AB832" s="6" t="s">
        <v>96</v>
      </c>
      <c r="AC832" s="6" t="s">
        <v>96</v>
      </c>
      <c r="AD832" s="6" t="s">
        <v>96</v>
      </c>
      <c r="AE832" s="6" t="s">
        <v>96</v>
      </c>
      <c r="AF832" s="6" t="s">
        <v>96</v>
      </c>
      <c r="AG832" s="6" t="s">
        <v>96</v>
      </c>
      <c r="AH832" s="6" t="s">
        <v>96</v>
      </c>
      <c r="AI832" s="6" t="s">
        <v>96</v>
      </c>
      <c r="AJ832" s="6" t="s">
        <v>96</v>
      </c>
      <c r="AK832" s="6" t="s">
        <v>96</v>
      </c>
      <c r="AL832" s="6" t="s">
        <v>96</v>
      </c>
      <c r="AM832" s="6" t="s">
        <v>96</v>
      </c>
      <c r="AN832" s="6" t="s">
        <v>96</v>
      </c>
      <c r="AO832" s="6" t="s">
        <v>96</v>
      </c>
      <c r="AP832" s="6" t="s">
        <v>96</v>
      </c>
      <c r="AQ832" s="6" t="s">
        <v>96</v>
      </c>
      <c r="AR832" s="6" t="s">
        <v>96</v>
      </c>
      <c r="AS832" s="6" t="s">
        <v>96</v>
      </c>
      <c r="AT832" s="6" t="s">
        <v>96</v>
      </c>
      <c r="AU832" s="6" t="s">
        <v>96</v>
      </c>
      <c r="AV832" s="6" t="s">
        <v>96</v>
      </c>
      <c r="AW832" s="6" t="s">
        <v>96</v>
      </c>
      <c r="AX832" s="6" t="s">
        <v>96</v>
      </c>
      <c r="AY832" s="6" t="s">
        <v>96</v>
      </c>
      <c r="AZ832" s="6" t="s">
        <v>96</v>
      </c>
      <c r="BA832" s="6" t="s">
        <v>96</v>
      </c>
      <c r="BB832" s="6" t="s">
        <v>96</v>
      </c>
      <c r="BC832" s="6" t="s">
        <v>96</v>
      </c>
      <c r="BD832" s="6" t="s">
        <v>96</v>
      </c>
      <c r="BE832" s="6" t="s">
        <v>96</v>
      </c>
      <c r="BF832" s="6" t="s">
        <v>96</v>
      </c>
      <c r="BG832" s="6" t="s">
        <v>96</v>
      </c>
      <c r="BH832" s="6" t="s">
        <v>96</v>
      </c>
      <c r="BI832" s="6" t="s">
        <v>96</v>
      </c>
      <c r="BJ832" s="6" t="s">
        <v>96</v>
      </c>
      <c r="BK832" s="6" t="s">
        <v>96</v>
      </c>
      <c r="BL832" s="6" t="s">
        <v>96</v>
      </c>
      <c r="BM832" s="6" t="s">
        <v>96</v>
      </c>
      <c r="BN832" s="6" t="s">
        <v>96</v>
      </c>
      <c r="BO832" s="6" t="s">
        <v>96</v>
      </c>
      <c r="BP832" s="6" t="s">
        <v>96</v>
      </c>
      <c r="BQ832" s="6" t="s">
        <v>96</v>
      </c>
      <c r="BR832" s="6" t="s">
        <v>96</v>
      </c>
      <c r="BS832" s="6" t="s">
        <v>96</v>
      </c>
      <c r="BT832" s="6" t="s">
        <v>96</v>
      </c>
      <c r="BU832" s="6" t="s">
        <v>96</v>
      </c>
      <c r="BV832" s="6" t="s">
        <v>96</v>
      </c>
      <c r="BW832" s="6" t="s">
        <v>96</v>
      </c>
      <c r="BX832" s="6" t="s">
        <v>96</v>
      </c>
    </row>
    <row r="833" spans="1:76" x14ac:dyDescent="0.25">
      <c r="A833" s="6" t="s">
        <v>96</v>
      </c>
      <c r="B833" s="6" t="s">
        <v>96</v>
      </c>
      <c r="C833" s="6" t="s">
        <v>96</v>
      </c>
      <c r="D833" s="6" t="s">
        <v>96</v>
      </c>
      <c r="E833" s="6" t="s">
        <v>96</v>
      </c>
      <c r="F833" s="39" t="s">
        <v>96</v>
      </c>
      <c r="G833" s="6" t="s">
        <v>96</v>
      </c>
      <c r="H833" s="6" t="s">
        <v>96</v>
      </c>
      <c r="I833" t="s">
        <v>96</v>
      </c>
      <c r="J833" s="6" t="s">
        <v>96</v>
      </c>
      <c r="K833" s="6" t="s">
        <v>96</v>
      </c>
      <c r="L833" s="6" t="s">
        <v>96</v>
      </c>
      <c r="M833" s="6" t="s">
        <v>96</v>
      </c>
      <c r="N833" s="6" t="s">
        <v>96</v>
      </c>
      <c r="O833" s="6" t="s">
        <v>96</v>
      </c>
      <c r="P833" s="39" t="s">
        <v>96</v>
      </c>
      <c r="Q833" s="6" t="s">
        <v>96</v>
      </c>
      <c r="R833" s="6" t="s">
        <v>96</v>
      </c>
      <c r="S833" s="6" t="s">
        <v>96</v>
      </c>
      <c r="T833" s="6" t="s">
        <v>96</v>
      </c>
      <c r="U833" s="7" t="s">
        <v>96</v>
      </c>
      <c r="V833" s="16" t="s">
        <v>96</v>
      </c>
      <c r="W833" s="16" t="s">
        <v>96</v>
      </c>
      <c r="X833" s="16" t="s">
        <v>96</v>
      </c>
      <c r="Y833" s="16" t="s">
        <v>96</v>
      </c>
      <c r="Z833" s="61" t="s">
        <v>96</v>
      </c>
      <c r="AA833" s="6" t="s">
        <v>96</v>
      </c>
      <c r="AB833" s="6" t="s">
        <v>96</v>
      </c>
      <c r="AC833" s="6" t="s">
        <v>96</v>
      </c>
      <c r="AD833" s="6" t="s">
        <v>96</v>
      </c>
      <c r="AE833" s="6" t="s">
        <v>96</v>
      </c>
      <c r="AF833" s="6" t="s">
        <v>96</v>
      </c>
      <c r="AG833" s="6" t="s">
        <v>96</v>
      </c>
      <c r="AH833" s="6" t="s">
        <v>96</v>
      </c>
      <c r="AI833" s="6" t="s">
        <v>96</v>
      </c>
      <c r="AJ833" s="6" t="s">
        <v>96</v>
      </c>
      <c r="AK833" s="6" t="s">
        <v>96</v>
      </c>
      <c r="AL833" s="6" t="s">
        <v>96</v>
      </c>
      <c r="AM833" s="6" t="s">
        <v>96</v>
      </c>
      <c r="AN833" s="6" t="s">
        <v>96</v>
      </c>
      <c r="AO833" s="6" t="s">
        <v>96</v>
      </c>
      <c r="AP833" s="6" t="s">
        <v>96</v>
      </c>
      <c r="AQ833" s="6" t="s">
        <v>96</v>
      </c>
      <c r="AR833" s="6" t="s">
        <v>96</v>
      </c>
      <c r="AS833" s="6" t="s">
        <v>96</v>
      </c>
      <c r="AT833" s="6" t="s">
        <v>96</v>
      </c>
      <c r="AU833" s="6" t="s">
        <v>96</v>
      </c>
      <c r="AV833" s="6" t="s">
        <v>96</v>
      </c>
      <c r="AW833" s="6" t="s">
        <v>96</v>
      </c>
      <c r="AX833" s="6" t="s">
        <v>96</v>
      </c>
      <c r="AY833" s="6" t="s">
        <v>96</v>
      </c>
      <c r="AZ833" s="6" t="s">
        <v>96</v>
      </c>
      <c r="BA833" s="6" t="s">
        <v>96</v>
      </c>
      <c r="BB833" s="6" t="s">
        <v>96</v>
      </c>
      <c r="BC833" s="6" t="s">
        <v>96</v>
      </c>
      <c r="BD833" s="6" t="s">
        <v>96</v>
      </c>
      <c r="BE833" s="6" t="s">
        <v>96</v>
      </c>
      <c r="BF833" s="6" t="s">
        <v>96</v>
      </c>
      <c r="BG833" s="6" t="s">
        <v>96</v>
      </c>
      <c r="BH833" s="6" t="s">
        <v>96</v>
      </c>
      <c r="BI833" s="6" t="s">
        <v>96</v>
      </c>
      <c r="BJ833" s="6" t="s">
        <v>96</v>
      </c>
      <c r="BK833" s="6" t="s">
        <v>96</v>
      </c>
      <c r="BL833" s="6" t="s">
        <v>96</v>
      </c>
      <c r="BM833" s="6" t="s">
        <v>96</v>
      </c>
      <c r="BN833" s="6" t="s">
        <v>96</v>
      </c>
      <c r="BO833" s="6" t="s">
        <v>96</v>
      </c>
      <c r="BP833" s="6" t="s">
        <v>96</v>
      </c>
      <c r="BQ833" s="6" t="s">
        <v>96</v>
      </c>
      <c r="BR833" s="6" t="s">
        <v>96</v>
      </c>
      <c r="BS833" s="6" t="s">
        <v>96</v>
      </c>
      <c r="BT833" s="6" t="s">
        <v>96</v>
      </c>
      <c r="BU833" s="6" t="s">
        <v>96</v>
      </c>
      <c r="BV833" s="6" t="s">
        <v>96</v>
      </c>
      <c r="BW833" s="6" t="s">
        <v>96</v>
      </c>
      <c r="BX833" s="6" t="s">
        <v>96</v>
      </c>
    </row>
    <row r="834" spans="1:76" x14ac:dyDescent="0.25">
      <c r="A834" s="6" t="s">
        <v>96</v>
      </c>
      <c r="B834" s="6" t="s">
        <v>96</v>
      </c>
      <c r="C834" s="6" t="s">
        <v>96</v>
      </c>
      <c r="D834" s="6" t="s">
        <v>96</v>
      </c>
      <c r="E834" s="6" t="s">
        <v>96</v>
      </c>
      <c r="F834" s="39" t="s">
        <v>96</v>
      </c>
      <c r="G834" s="6" t="s">
        <v>96</v>
      </c>
      <c r="H834" s="6" t="s">
        <v>96</v>
      </c>
      <c r="I834" t="s">
        <v>96</v>
      </c>
      <c r="J834" s="6" t="s">
        <v>96</v>
      </c>
      <c r="K834" s="6" t="s">
        <v>96</v>
      </c>
      <c r="L834" s="6" t="s">
        <v>96</v>
      </c>
      <c r="M834" s="6" t="s">
        <v>96</v>
      </c>
      <c r="N834" s="6" t="s">
        <v>96</v>
      </c>
      <c r="O834" s="6" t="s">
        <v>96</v>
      </c>
      <c r="P834" s="39" t="s">
        <v>96</v>
      </c>
      <c r="Q834" s="6" t="s">
        <v>96</v>
      </c>
      <c r="R834" s="6" t="s">
        <v>96</v>
      </c>
      <c r="S834" s="6" t="s">
        <v>96</v>
      </c>
      <c r="T834" s="6" t="s">
        <v>96</v>
      </c>
      <c r="U834" s="7" t="s">
        <v>96</v>
      </c>
      <c r="V834" s="16" t="s">
        <v>96</v>
      </c>
      <c r="W834" s="16" t="s">
        <v>96</v>
      </c>
      <c r="X834" s="16" t="s">
        <v>96</v>
      </c>
      <c r="Y834" s="16" t="s">
        <v>96</v>
      </c>
      <c r="Z834" s="61" t="s">
        <v>96</v>
      </c>
      <c r="AA834" s="6" t="s">
        <v>96</v>
      </c>
      <c r="AB834" s="6" t="s">
        <v>96</v>
      </c>
      <c r="AC834" s="6" t="s">
        <v>96</v>
      </c>
      <c r="AD834" s="6" t="s">
        <v>96</v>
      </c>
      <c r="AE834" s="6" t="s">
        <v>96</v>
      </c>
      <c r="AF834" s="6" t="s">
        <v>96</v>
      </c>
      <c r="AG834" s="6" t="s">
        <v>96</v>
      </c>
      <c r="AH834" s="6" t="s">
        <v>96</v>
      </c>
      <c r="AI834" s="6" t="s">
        <v>96</v>
      </c>
      <c r="AJ834" s="6" t="s">
        <v>96</v>
      </c>
      <c r="AK834" s="6" t="s">
        <v>96</v>
      </c>
      <c r="AL834" s="6" t="s">
        <v>96</v>
      </c>
      <c r="AM834" s="6" t="s">
        <v>96</v>
      </c>
      <c r="AN834" s="6" t="s">
        <v>96</v>
      </c>
      <c r="AO834" s="6" t="s">
        <v>96</v>
      </c>
      <c r="AP834" s="6" t="s">
        <v>96</v>
      </c>
      <c r="AQ834" s="6" t="s">
        <v>96</v>
      </c>
      <c r="AR834" s="6" t="s">
        <v>96</v>
      </c>
      <c r="AS834" s="6" t="s">
        <v>96</v>
      </c>
      <c r="AT834" s="6" t="s">
        <v>96</v>
      </c>
      <c r="AU834" s="6" t="s">
        <v>96</v>
      </c>
      <c r="AV834" s="6" t="s">
        <v>96</v>
      </c>
      <c r="AW834" s="6" t="s">
        <v>96</v>
      </c>
      <c r="AX834" s="6" t="s">
        <v>96</v>
      </c>
      <c r="AY834" s="6" t="s">
        <v>96</v>
      </c>
      <c r="AZ834" s="6" t="s">
        <v>96</v>
      </c>
      <c r="BA834" s="6" t="s">
        <v>96</v>
      </c>
      <c r="BB834" s="6" t="s">
        <v>96</v>
      </c>
      <c r="BC834" s="6" t="s">
        <v>96</v>
      </c>
      <c r="BD834" s="6" t="s">
        <v>96</v>
      </c>
      <c r="BE834" s="6" t="s">
        <v>96</v>
      </c>
      <c r="BF834" s="6" t="s">
        <v>96</v>
      </c>
      <c r="BG834" s="6" t="s">
        <v>96</v>
      </c>
      <c r="BH834" s="6" t="s">
        <v>96</v>
      </c>
      <c r="BI834" s="6" t="s">
        <v>96</v>
      </c>
      <c r="BJ834" s="6" t="s">
        <v>96</v>
      </c>
      <c r="BK834" s="6" t="s">
        <v>96</v>
      </c>
      <c r="BL834" s="6" t="s">
        <v>96</v>
      </c>
      <c r="BM834" s="6" t="s">
        <v>96</v>
      </c>
      <c r="BN834" s="6" t="s">
        <v>96</v>
      </c>
      <c r="BO834" s="6" t="s">
        <v>96</v>
      </c>
      <c r="BP834" s="6" t="s">
        <v>96</v>
      </c>
      <c r="BQ834" s="6" t="s">
        <v>96</v>
      </c>
      <c r="BR834" s="6" t="s">
        <v>96</v>
      </c>
      <c r="BS834" s="6" t="s">
        <v>96</v>
      </c>
      <c r="BT834" s="6" t="s">
        <v>96</v>
      </c>
      <c r="BU834" s="6" t="s">
        <v>96</v>
      </c>
      <c r="BV834" s="6" t="s">
        <v>96</v>
      </c>
      <c r="BW834" s="6" t="s">
        <v>96</v>
      </c>
      <c r="BX834" s="6" t="s">
        <v>96</v>
      </c>
    </row>
    <row r="835" spans="1:76" x14ac:dyDescent="0.25">
      <c r="A835" s="6" t="s">
        <v>96</v>
      </c>
      <c r="B835" s="6" t="s">
        <v>96</v>
      </c>
      <c r="C835" s="6" t="s">
        <v>96</v>
      </c>
      <c r="D835" s="6" t="s">
        <v>96</v>
      </c>
      <c r="E835" s="6" t="s">
        <v>96</v>
      </c>
      <c r="F835" s="39" t="s">
        <v>96</v>
      </c>
      <c r="G835" s="6" t="s">
        <v>96</v>
      </c>
      <c r="H835" s="6" t="s">
        <v>96</v>
      </c>
      <c r="I835" t="s">
        <v>96</v>
      </c>
      <c r="J835" s="6" t="s">
        <v>96</v>
      </c>
      <c r="K835" s="6" t="s">
        <v>96</v>
      </c>
      <c r="L835" s="6" t="s">
        <v>96</v>
      </c>
      <c r="M835" s="6" t="s">
        <v>96</v>
      </c>
      <c r="N835" s="6" t="s">
        <v>96</v>
      </c>
      <c r="O835" s="6" t="s">
        <v>96</v>
      </c>
      <c r="P835" s="39" t="s">
        <v>96</v>
      </c>
      <c r="Q835" s="6" t="s">
        <v>96</v>
      </c>
      <c r="R835" s="6" t="s">
        <v>96</v>
      </c>
      <c r="S835" s="6" t="s">
        <v>96</v>
      </c>
      <c r="T835" s="6" t="s">
        <v>96</v>
      </c>
      <c r="U835" s="7" t="s">
        <v>96</v>
      </c>
      <c r="V835" s="16" t="s">
        <v>96</v>
      </c>
      <c r="W835" s="16" t="s">
        <v>96</v>
      </c>
      <c r="X835" s="16" t="s">
        <v>96</v>
      </c>
      <c r="Y835" s="16" t="s">
        <v>96</v>
      </c>
      <c r="Z835" s="61" t="s">
        <v>96</v>
      </c>
      <c r="AA835" s="6" t="s">
        <v>96</v>
      </c>
      <c r="AB835" s="6" t="s">
        <v>96</v>
      </c>
      <c r="AC835" s="6" t="s">
        <v>96</v>
      </c>
      <c r="AD835" s="6" t="s">
        <v>96</v>
      </c>
      <c r="AE835" s="6" t="s">
        <v>96</v>
      </c>
      <c r="AF835" s="6" t="s">
        <v>96</v>
      </c>
      <c r="AG835" s="6" t="s">
        <v>96</v>
      </c>
      <c r="AH835" s="6" t="s">
        <v>96</v>
      </c>
      <c r="AI835" s="6" t="s">
        <v>96</v>
      </c>
      <c r="AJ835" s="6" t="s">
        <v>96</v>
      </c>
      <c r="AK835" s="6" t="s">
        <v>96</v>
      </c>
      <c r="AL835" s="6" t="s">
        <v>96</v>
      </c>
      <c r="AM835" s="6" t="s">
        <v>96</v>
      </c>
      <c r="AN835" s="6" t="s">
        <v>96</v>
      </c>
      <c r="AO835" s="6" t="s">
        <v>96</v>
      </c>
      <c r="AP835" s="6" t="s">
        <v>96</v>
      </c>
      <c r="AQ835" s="6" t="s">
        <v>96</v>
      </c>
      <c r="AR835" s="6" t="s">
        <v>96</v>
      </c>
      <c r="AS835" s="6" t="s">
        <v>96</v>
      </c>
      <c r="AT835" s="6" t="s">
        <v>96</v>
      </c>
      <c r="AU835" s="6" t="s">
        <v>96</v>
      </c>
      <c r="AV835" s="6" t="s">
        <v>96</v>
      </c>
      <c r="AW835" s="6" t="s">
        <v>96</v>
      </c>
      <c r="AX835" s="6" t="s">
        <v>96</v>
      </c>
      <c r="AY835" s="6" t="s">
        <v>96</v>
      </c>
      <c r="AZ835" s="6" t="s">
        <v>96</v>
      </c>
      <c r="BA835" s="6" t="s">
        <v>96</v>
      </c>
      <c r="BB835" s="6" t="s">
        <v>96</v>
      </c>
      <c r="BC835" s="6" t="s">
        <v>96</v>
      </c>
      <c r="BD835" s="6" t="s">
        <v>96</v>
      </c>
      <c r="BE835" s="6" t="s">
        <v>96</v>
      </c>
      <c r="BF835" s="6" t="s">
        <v>96</v>
      </c>
      <c r="BG835" s="6" t="s">
        <v>96</v>
      </c>
      <c r="BH835" s="6" t="s">
        <v>96</v>
      </c>
      <c r="BI835" s="6" t="s">
        <v>96</v>
      </c>
      <c r="BJ835" s="6" t="s">
        <v>96</v>
      </c>
      <c r="BK835" s="6" t="s">
        <v>96</v>
      </c>
      <c r="BL835" s="6" t="s">
        <v>96</v>
      </c>
      <c r="BM835" s="6" t="s">
        <v>96</v>
      </c>
      <c r="BN835" s="6" t="s">
        <v>96</v>
      </c>
      <c r="BO835" s="6" t="s">
        <v>96</v>
      </c>
      <c r="BP835" s="6" t="s">
        <v>96</v>
      </c>
      <c r="BQ835" s="6" t="s">
        <v>96</v>
      </c>
      <c r="BR835" s="6" t="s">
        <v>96</v>
      </c>
      <c r="BS835" s="6" t="s">
        <v>96</v>
      </c>
      <c r="BT835" s="6" t="s">
        <v>96</v>
      </c>
      <c r="BU835" s="6" t="s">
        <v>96</v>
      </c>
      <c r="BV835" s="6" t="s">
        <v>96</v>
      </c>
      <c r="BW835" s="6" t="s">
        <v>96</v>
      </c>
      <c r="BX835" s="6" t="s">
        <v>96</v>
      </c>
    </row>
    <row r="836" spans="1:76" x14ac:dyDescent="0.25">
      <c r="A836" s="6" t="s">
        <v>96</v>
      </c>
      <c r="B836" s="6" t="s">
        <v>96</v>
      </c>
      <c r="C836" s="6" t="s">
        <v>96</v>
      </c>
      <c r="D836" s="6" t="s">
        <v>96</v>
      </c>
      <c r="E836" s="6" t="s">
        <v>96</v>
      </c>
      <c r="F836" s="39" t="s">
        <v>96</v>
      </c>
      <c r="G836" s="6" t="s">
        <v>96</v>
      </c>
      <c r="H836" s="6" t="s">
        <v>96</v>
      </c>
      <c r="I836" t="s">
        <v>96</v>
      </c>
      <c r="J836" s="6" t="s">
        <v>96</v>
      </c>
      <c r="K836" s="6" t="s">
        <v>96</v>
      </c>
      <c r="L836" s="6" t="s">
        <v>96</v>
      </c>
      <c r="M836" s="6" t="s">
        <v>96</v>
      </c>
      <c r="N836" s="6" t="s">
        <v>96</v>
      </c>
      <c r="O836" s="6" t="s">
        <v>96</v>
      </c>
      <c r="P836" s="39" t="s">
        <v>96</v>
      </c>
      <c r="Q836" s="6" t="s">
        <v>96</v>
      </c>
      <c r="R836" s="6" t="s">
        <v>96</v>
      </c>
      <c r="S836" s="6" t="s">
        <v>96</v>
      </c>
      <c r="T836" s="6" t="s">
        <v>96</v>
      </c>
      <c r="U836" s="7" t="s">
        <v>96</v>
      </c>
      <c r="V836" s="16" t="s">
        <v>96</v>
      </c>
      <c r="W836" s="16" t="s">
        <v>96</v>
      </c>
      <c r="X836" s="16" t="s">
        <v>96</v>
      </c>
      <c r="Y836" s="16" t="s">
        <v>96</v>
      </c>
      <c r="Z836" s="61" t="s">
        <v>96</v>
      </c>
      <c r="AA836" s="6" t="s">
        <v>96</v>
      </c>
      <c r="AB836" s="6" t="s">
        <v>96</v>
      </c>
      <c r="AC836" s="6" t="s">
        <v>96</v>
      </c>
      <c r="AD836" s="6" t="s">
        <v>96</v>
      </c>
      <c r="AE836" s="6" t="s">
        <v>96</v>
      </c>
      <c r="AF836" s="6" t="s">
        <v>96</v>
      </c>
      <c r="AG836" s="6" t="s">
        <v>96</v>
      </c>
      <c r="AH836" s="6" t="s">
        <v>96</v>
      </c>
      <c r="AI836" s="6" t="s">
        <v>96</v>
      </c>
      <c r="AJ836" s="6" t="s">
        <v>96</v>
      </c>
      <c r="AK836" s="6" t="s">
        <v>96</v>
      </c>
      <c r="AL836" s="6" t="s">
        <v>96</v>
      </c>
      <c r="AM836" s="6" t="s">
        <v>96</v>
      </c>
      <c r="AN836" s="6" t="s">
        <v>96</v>
      </c>
      <c r="AO836" s="6" t="s">
        <v>96</v>
      </c>
      <c r="AP836" s="6" t="s">
        <v>96</v>
      </c>
      <c r="AQ836" s="6" t="s">
        <v>96</v>
      </c>
      <c r="AR836" s="6" t="s">
        <v>96</v>
      </c>
      <c r="AS836" s="6" t="s">
        <v>96</v>
      </c>
      <c r="AT836" s="6" t="s">
        <v>96</v>
      </c>
      <c r="AU836" s="6" t="s">
        <v>96</v>
      </c>
      <c r="AV836" s="6" t="s">
        <v>96</v>
      </c>
      <c r="AW836" s="6" t="s">
        <v>96</v>
      </c>
      <c r="AX836" s="6" t="s">
        <v>96</v>
      </c>
      <c r="AY836" s="6" t="s">
        <v>96</v>
      </c>
      <c r="AZ836" s="6" t="s">
        <v>96</v>
      </c>
      <c r="BA836" s="6" t="s">
        <v>96</v>
      </c>
      <c r="BB836" s="6" t="s">
        <v>96</v>
      </c>
      <c r="BC836" s="6" t="s">
        <v>96</v>
      </c>
      <c r="BD836" s="6" t="s">
        <v>96</v>
      </c>
      <c r="BE836" s="6" t="s">
        <v>96</v>
      </c>
      <c r="BF836" s="6" t="s">
        <v>96</v>
      </c>
      <c r="BG836" s="6" t="s">
        <v>96</v>
      </c>
      <c r="BH836" s="6" t="s">
        <v>96</v>
      </c>
      <c r="BI836" s="6" t="s">
        <v>96</v>
      </c>
      <c r="BJ836" s="6" t="s">
        <v>96</v>
      </c>
      <c r="BK836" s="6" t="s">
        <v>96</v>
      </c>
      <c r="BL836" s="6" t="s">
        <v>96</v>
      </c>
      <c r="BM836" s="6" t="s">
        <v>96</v>
      </c>
      <c r="BN836" s="6" t="s">
        <v>96</v>
      </c>
      <c r="BO836" s="6" t="s">
        <v>96</v>
      </c>
      <c r="BP836" s="6" t="s">
        <v>96</v>
      </c>
      <c r="BQ836" s="6" t="s">
        <v>96</v>
      </c>
      <c r="BR836" s="6" t="s">
        <v>96</v>
      </c>
      <c r="BS836" s="6" t="s">
        <v>96</v>
      </c>
      <c r="BT836" s="6" t="s">
        <v>96</v>
      </c>
      <c r="BU836" s="6" t="s">
        <v>96</v>
      </c>
      <c r="BV836" s="6" t="s">
        <v>96</v>
      </c>
      <c r="BW836" s="6" t="s">
        <v>96</v>
      </c>
      <c r="BX836" s="6" t="s">
        <v>96</v>
      </c>
    </row>
    <row r="837" spans="1:76" x14ac:dyDescent="0.25">
      <c r="A837" s="6" t="s">
        <v>96</v>
      </c>
      <c r="B837" s="6" t="s">
        <v>96</v>
      </c>
      <c r="C837" s="6" t="s">
        <v>96</v>
      </c>
      <c r="D837" s="6" t="s">
        <v>96</v>
      </c>
      <c r="E837" s="6" t="s">
        <v>96</v>
      </c>
      <c r="F837" s="39" t="s">
        <v>96</v>
      </c>
      <c r="G837" s="6" t="s">
        <v>96</v>
      </c>
      <c r="H837" s="6" t="s">
        <v>96</v>
      </c>
      <c r="I837" t="s">
        <v>96</v>
      </c>
      <c r="J837" s="6" t="s">
        <v>96</v>
      </c>
      <c r="K837" s="6" t="s">
        <v>96</v>
      </c>
      <c r="L837" s="6" t="s">
        <v>96</v>
      </c>
      <c r="M837" s="6" t="s">
        <v>96</v>
      </c>
      <c r="N837" s="6" t="s">
        <v>96</v>
      </c>
      <c r="O837" s="6" t="s">
        <v>96</v>
      </c>
      <c r="P837" s="39" t="s">
        <v>96</v>
      </c>
      <c r="Q837" s="6" t="s">
        <v>96</v>
      </c>
      <c r="R837" s="6" t="s">
        <v>96</v>
      </c>
      <c r="S837" s="6" t="s">
        <v>96</v>
      </c>
      <c r="T837" s="6" t="s">
        <v>96</v>
      </c>
      <c r="U837" s="7" t="s">
        <v>96</v>
      </c>
      <c r="V837" s="16" t="s">
        <v>96</v>
      </c>
      <c r="W837" s="16" t="s">
        <v>96</v>
      </c>
      <c r="X837" s="16" t="s">
        <v>96</v>
      </c>
      <c r="Y837" s="16" t="s">
        <v>96</v>
      </c>
      <c r="Z837" s="61" t="s">
        <v>96</v>
      </c>
      <c r="AA837" s="6" t="s">
        <v>96</v>
      </c>
      <c r="AB837" s="6" t="s">
        <v>96</v>
      </c>
      <c r="AC837" s="6" t="s">
        <v>96</v>
      </c>
      <c r="AD837" s="6" t="s">
        <v>96</v>
      </c>
      <c r="AE837" s="6" t="s">
        <v>96</v>
      </c>
      <c r="AF837" s="6" t="s">
        <v>96</v>
      </c>
      <c r="AG837" s="6" t="s">
        <v>96</v>
      </c>
      <c r="AH837" s="6" t="s">
        <v>96</v>
      </c>
      <c r="AI837" s="6" t="s">
        <v>96</v>
      </c>
      <c r="AJ837" s="6" t="s">
        <v>96</v>
      </c>
      <c r="AK837" s="6" t="s">
        <v>96</v>
      </c>
      <c r="AL837" s="6" t="s">
        <v>96</v>
      </c>
      <c r="AM837" s="6" t="s">
        <v>96</v>
      </c>
      <c r="AN837" s="6" t="s">
        <v>96</v>
      </c>
      <c r="AO837" s="6" t="s">
        <v>96</v>
      </c>
      <c r="AP837" s="6" t="s">
        <v>96</v>
      </c>
      <c r="AQ837" s="6" t="s">
        <v>96</v>
      </c>
      <c r="AR837" s="6" t="s">
        <v>96</v>
      </c>
      <c r="AS837" s="6" t="s">
        <v>96</v>
      </c>
      <c r="AT837" s="6" t="s">
        <v>96</v>
      </c>
      <c r="AU837" s="6" t="s">
        <v>96</v>
      </c>
      <c r="AV837" s="6" t="s">
        <v>96</v>
      </c>
      <c r="AW837" s="6" t="s">
        <v>96</v>
      </c>
      <c r="AX837" s="6" t="s">
        <v>96</v>
      </c>
      <c r="AY837" s="6" t="s">
        <v>96</v>
      </c>
      <c r="AZ837" s="6" t="s">
        <v>96</v>
      </c>
      <c r="BA837" s="6" t="s">
        <v>96</v>
      </c>
      <c r="BB837" s="6" t="s">
        <v>96</v>
      </c>
      <c r="BC837" s="6" t="s">
        <v>96</v>
      </c>
      <c r="BD837" s="6" t="s">
        <v>96</v>
      </c>
      <c r="BE837" s="6" t="s">
        <v>96</v>
      </c>
      <c r="BF837" s="6" t="s">
        <v>96</v>
      </c>
      <c r="BG837" s="6" t="s">
        <v>96</v>
      </c>
      <c r="BH837" s="6" t="s">
        <v>96</v>
      </c>
      <c r="BI837" s="6" t="s">
        <v>96</v>
      </c>
      <c r="BJ837" s="6" t="s">
        <v>96</v>
      </c>
      <c r="BK837" s="6" t="s">
        <v>96</v>
      </c>
      <c r="BL837" s="6" t="s">
        <v>96</v>
      </c>
      <c r="BM837" s="6" t="s">
        <v>96</v>
      </c>
      <c r="BN837" s="6" t="s">
        <v>96</v>
      </c>
      <c r="BO837" s="6" t="s">
        <v>96</v>
      </c>
      <c r="BP837" s="6" t="s">
        <v>96</v>
      </c>
      <c r="BQ837" s="6" t="s">
        <v>96</v>
      </c>
      <c r="BR837" s="6" t="s">
        <v>96</v>
      </c>
      <c r="BS837" s="6" t="s">
        <v>96</v>
      </c>
      <c r="BT837" s="6" t="s">
        <v>96</v>
      </c>
      <c r="BU837" s="6" t="s">
        <v>96</v>
      </c>
      <c r="BV837" s="6" t="s">
        <v>96</v>
      </c>
      <c r="BW837" s="6" t="s">
        <v>96</v>
      </c>
      <c r="BX837" s="6" t="s">
        <v>96</v>
      </c>
    </row>
    <row r="838" spans="1:76" x14ac:dyDescent="0.25">
      <c r="A838" s="6" t="s">
        <v>96</v>
      </c>
      <c r="B838" s="6" t="s">
        <v>96</v>
      </c>
      <c r="C838" s="6" t="s">
        <v>96</v>
      </c>
      <c r="D838" s="6" t="s">
        <v>96</v>
      </c>
      <c r="E838" s="6" t="s">
        <v>96</v>
      </c>
      <c r="F838" s="39" t="s">
        <v>96</v>
      </c>
      <c r="G838" s="6" t="s">
        <v>96</v>
      </c>
      <c r="H838" s="6" t="s">
        <v>96</v>
      </c>
      <c r="I838" t="s">
        <v>96</v>
      </c>
      <c r="J838" s="6" t="s">
        <v>96</v>
      </c>
      <c r="K838" s="6" t="s">
        <v>96</v>
      </c>
      <c r="L838" s="6" t="s">
        <v>96</v>
      </c>
      <c r="M838" s="6" t="s">
        <v>96</v>
      </c>
      <c r="N838" s="6" t="s">
        <v>96</v>
      </c>
      <c r="O838" s="6" t="s">
        <v>96</v>
      </c>
      <c r="P838" s="39" t="s">
        <v>96</v>
      </c>
      <c r="Q838" s="6" t="s">
        <v>96</v>
      </c>
      <c r="R838" s="6" t="s">
        <v>96</v>
      </c>
      <c r="S838" s="6" t="s">
        <v>96</v>
      </c>
      <c r="T838" s="6" t="s">
        <v>96</v>
      </c>
      <c r="U838" s="7" t="s">
        <v>96</v>
      </c>
      <c r="V838" s="16" t="s">
        <v>96</v>
      </c>
      <c r="W838" s="16" t="s">
        <v>96</v>
      </c>
      <c r="X838" s="16" t="s">
        <v>96</v>
      </c>
      <c r="Y838" s="16" t="s">
        <v>96</v>
      </c>
      <c r="Z838" s="61" t="s">
        <v>96</v>
      </c>
      <c r="AA838" s="6" t="s">
        <v>96</v>
      </c>
      <c r="AB838" s="6" t="s">
        <v>96</v>
      </c>
      <c r="AC838" s="6" t="s">
        <v>96</v>
      </c>
      <c r="AD838" s="6" t="s">
        <v>96</v>
      </c>
      <c r="AE838" s="6" t="s">
        <v>96</v>
      </c>
      <c r="AF838" s="6" t="s">
        <v>96</v>
      </c>
      <c r="AG838" s="6" t="s">
        <v>96</v>
      </c>
      <c r="AH838" s="6" t="s">
        <v>96</v>
      </c>
      <c r="AI838" s="6" t="s">
        <v>96</v>
      </c>
      <c r="AJ838" s="6" t="s">
        <v>96</v>
      </c>
      <c r="AK838" s="6" t="s">
        <v>96</v>
      </c>
      <c r="AL838" s="6" t="s">
        <v>96</v>
      </c>
      <c r="AM838" s="6" t="s">
        <v>96</v>
      </c>
      <c r="AN838" s="6" t="s">
        <v>96</v>
      </c>
      <c r="AO838" s="6" t="s">
        <v>96</v>
      </c>
      <c r="AP838" s="6" t="s">
        <v>96</v>
      </c>
      <c r="AQ838" s="6" t="s">
        <v>96</v>
      </c>
      <c r="AR838" s="6" t="s">
        <v>96</v>
      </c>
      <c r="AS838" s="6" t="s">
        <v>96</v>
      </c>
      <c r="AT838" s="6" t="s">
        <v>96</v>
      </c>
      <c r="AU838" s="6" t="s">
        <v>96</v>
      </c>
      <c r="AV838" s="6" t="s">
        <v>96</v>
      </c>
      <c r="AW838" s="6" t="s">
        <v>96</v>
      </c>
      <c r="AX838" s="6" t="s">
        <v>96</v>
      </c>
      <c r="AY838" s="6" t="s">
        <v>96</v>
      </c>
      <c r="AZ838" s="6" t="s">
        <v>96</v>
      </c>
      <c r="BA838" s="6" t="s">
        <v>96</v>
      </c>
      <c r="BB838" s="6" t="s">
        <v>96</v>
      </c>
      <c r="BC838" s="6" t="s">
        <v>96</v>
      </c>
      <c r="BD838" s="6" t="s">
        <v>96</v>
      </c>
      <c r="BE838" s="6" t="s">
        <v>96</v>
      </c>
      <c r="BF838" s="6" t="s">
        <v>96</v>
      </c>
      <c r="BG838" s="6" t="s">
        <v>96</v>
      </c>
      <c r="BH838" s="6" t="s">
        <v>96</v>
      </c>
      <c r="BI838" s="6" t="s">
        <v>96</v>
      </c>
      <c r="BJ838" s="6" t="s">
        <v>96</v>
      </c>
      <c r="BK838" s="6" t="s">
        <v>96</v>
      </c>
      <c r="BL838" s="6" t="s">
        <v>96</v>
      </c>
      <c r="BM838" s="6" t="s">
        <v>96</v>
      </c>
      <c r="BN838" s="6" t="s">
        <v>96</v>
      </c>
      <c r="BO838" s="6" t="s">
        <v>96</v>
      </c>
      <c r="BP838" s="6" t="s">
        <v>96</v>
      </c>
      <c r="BQ838" s="6" t="s">
        <v>96</v>
      </c>
      <c r="BR838" s="6" t="s">
        <v>96</v>
      </c>
      <c r="BS838" s="6" t="s">
        <v>96</v>
      </c>
      <c r="BT838" s="6" t="s">
        <v>96</v>
      </c>
      <c r="BU838" s="6" t="s">
        <v>96</v>
      </c>
      <c r="BV838" s="6" t="s">
        <v>96</v>
      </c>
      <c r="BW838" s="6" t="s">
        <v>96</v>
      </c>
      <c r="BX838" s="6" t="s">
        <v>96</v>
      </c>
    </row>
    <row r="839" spans="1:76" x14ac:dyDescent="0.25">
      <c r="A839" s="6" t="s">
        <v>96</v>
      </c>
      <c r="B839" s="6" t="s">
        <v>96</v>
      </c>
      <c r="C839" s="6" t="s">
        <v>96</v>
      </c>
      <c r="D839" s="6" t="s">
        <v>96</v>
      </c>
      <c r="E839" s="6" t="s">
        <v>96</v>
      </c>
      <c r="F839" s="39" t="s">
        <v>96</v>
      </c>
      <c r="G839" s="6" t="s">
        <v>96</v>
      </c>
      <c r="H839" s="6" t="s">
        <v>96</v>
      </c>
      <c r="I839" t="s">
        <v>96</v>
      </c>
      <c r="J839" s="6" t="s">
        <v>96</v>
      </c>
      <c r="K839" s="6" t="s">
        <v>96</v>
      </c>
      <c r="L839" s="6" t="s">
        <v>96</v>
      </c>
      <c r="M839" s="6" t="s">
        <v>96</v>
      </c>
      <c r="N839" s="6" t="s">
        <v>96</v>
      </c>
      <c r="O839" s="6" t="s">
        <v>96</v>
      </c>
      <c r="P839" s="39" t="s">
        <v>96</v>
      </c>
      <c r="Q839" s="6" t="s">
        <v>96</v>
      </c>
      <c r="R839" s="6" t="s">
        <v>96</v>
      </c>
      <c r="S839" s="6" t="s">
        <v>96</v>
      </c>
      <c r="T839" s="6" t="s">
        <v>96</v>
      </c>
      <c r="U839" s="7" t="s">
        <v>96</v>
      </c>
      <c r="V839" s="16" t="s">
        <v>96</v>
      </c>
      <c r="W839" s="16" t="s">
        <v>96</v>
      </c>
      <c r="X839" s="16" t="s">
        <v>96</v>
      </c>
      <c r="Y839" s="16" t="s">
        <v>96</v>
      </c>
      <c r="Z839" s="61" t="s">
        <v>96</v>
      </c>
      <c r="AA839" s="6" t="s">
        <v>96</v>
      </c>
      <c r="AB839" s="6" t="s">
        <v>96</v>
      </c>
      <c r="AC839" s="6" t="s">
        <v>96</v>
      </c>
      <c r="AD839" s="6" t="s">
        <v>96</v>
      </c>
      <c r="AE839" s="6" t="s">
        <v>96</v>
      </c>
      <c r="AF839" s="6" t="s">
        <v>96</v>
      </c>
      <c r="AG839" s="6" t="s">
        <v>96</v>
      </c>
      <c r="AH839" s="6" t="s">
        <v>96</v>
      </c>
      <c r="AI839" s="6" t="s">
        <v>96</v>
      </c>
      <c r="AJ839" s="6" t="s">
        <v>96</v>
      </c>
      <c r="AK839" s="6" t="s">
        <v>96</v>
      </c>
      <c r="AL839" s="6" t="s">
        <v>96</v>
      </c>
      <c r="AM839" s="6" t="s">
        <v>96</v>
      </c>
      <c r="AN839" s="6" t="s">
        <v>96</v>
      </c>
      <c r="AO839" s="6" t="s">
        <v>96</v>
      </c>
      <c r="AP839" s="6" t="s">
        <v>96</v>
      </c>
      <c r="AQ839" s="6" t="s">
        <v>96</v>
      </c>
      <c r="AR839" s="6" t="s">
        <v>96</v>
      </c>
      <c r="AS839" s="6" t="s">
        <v>96</v>
      </c>
      <c r="AT839" s="6" t="s">
        <v>96</v>
      </c>
      <c r="AU839" s="6" t="s">
        <v>96</v>
      </c>
      <c r="AV839" s="6" t="s">
        <v>96</v>
      </c>
      <c r="AW839" s="6" t="s">
        <v>96</v>
      </c>
      <c r="AX839" s="6" t="s">
        <v>96</v>
      </c>
      <c r="AY839" s="6" t="s">
        <v>96</v>
      </c>
      <c r="AZ839" s="6" t="s">
        <v>96</v>
      </c>
      <c r="BA839" s="6" t="s">
        <v>96</v>
      </c>
      <c r="BB839" s="6" t="s">
        <v>96</v>
      </c>
      <c r="BC839" s="6" t="s">
        <v>96</v>
      </c>
      <c r="BD839" s="6" t="s">
        <v>96</v>
      </c>
      <c r="BE839" s="6" t="s">
        <v>96</v>
      </c>
      <c r="BF839" s="6" t="s">
        <v>96</v>
      </c>
      <c r="BG839" s="6" t="s">
        <v>96</v>
      </c>
      <c r="BH839" s="6" t="s">
        <v>96</v>
      </c>
      <c r="BI839" s="6" t="s">
        <v>96</v>
      </c>
      <c r="BJ839" s="6" t="s">
        <v>96</v>
      </c>
      <c r="BK839" s="6" t="s">
        <v>96</v>
      </c>
      <c r="BL839" s="6" t="s">
        <v>96</v>
      </c>
      <c r="BM839" s="6" t="s">
        <v>96</v>
      </c>
      <c r="BN839" s="6" t="s">
        <v>96</v>
      </c>
      <c r="BO839" s="6" t="s">
        <v>96</v>
      </c>
      <c r="BP839" s="6" t="s">
        <v>96</v>
      </c>
      <c r="BQ839" s="6" t="s">
        <v>96</v>
      </c>
      <c r="BR839" s="6" t="s">
        <v>96</v>
      </c>
      <c r="BS839" s="6" t="s">
        <v>96</v>
      </c>
      <c r="BT839" s="6" t="s">
        <v>96</v>
      </c>
      <c r="BU839" s="6" t="s">
        <v>96</v>
      </c>
      <c r="BV839" s="6" t="s">
        <v>96</v>
      </c>
      <c r="BW839" s="6" t="s">
        <v>96</v>
      </c>
      <c r="BX839" s="6" t="s">
        <v>96</v>
      </c>
    </row>
    <row r="840" spans="1:76" x14ac:dyDescent="0.25">
      <c r="A840" s="6" t="s">
        <v>96</v>
      </c>
      <c r="B840" s="6" t="s">
        <v>96</v>
      </c>
      <c r="C840" s="6" t="s">
        <v>96</v>
      </c>
      <c r="D840" s="6" t="s">
        <v>96</v>
      </c>
      <c r="E840" s="6" t="s">
        <v>96</v>
      </c>
      <c r="F840" s="39" t="s">
        <v>96</v>
      </c>
      <c r="G840" s="6" t="s">
        <v>96</v>
      </c>
      <c r="H840" s="6" t="s">
        <v>96</v>
      </c>
      <c r="I840" t="s">
        <v>96</v>
      </c>
      <c r="J840" s="6" t="s">
        <v>96</v>
      </c>
      <c r="K840" s="6" t="s">
        <v>96</v>
      </c>
      <c r="L840" s="6" t="s">
        <v>96</v>
      </c>
      <c r="M840" s="6" t="s">
        <v>96</v>
      </c>
      <c r="N840" s="6" t="s">
        <v>96</v>
      </c>
      <c r="O840" s="6" t="s">
        <v>96</v>
      </c>
      <c r="P840" s="39" t="s">
        <v>96</v>
      </c>
      <c r="Q840" s="6" t="s">
        <v>96</v>
      </c>
      <c r="R840" s="6" t="s">
        <v>96</v>
      </c>
      <c r="S840" s="6" t="s">
        <v>96</v>
      </c>
      <c r="T840" s="6" t="s">
        <v>96</v>
      </c>
      <c r="U840" s="7" t="s">
        <v>96</v>
      </c>
      <c r="V840" s="16" t="s">
        <v>96</v>
      </c>
      <c r="W840" s="16" t="s">
        <v>96</v>
      </c>
      <c r="X840" s="16" t="s">
        <v>96</v>
      </c>
      <c r="Y840" s="16" t="s">
        <v>96</v>
      </c>
      <c r="Z840" s="61" t="s">
        <v>96</v>
      </c>
      <c r="AA840" s="6" t="s">
        <v>96</v>
      </c>
      <c r="AB840" s="6" t="s">
        <v>96</v>
      </c>
      <c r="AC840" s="6" t="s">
        <v>96</v>
      </c>
      <c r="AD840" s="6" t="s">
        <v>96</v>
      </c>
      <c r="AE840" s="6" t="s">
        <v>96</v>
      </c>
      <c r="AF840" s="6" t="s">
        <v>96</v>
      </c>
      <c r="AG840" s="6" t="s">
        <v>96</v>
      </c>
      <c r="AH840" s="6" t="s">
        <v>96</v>
      </c>
      <c r="AI840" s="6" t="s">
        <v>96</v>
      </c>
      <c r="AJ840" s="6" t="s">
        <v>96</v>
      </c>
      <c r="AK840" s="6" t="s">
        <v>96</v>
      </c>
      <c r="AL840" s="6" t="s">
        <v>96</v>
      </c>
      <c r="AM840" s="6" t="s">
        <v>96</v>
      </c>
      <c r="AN840" s="6" t="s">
        <v>96</v>
      </c>
      <c r="AO840" s="6" t="s">
        <v>96</v>
      </c>
      <c r="AP840" s="6" t="s">
        <v>96</v>
      </c>
      <c r="AQ840" s="6" t="s">
        <v>96</v>
      </c>
      <c r="AR840" s="6" t="s">
        <v>96</v>
      </c>
      <c r="AS840" s="6" t="s">
        <v>96</v>
      </c>
      <c r="AT840" s="6" t="s">
        <v>96</v>
      </c>
      <c r="AU840" s="6" t="s">
        <v>96</v>
      </c>
      <c r="AV840" s="6" t="s">
        <v>96</v>
      </c>
      <c r="AW840" s="6" t="s">
        <v>96</v>
      </c>
      <c r="AX840" s="6" t="s">
        <v>96</v>
      </c>
      <c r="AY840" s="6" t="s">
        <v>96</v>
      </c>
      <c r="AZ840" s="6" t="s">
        <v>96</v>
      </c>
      <c r="BA840" s="6" t="s">
        <v>96</v>
      </c>
      <c r="BB840" s="6" t="s">
        <v>96</v>
      </c>
      <c r="BC840" s="6" t="s">
        <v>96</v>
      </c>
      <c r="BD840" s="6" t="s">
        <v>96</v>
      </c>
      <c r="BE840" s="6" t="s">
        <v>96</v>
      </c>
      <c r="BF840" s="6" t="s">
        <v>96</v>
      </c>
      <c r="BG840" s="6" t="s">
        <v>96</v>
      </c>
      <c r="BH840" s="6" t="s">
        <v>96</v>
      </c>
      <c r="BI840" s="6" t="s">
        <v>96</v>
      </c>
      <c r="BJ840" s="6" t="s">
        <v>96</v>
      </c>
      <c r="BK840" s="6" t="s">
        <v>96</v>
      </c>
      <c r="BL840" s="6" t="s">
        <v>96</v>
      </c>
      <c r="BM840" s="6" t="s">
        <v>96</v>
      </c>
      <c r="BN840" s="6" t="s">
        <v>96</v>
      </c>
      <c r="BO840" s="6" t="s">
        <v>96</v>
      </c>
      <c r="BP840" s="6" t="s">
        <v>96</v>
      </c>
      <c r="BQ840" s="6" t="s">
        <v>96</v>
      </c>
      <c r="BR840" s="6" t="s">
        <v>96</v>
      </c>
      <c r="BS840" s="6" t="s">
        <v>96</v>
      </c>
      <c r="BT840" s="6" t="s">
        <v>96</v>
      </c>
      <c r="BU840" s="6" t="s">
        <v>96</v>
      </c>
      <c r="BV840" s="6" t="s">
        <v>96</v>
      </c>
      <c r="BW840" s="6" t="s">
        <v>96</v>
      </c>
      <c r="BX840" s="6" t="s">
        <v>96</v>
      </c>
    </row>
    <row r="841" spans="1:76" x14ac:dyDescent="0.25">
      <c r="A841" s="6" t="s">
        <v>96</v>
      </c>
      <c r="B841" s="6" t="s">
        <v>96</v>
      </c>
      <c r="C841" s="6" t="s">
        <v>96</v>
      </c>
      <c r="D841" s="6" t="s">
        <v>96</v>
      </c>
      <c r="E841" s="6" t="s">
        <v>96</v>
      </c>
      <c r="F841" s="39" t="s">
        <v>96</v>
      </c>
      <c r="G841" s="6" t="s">
        <v>96</v>
      </c>
      <c r="H841" s="6" t="s">
        <v>96</v>
      </c>
      <c r="I841" t="s">
        <v>96</v>
      </c>
      <c r="J841" s="6" t="s">
        <v>96</v>
      </c>
      <c r="K841" s="6" t="s">
        <v>96</v>
      </c>
      <c r="L841" s="6" t="s">
        <v>96</v>
      </c>
      <c r="M841" s="6" t="s">
        <v>96</v>
      </c>
      <c r="N841" s="6" t="s">
        <v>96</v>
      </c>
      <c r="O841" s="6" t="s">
        <v>96</v>
      </c>
      <c r="P841" s="39" t="s">
        <v>96</v>
      </c>
      <c r="Q841" s="6" t="s">
        <v>96</v>
      </c>
      <c r="R841" s="6" t="s">
        <v>96</v>
      </c>
      <c r="S841" s="6" t="s">
        <v>96</v>
      </c>
      <c r="T841" s="6" t="s">
        <v>96</v>
      </c>
      <c r="U841" s="7" t="s">
        <v>96</v>
      </c>
      <c r="V841" s="16" t="s">
        <v>96</v>
      </c>
      <c r="W841" s="16" t="s">
        <v>96</v>
      </c>
      <c r="X841" s="16" t="s">
        <v>96</v>
      </c>
      <c r="Y841" s="16" t="s">
        <v>96</v>
      </c>
      <c r="Z841" s="61" t="s">
        <v>96</v>
      </c>
      <c r="AA841" s="6" t="s">
        <v>96</v>
      </c>
      <c r="AB841" s="6" t="s">
        <v>96</v>
      </c>
      <c r="AC841" s="6" t="s">
        <v>96</v>
      </c>
      <c r="AD841" s="6" t="s">
        <v>96</v>
      </c>
      <c r="AE841" s="6" t="s">
        <v>96</v>
      </c>
      <c r="AF841" s="6" t="s">
        <v>96</v>
      </c>
      <c r="AG841" s="6" t="s">
        <v>96</v>
      </c>
      <c r="AH841" s="6" t="s">
        <v>96</v>
      </c>
      <c r="AI841" s="6" t="s">
        <v>96</v>
      </c>
      <c r="AJ841" s="6" t="s">
        <v>96</v>
      </c>
      <c r="AK841" s="6" t="s">
        <v>96</v>
      </c>
      <c r="AL841" s="6" t="s">
        <v>96</v>
      </c>
      <c r="AM841" s="6" t="s">
        <v>96</v>
      </c>
      <c r="AN841" s="6" t="s">
        <v>96</v>
      </c>
      <c r="AO841" s="6" t="s">
        <v>96</v>
      </c>
      <c r="AP841" s="6" t="s">
        <v>96</v>
      </c>
      <c r="AQ841" s="6" t="s">
        <v>96</v>
      </c>
      <c r="AR841" s="6" t="s">
        <v>96</v>
      </c>
      <c r="AS841" s="6" t="s">
        <v>96</v>
      </c>
      <c r="AT841" s="6" t="s">
        <v>96</v>
      </c>
      <c r="AU841" s="6" t="s">
        <v>96</v>
      </c>
      <c r="AV841" s="6" t="s">
        <v>96</v>
      </c>
      <c r="AW841" s="6" t="s">
        <v>96</v>
      </c>
      <c r="AX841" s="6" t="s">
        <v>96</v>
      </c>
      <c r="AY841" s="6" t="s">
        <v>96</v>
      </c>
      <c r="AZ841" s="6" t="s">
        <v>96</v>
      </c>
      <c r="BA841" s="6" t="s">
        <v>96</v>
      </c>
      <c r="BB841" s="6" t="s">
        <v>96</v>
      </c>
      <c r="BC841" s="6" t="s">
        <v>96</v>
      </c>
      <c r="BD841" s="6" t="s">
        <v>96</v>
      </c>
      <c r="BE841" s="6" t="s">
        <v>96</v>
      </c>
      <c r="BF841" s="6" t="s">
        <v>96</v>
      </c>
      <c r="BG841" s="6" t="s">
        <v>96</v>
      </c>
      <c r="BH841" s="6" t="s">
        <v>96</v>
      </c>
      <c r="BI841" s="6" t="s">
        <v>96</v>
      </c>
      <c r="BJ841" s="6" t="s">
        <v>96</v>
      </c>
      <c r="BK841" s="6" t="s">
        <v>96</v>
      </c>
      <c r="BL841" s="6" t="s">
        <v>96</v>
      </c>
      <c r="BM841" s="6" t="s">
        <v>96</v>
      </c>
      <c r="BN841" s="6" t="s">
        <v>96</v>
      </c>
      <c r="BO841" s="6" t="s">
        <v>96</v>
      </c>
      <c r="BP841" s="6" t="s">
        <v>96</v>
      </c>
      <c r="BQ841" s="6" t="s">
        <v>96</v>
      </c>
      <c r="BR841" s="6" t="s">
        <v>96</v>
      </c>
      <c r="BS841" s="6" t="s">
        <v>96</v>
      </c>
      <c r="BT841" s="6" t="s">
        <v>96</v>
      </c>
      <c r="BU841" s="6" t="s">
        <v>96</v>
      </c>
      <c r="BV841" s="6" t="s">
        <v>96</v>
      </c>
      <c r="BW841" s="6" t="s">
        <v>96</v>
      </c>
      <c r="BX841" s="6" t="s">
        <v>96</v>
      </c>
    </row>
    <row r="842" spans="1:76" x14ac:dyDescent="0.25">
      <c r="A842" s="6" t="s">
        <v>96</v>
      </c>
      <c r="B842" s="6" t="s">
        <v>96</v>
      </c>
      <c r="C842" s="6" t="s">
        <v>96</v>
      </c>
      <c r="D842" s="6" t="s">
        <v>96</v>
      </c>
      <c r="E842" s="6" t="s">
        <v>96</v>
      </c>
      <c r="F842" s="39" t="s">
        <v>96</v>
      </c>
      <c r="G842" s="6" t="s">
        <v>96</v>
      </c>
      <c r="H842" s="6" t="s">
        <v>96</v>
      </c>
      <c r="I842" t="s">
        <v>96</v>
      </c>
      <c r="J842" s="6" t="s">
        <v>96</v>
      </c>
      <c r="K842" s="6" t="s">
        <v>96</v>
      </c>
      <c r="L842" s="6" t="s">
        <v>96</v>
      </c>
      <c r="M842" s="6" t="s">
        <v>96</v>
      </c>
      <c r="N842" s="6" t="s">
        <v>96</v>
      </c>
      <c r="O842" s="6" t="s">
        <v>96</v>
      </c>
      <c r="P842" s="39" t="s">
        <v>96</v>
      </c>
      <c r="Q842" s="6" t="s">
        <v>96</v>
      </c>
      <c r="R842" s="6" t="s">
        <v>96</v>
      </c>
      <c r="S842" s="6" t="s">
        <v>96</v>
      </c>
      <c r="T842" s="6" t="s">
        <v>96</v>
      </c>
      <c r="U842" s="7" t="s">
        <v>96</v>
      </c>
      <c r="V842" s="16" t="s">
        <v>96</v>
      </c>
      <c r="W842" s="16" t="s">
        <v>96</v>
      </c>
      <c r="X842" s="16" t="s">
        <v>96</v>
      </c>
      <c r="Y842" s="16" t="s">
        <v>96</v>
      </c>
      <c r="Z842" s="61" t="s">
        <v>96</v>
      </c>
      <c r="AA842" s="6" t="s">
        <v>96</v>
      </c>
      <c r="AB842" s="6" t="s">
        <v>96</v>
      </c>
      <c r="AC842" s="6" t="s">
        <v>96</v>
      </c>
      <c r="AD842" s="6" t="s">
        <v>96</v>
      </c>
      <c r="AE842" s="6" t="s">
        <v>96</v>
      </c>
      <c r="AF842" s="6" t="s">
        <v>96</v>
      </c>
      <c r="AG842" s="6" t="s">
        <v>96</v>
      </c>
      <c r="AH842" s="6" t="s">
        <v>96</v>
      </c>
      <c r="AI842" s="6" t="s">
        <v>96</v>
      </c>
      <c r="AJ842" s="6" t="s">
        <v>96</v>
      </c>
      <c r="AK842" s="6" t="s">
        <v>96</v>
      </c>
      <c r="AL842" s="6" t="s">
        <v>96</v>
      </c>
      <c r="AM842" s="6" t="s">
        <v>96</v>
      </c>
      <c r="AN842" s="6" t="s">
        <v>96</v>
      </c>
      <c r="AO842" s="6" t="s">
        <v>96</v>
      </c>
      <c r="AP842" s="6" t="s">
        <v>96</v>
      </c>
      <c r="AQ842" s="6" t="s">
        <v>96</v>
      </c>
      <c r="AR842" s="6" t="s">
        <v>96</v>
      </c>
      <c r="AS842" s="6" t="s">
        <v>96</v>
      </c>
      <c r="AT842" s="6" t="s">
        <v>96</v>
      </c>
      <c r="AU842" s="6" t="s">
        <v>96</v>
      </c>
      <c r="AV842" s="6" t="s">
        <v>96</v>
      </c>
      <c r="AW842" s="6" t="s">
        <v>96</v>
      </c>
      <c r="AX842" s="6" t="s">
        <v>96</v>
      </c>
      <c r="AY842" s="6" t="s">
        <v>96</v>
      </c>
      <c r="AZ842" s="6" t="s">
        <v>96</v>
      </c>
      <c r="BA842" s="6" t="s">
        <v>96</v>
      </c>
      <c r="BB842" s="6" t="s">
        <v>96</v>
      </c>
      <c r="BC842" s="6" t="s">
        <v>96</v>
      </c>
      <c r="BD842" s="6" t="s">
        <v>96</v>
      </c>
      <c r="BE842" s="6" t="s">
        <v>96</v>
      </c>
      <c r="BF842" s="6" t="s">
        <v>96</v>
      </c>
      <c r="BG842" s="6" t="s">
        <v>96</v>
      </c>
      <c r="BH842" s="6" t="s">
        <v>96</v>
      </c>
      <c r="BI842" s="6" t="s">
        <v>96</v>
      </c>
      <c r="BJ842" s="6" t="s">
        <v>96</v>
      </c>
      <c r="BK842" s="6" t="s">
        <v>96</v>
      </c>
      <c r="BL842" s="6" t="s">
        <v>96</v>
      </c>
      <c r="BM842" s="6" t="s">
        <v>96</v>
      </c>
      <c r="BN842" s="6" t="s">
        <v>96</v>
      </c>
      <c r="BO842" s="6" t="s">
        <v>96</v>
      </c>
      <c r="BP842" s="6" t="s">
        <v>96</v>
      </c>
      <c r="BQ842" s="6" t="s">
        <v>96</v>
      </c>
      <c r="BR842" s="6" t="s">
        <v>96</v>
      </c>
      <c r="BS842" s="6" t="s">
        <v>96</v>
      </c>
      <c r="BT842" s="6" t="s">
        <v>96</v>
      </c>
      <c r="BU842" s="6" t="s">
        <v>96</v>
      </c>
      <c r="BV842" s="6" t="s">
        <v>96</v>
      </c>
      <c r="BW842" s="6" t="s">
        <v>96</v>
      </c>
      <c r="BX842" s="6" t="s">
        <v>96</v>
      </c>
    </row>
    <row r="843" spans="1:76" x14ac:dyDescent="0.25">
      <c r="A843" s="6" t="s">
        <v>96</v>
      </c>
      <c r="B843" s="6" t="s">
        <v>96</v>
      </c>
      <c r="C843" s="6" t="s">
        <v>96</v>
      </c>
      <c r="D843" s="6" t="s">
        <v>96</v>
      </c>
      <c r="E843" s="6" t="s">
        <v>96</v>
      </c>
      <c r="F843" s="39" t="s">
        <v>96</v>
      </c>
      <c r="G843" s="6" t="s">
        <v>96</v>
      </c>
      <c r="H843" s="6" t="s">
        <v>96</v>
      </c>
      <c r="I843" t="s">
        <v>96</v>
      </c>
      <c r="J843" s="6" t="s">
        <v>96</v>
      </c>
      <c r="K843" s="6" t="s">
        <v>96</v>
      </c>
      <c r="L843" s="6" t="s">
        <v>96</v>
      </c>
      <c r="M843" s="6" t="s">
        <v>96</v>
      </c>
      <c r="N843" s="6" t="s">
        <v>96</v>
      </c>
      <c r="O843" s="6" t="s">
        <v>96</v>
      </c>
      <c r="P843" s="39" t="s">
        <v>96</v>
      </c>
      <c r="Q843" s="6" t="s">
        <v>96</v>
      </c>
      <c r="R843" s="6" t="s">
        <v>96</v>
      </c>
      <c r="S843" s="6" t="s">
        <v>96</v>
      </c>
      <c r="T843" s="6" t="s">
        <v>96</v>
      </c>
      <c r="U843" s="7" t="s">
        <v>96</v>
      </c>
      <c r="V843" s="16" t="s">
        <v>96</v>
      </c>
      <c r="W843" s="16" t="s">
        <v>96</v>
      </c>
      <c r="X843" s="16" t="s">
        <v>96</v>
      </c>
      <c r="Y843" s="16" t="s">
        <v>96</v>
      </c>
      <c r="Z843" s="61" t="s">
        <v>96</v>
      </c>
      <c r="AA843" s="6" t="s">
        <v>96</v>
      </c>
      <c r="AB843" s="6" t="s">
        <v>96</v>
      </c>
      <c r="AC843" s="6" t="s">
        <v>96</v>
      </c>
      <c r="AD843" s="6" t="s">
        <v>96</v>
      </c>
      <c r="AE843" s="6" t="s">
        <v>96</v>
      </c>
      <c r="AF843" s="6" t="s">
        <v>96</v>
      </c>
      <c r="AG843" s="6" t="s">
        <v>96</v>
      </c>
      <c r="AH843" s="6" t="s">
        <v>96</v>
      </c>
      <c r="AI843" s="6" t="s">
        <v>96</v>
      </c>
      <c r="AJ843" s="6" t="s">
        <v>96</v>
      </c>
      <c r="AK843" s="6" t="s">
        <v>96</v>
      </c>
      <c r="AL843" s="6" t="s">
        <v>96</v>
      </c>
      <c r="AM843" s="6" t="s">
        <v>96</v>
      </c>
      <c r="AN843" s="6" t="s">
        <v>96</v>
      </c>
      <c r="AO843" s="6" t="s">
        <v>96</v>
      </c>
      <c r="AP843" s="6" t="s">
        <v>96</v>
      </c>
      <c r="AQ843" s="6" t="s">
        <v>96</v>
      </c>
      <c r="AR843" s="6" t="s">
        <v>96</v>
      </c>
      <c r="AS843" s="6" t="s">
        <v>96</v>
      </c>
      <c r="AT843" s="6" t="s">
        <v>96</v>
      </c>
      <c r="AU843" s="6" t="s">
        <v>96</v>
      </c>
      <c r="AV843" s="6" t="s">
        <v>96</v>
      </c>
      <c r="AW843" s="6" t="s">
        <v>96</v>
      </c>
      <c r="AX843" s="6" t="s">
        <v>96</v>
      </c>
      <c r="AY843" s="6" t="s">
        <v>96</v>
      </c>
      <c r="AZ843" s="6" t="s">
        <v>96</v>
      </c>
      <c r="BA843" s="6" t="s">
        <v>96</v>
      </c>
      <c r="BB843" s="6" t="s">
        <v>96</v>
      </c>
      <c r="BC843" s="6" t="s">
        <v>96</v>
      </c>
      <c r="BD843" s="6" t="s">
        <v>96</v>
      </c>
      <c r="BE843" s="6" t="s">
        <v>96</v>
      </c>
      <c r="BF843" s="6" t="s">
        <v>96</v>
      </c>
      <c r="BG843" s="6" t="s">
        <v>96</v>
      </c>
      <c r="BH843" s="6" t="s">
        <v>96</v>
      </c>
      <c r="BI843" s="6" t="s">
        <v>96</v>
      </c>
      <c r="BJ843" s="6" t="s">
        <v>96</v>
      </c>
      <c r="BK843" s="6" t="s">
        <v>96</v>
      </c>
      <c r="BL843" s="6" t="s">
        <v>96</v>
      </c>
      <c r="BM843" s="6" t="s">
        <v>96</v>
      </c>
      <c r="BN843" s="6" t="s">
        <v>96</v>
      </c>
      <c r="BO843" s="6" t="s">
        <v>96</v>
      </c>
      <c r="BP843" s="6" t="s">
        <v>96</v>
      </c>
      <c r="BQ843" s="6" t="s">
        <v>96</v>
      </c>
      <c r="BR843" s="6" t="s">
        <v>96</v>
      </c>
      <c r="BS843" s="6" t="s">
        <v>96</v>
      </c>
      <c r="BT843" s="6" t="s">
        <v>96</v>
      </c>
      <c r="BU843" s="6" t="s">
        <v>96</v>
      </c>
      <c r="BV843" s="6" t="s">
        <v>96</v>
      </c>
      <c r="BW843" s="6" t="s">
        <v>96</v>
      </c>
      <c r="BX843" s="6" t="s">
        <v>96</v>
      </c>
    </row>
    <row r="844" spans="1:76" x14ac:dyDescent="0.25">
      <c r="A844" s="6" t="s">
        <v>96</v>
      </c>
      <c r="B844" s="6" t="s">
        <v>96</v>
      </c>
      <c r="C844" s="6" t="s">
        <v>96</v>
      </c>
      <c r="D844" s="6" t="s">
        <v>96</v>
      </c>
      <c r="E844" s="6" t="s">
        <v>96</v>
      </c>
      <c r="F844" s="39" t="s">
        <v>96</v>
      </c>
      <c r="G844" s="6" t="s">
        <v>96</v>
      </c>
      <c r="H844" s="6" t="s">
        <v>96</v>
      </c>
      <c r="I844" t="s">
        <v>96</v>
      </c>
      <c r="J844" s="6" t="s">
        <v>96</v>
      </c>
      <c r="K844" s="6" t="s">
        <v>96</v>
      </c>
      <c r="L844" s="6" t="s">
        <v>96</v>
      </c>
      <c r="M844" s="6" t="s">
        <v>96</v>
      </c>
      <c r="N844" s="6" t="s">
        <v>96</v>
      </c>
      <c r="O844" s="6" t="s">
        <v>96</v>
      </c>
      <c r="P844" s="39" t="s">
        <v>96</v>
      </c>
      <c r="Q844" s="6" t="s">
        <v>96</v>
      </c>
      <c r="R844" s="6" t="s">
        <v>96</v>
      </c>
      <c r="S844" s="6" t="s">
        <v>96</v>
      </c>
      <c r="T844" s="6" t="s">
        <v>96</v>
      </c>
      <c r="U844" s="7" t="s">
        <v>96</v>
      </c>
      <c r="V844" s="16" t="s">
        <v>96</v>
      </c>
      <c r="W844" s="16" t="s">
        <v>96</v>
      </c>
      <c r="X844" s="16" t="s">
        <v>96</v>
      </c>
      <c r="Y844" s="16" t="s">
        <v>96</v>
      </c>
      <c r="Z844" s="61" t="s">
        <v>96</v>
      </c>
      <c r="AA844" s="6" t="s">
        <v>96</v>
      </c>
      <c r="AB844" s="6" t="s">
        <v>96</v>
      </c>
      <c r="AC844" s="6" t="s">
        <v>96</v>
      </c>
      <c r="AD844" s="6" t="s">
        <v>96</v>
      </c>
      <c r="AE844" s="6" t="s">
        <v>96</v>
      </c>
      <c r="AF844" s="6" t="s">
        <v>96</v>
      </c>
      <c r="AG844" s="6" t="s">
        <v>96</v>
      </c>
      <c r="AH844" s="6" t="s">
        <v>96</v>
      </c>
      <c r="AI844" s="6" t="s">
        <v>96</v>
      </c>
      <c r="AJ844" s="6" t="s">
        <v>96</v>
      </c>
      <c r="AK844" s="6" t="s">
        <v>96</v>
      </c>
      <c r="AL844" s="6" t="s">
        <v>96</v>
      </c>
      <c r="AM844" s="6" t="s">
        <v>96</v>
      </c>
      <c r="AN844" s="6" t="s">
        <v>96</v>
      </c>
      <c r="AO844" s="6" t="s">
        <v>96</v>
      </c>
      <c r="AP844" s="6" t="s">
        <v>96</v>
      </c>
      <c r="AQ844" s="6" t="s">
        <v>96</v>
      </c>
      <c r="AR844" s="6" t="s">
        <v>96</v>
      </c>
      <c r="AS844" s="6" t="s">
        <v>96</v>
      </c>
      <c r="AT844" s="6" t="s">
        <v>96</v>
      </c>
      <c r="AU844" s="6" t="s">
        <v>96</v>
      </c>
      <c r="AV844" s="6" t="s">
        <v>96</v>
      </c>
      <c r="AW844" s="6" t="s">
        <v>96</v>
      </c>
      <c r="AX844" s="6" t="s">
        <v>96</v>
      </c>
      <c r="AY844" s="6" t="s">
        <v>96</v>
      </c>
      <c r="AZ844" s="6" t="s">
        <v>96</v>
      </c>
      <c r="BA844" s="6" t="s">
        <v>96</v>
      </c>
      <c r="BB844" s="6" t="s">
        <v>96</v>
      </c>
      <c r="BC844" s="6" t="s">
        <v>96</v>
      </c>
      <c r="BD844" s="6" t="s">
        <v>96</v>
      </c>
      <c r="BE844" s="6" t="s">
        <v>96</v>
      </c>
      <c r="BF844" s="6" t="s">
        <v>96</v>
      </c>
      <c r="BG844" s="6" t="s">
        <v>96</v>
      </c>
      <c r="BH844" s="6" t="s">
        <v>96</v>
      </c>
      <c r="BI844" s="6" t="s">
        <v>96</v>
      </c>
      <c r="BJ844" s="6" t="s">
        <v>96</v>
      </c>
      <c r="BK844" s="6" t="s">
        <v>96</v>
      </c>
      <c r="BL844" s="6" t="s">
        <v>96</v>
      </c>
      <c r="BM844" s="6" t="s">
        <v>96</v>
      </c>
      <c r="BN844" s="6" t="s">
        <v>96</v>
      </c>
      <c r="BO844" s="6" t="s">
        <v>96</v>
      </c>
      <c r="BP844" s="6" t="s">
        <v>96</v>
      </c>
      <c r="BQ844" s="6" t="s">
        <v>96</v>
      </c>
      <c r="BR844" s="6" t="s">
        <v>96</v>
      </c>
      <c r="BS844" s="6" t="s">
        <v>96</v>
      </c>
      <c r="BT844" s="6" t="s">
        <v>96</v>
      </c>
      <c r="BU844" s="6" t="s">
        <v>96</v>
      </c>
      <c r="BV844" s="6" t="s">
        <v>96</v>
      </c>
      <c r="BW844" s="6" t="s">
        <v>96</v>
      </c>
      <c r="BX844" s="6" t="s">
        <v>96</v>
      </c>
    </row>
    <row r="845" spans="1:76" x14ac:dyDescent="0.25">
      <c r="A845" s="6" t="s">
        <v>96</v>
      </c>
      <c r="B845" s="6" t="s">
        <v>96</v>
      </c>
      <c r="C845" s="6" t="s">
        <v>96</v>
      </c>
      <c r="D845" s="6" t="s">
        <v>96</v>
      </c>
      <c r="E845" s="6" t="s">
        <v>96</v>
      </c>
      <c r="F845" s="39" t="s">
        <v>96</v>
      </c>
      <c r="G845" s="6" t="s">
        <v>96</v>
      </c>
      <c r="H845" s="6" t="s">
        <v>96</v>
      </c>
      <c r="I845" t="s">
        <v>96</v>
      </c>
      <c r="J845" s="6" t="s">
        <v>96</v>
      </c>
      <c r="K845" s="6" t="s">
        <v>96</v>
      </c>
      <c r="L845" s="6" t="s">
        <v>96</v>
      </c>
      <c r="M845" s="6" t="s">
        <v>96</v>
      </c>
      <c r="N845" s="6" t="s">
        <v>96</v>
      </c>
      <c r="O845" s="6" t="s">
        <v>96</v>
      </c>
      <c r="P845" s="39" t="s">
        <v>96</v>
      </c>
      <c r="Q845" s="6" t="s">
        <v>96</v>
      </c>
      <c r="R845" s="6" t="s">
        <v>96</v>
      </c>
      <c r="S845" s="6" t="s">
        <v>96</v>
      </c>
      <c r="T845" s="6" t="s">
        <v>96</v>
      </c>
      <c r="U845" s="7" t="s">
        <v>96</v>
      </c>
      <c r="V845" s="16" t="s">
        <v>96</v>
      </c>
      <c r="W845" s="16" t="s">
        <v>96</v>
      </c>
      <c r="X845" s="16" t="s">
        <v>96</v>
      </c>
      <c r="Y845" s="16" t="s">
        <v>96</v>
      </c>
      <c r="Z845" s="61" t="s">
        <v>96</v>
      </c>
      <c r="AA845" s="6" t="s">
        <v>96</v>
      </c>
      <c r="AB845" s="6" t="s">
        <v>96</v>
      </c>
      <c r="AC845" s="6" t="s">
        <v>96</v>
      </c>
      <c r="AD845" s="6" t="s">
        <v>96</v>
      </c>
      <c r="AE845" s="6" t="s">
        <v>96</v>
      </c>
      <c r="AF845" s="6" t="s">
        <v>96</v>
      </c>
      <c r="AG845" s="6" t="s">
        <v>96</v>
      </c>
      <c r="AH845" s="6" t="s">
        <v>96</v>
      </c>
      <c r="AI845" s="6" t="s">
        <v>96</v>
      </c>
      <c r="AJ845" s="6" t="s">
        <v>96</v>
      </c>
      <c r="AK845" s="6" t="s">
        <v>96</v>
      </c>
      <c r="AL845" s="6" t="s">
        <v>96</v>
      </c>
      <c r="AM845" s="6" t="s">
        <v>96</v>
      </c>
      <c r="AN845" s="6" t="s">
        <v>96</v>
      </c>
      <c r="AO845" s="6" t="s">
        <v>96</v>
      </c>
      <c r="AP845" s="6" t="s">
        <v>96</v>
      </c>
      <c r="AQ845" s="6" t="s">
        <v>96</v>
      </c>
      <c r="AR845" s="6" t="s">
        <v>96</v>
      </c>
      <c r="AS845" s="6" t="s">
        <v>96</v>
      </c>
      <c r="AT845" s="6" t="s">
        <v>96</v>
      </c>
      <c r="AU845" s="6" t="s">
        <v>96</v>
      </c>
      <c r="AV845" s="6" t="s">
        <v>96</v>
      </c>
      <c r="AW845" s="6" t="s">
        <v>96</v>
      </c>
      <c r="AX845" s="6" t="s">
        <v>96</v>
      </c>
      <c r="AY845" s="6" t="s">
        <v>96</v>
      </c>
      <c r="AZ845" s="6" t="s">
        <v>96</v>
      </c>
      <c r="BA845" s="6" t="s">
        <v>96</v>
      </c>
      <c r="BB845" s="6" t="s">
        <v>96</v>
      </c>
      <c r="BC845" s="6" t="s">
        <v>96</v>
      </c>
      <c r="BD845" s="6" t="s">
        <v>96</v>
      </c>
      <c r="BE845" s="6" t="s">
        <v>96</v>
      </c>
      <c r="BF845" s="6" t="s">
        <v>96</v>
      </c>
      <c r="BG845" s="6" t="s">
        <v>96</v>
      </c>
      <c r="BH845" s="6" t="s">
        <v>96</v>
      </c>
      <c r="BI845" s="6" t="s">
        <v>96</v>
      </c>
      <c r="BJ845" s="6" t="s">
        <v>96</v>
      </c>
      <c r="BK845" s="6" t="s">
        <v>96</v>
      </c>
      <c r="BL845" s="6" t="s">
        <v>96</v>
      </c>
      <c r="BM845" s="6" t="s">
        <v>96</v>
      </c>
      <c r="BN845" s="6" t="s">
        <v>96</v>
      </c>
      <c r="BO845" s="6" t="s">
        <v>96</v>
      </c>
      <c r="BP845" s="6" t="s">
        <v>96</v>
      </c>
      <c r="BQ845" s="6" t="s">
        <v>96</v>
      </c>
      <c r="BR845" s="6" t="s">
        <v>96</v>
      </c>
      <c r="BS845" s="6" t="s">
        <v>96</v>
      </c>
      <c r="BT845" s="6" t="s">
        <v>96</v>
      </c>
      <c r="BU845" s="6" t="s">
        <v>96</v>
      </c>
      <c r="BV845" s="6" t="s">
        <v>96</v>
      </c>
      <c r="BW845" s="6" t="s">
        <v>96</v>
      </c>
      <c r="BX845" s="6" t="s">
        <v>96</v>
      </c>
    </row>
    <row r="846" spans="1:76" x14ac:dyDescent="0.25">
      <c r="A846" s="6" t="s">
        <v>96</v>
      </c>
      <c r="B846" s="6" t="s">
        <v>96</v>
      </c>
      <c r="C846" s="6" t="s">
        <v>96</v>
      </c>
      <c r="D846" s="6" t="s">
        <v>96</v>
      </c>
      <c r="E846" s="6" t="s">
        <v>96</v>
      </c>
      <c r="F846" s="39" t="s">
        <v>96</v>
      </c>
      <c r="G846" s="6" t="s">
        <v>96</v>
      </c>
      <c r="H846" s="6" t="s">
        <v>96</v>
      </c>
      <c r="I846" t="s">
        <v>96</v>
      </c>
      <c r="J846" s="6" t="s">
        <v>96</v>
      </c>
      <c r="K846" s="6" t="s">
        <v>96</v>
      </c>
      <c r="L846" s="6" t="s">
        <v>96</v>
      </c>
      <c r="M846" s="6" t="s">
        <v>96</v>
      </c>
      <c r="N846" s="6" t="s">
        <v>96</v>
      </c>
      <c r="O846" s="6" t="s">
        <v>96</v>
      </c>
      <c r="P846" s="39" t="s">
        <v>96</v>
      </c>
      <c r="Q846" s="6" t="s">
        <v>96</v>
      </c>
      <c r="R846" s="6" t="s">
        <v>96</v>
      </c>
      <c r="S846" s="6" t="s">
        <v>96</v>
      </c>
      <c r="T846" s="6" t="s">
        <v>96</v>
      </c>
      <c r="U846" s="7" t="s">
        <v>96</v>
      </c>
      <c r="V846" s="16" t="s">
        <v>96</v>
      </c>
      <c r="W846" s="16" t="s">
        <v>96</v>
      </c>
      <c r="X846" s="16" t="s">
        <v>96</v>
      </c>
      <c r="Y846" s="16" t="s">
        <v>96</v>
      </c>
      <c r="Z846" s="61" t="s">
        <v>96</v>
      </c>
      <c r="AA846" s="6" t="s">
        <v>96</v>
      </c>
      <c r="AB846" s="6" t="s">
        <v>96</v>
      </c>
      <c r="AC846" s="6" t="s">
        <v>96</v>
      </c>
      <c r="AD846" s="6" t="s">
        <v>96</v>
      </c>
      <c r="AE846" s="6" t="s">
        <v>96</v>
      </c>
      <c r="AF846" s="6" t="s">
        <v>96</v>
      </c>
      <c r="AG846" s="6" t="s">
        <v>96</v>
      </c>
      <c r="AH846" s="6" t="s">
        <v>96</v>
      </c>
      <c r="AI846" s="6" t="s">
        <v>96</v>
      </c>
      <c r="AJ846" s="6" t="s">
        <v>96</v>
      </c>
      <c r="AK846" s="6" t="s">
        <v>96</v>
      </c>
      <c r="AL846" s="6" t="s">
        <v>96</v>
      </c>
      <c r="AM846" s="6" t="s">
        <v>96</v>
      </c>
      <c r="AN846" s="6" t="s">
        <v>96</v>
      </c>
      <c r="AO846" s="6" t="s">
        <v>96</v>
      </c>
      <c r="AP846" s="6" t="s">
        <v>96</v>
      </c>
      <c r="AQ846" s="6" t="s">
        <v>96</v>
      </c>
      <c r="AR846" s="6" t="s">
        <v>96</v>
      </c>
      <c r="AS846" s="6" t="s">
        <v>96</v>
      </c>
      <c r="AT846" s="6" t="s">
        <v>96</v>
      </c>
      <c r="AU846" s="6" t="s">
        <v>96</v>
      </c>
      <c r="AV846" s="6" t="s">
        <v>96</v>
      </c>
      <c r="AW846" s="6" t="s">
        <v>96</v>
      </c>
      <c r="AX846" s="6" t="s">
        <v>96</v>
      </c>
      <c r="AY846" s="6" t="s">
        <v>96</v>
      </c>
      <c r="AZ846" s="6" t="s">
        <v>96</v>
      </c>
      <c r="BA846" s="6" t="s">
        <v>96</v>
      </c>
      <c r="BB846" s="6" t="s">
        <v>96</v>
      </c>
      <c r="BC846" s="6" t="s">
        <v>96</v>
      </c>
      <c r="BD846" s="6" t="s">
        <v>96</v>
      </c>
      <c r="BE846" s="6" t="s">
        <v>96</v>
      </c>
      <c r="BF846" s="6" t="s">
        <v>96</v>
      </c>
      <c r="BG846" s="6" t="s">
        <v>96</v>
      </c>
      <c r="BH846" s="6" t="s">
        <v>96</v>
      </c>
      <c r="BI846" s="6" t="s">
        <v>96</v>
      </c>
      <c r="BJ846" s="6" t="s">
        <v>96</v>
      </c>
      <c r="BK846" s="6" t="s">
        <v>96</v>
      </c>
      <c r="BL846" s="6" t="s">
        <v>96</v>
      </c>
      <c r="BM846" s="6" t="s">
        <v>96</v>
      </c>
      <c r="BN846" s="6" t="s">
        <v>96</v>
      </c>
      <c r="BO846" s="6" t="s">
        <v>96</v>
      </c>
      <c r="BP846" s="6" t="s">
        <v>96</v>
      </c>
      <c r="BQ846" s="6" t="s">
        <v>96</v>
      </c>
      <c r="BR846" s="6" t="s">
        <v>96</v>
      </c>
      <c r="BS846" s="6" t="s">
        <v>96</v>
      </c>
      <c r="BT846" s="6" t="s">
        <v>96</v>
      </c>
      <c r="BU846" s="6" t="s">
        <v>96</v>
      </c>
      <c r="BV846" s="6" t="s">
        <v>96</v>
      </c>
      <c r="BW846" s="6" t="s">
        <v>96</v>
      </c>
      <c r="BX846" s="6" t="s">
        <v>96</v>
      </c>
    </row>
    <row r="847" spans="1:76" x14ac:dyDescent="0.25">
      <c r="A847" s="6" t="s">
        <v>96</v>
      </c>
      <c r="B847" s="6" t="s">
        <v>96</v>
      </c>
      <c r="C847" s="6" t="s">
        <v>96</v>
      </c>
      <c r="D847" s="6" t="s">
        <v>96</v>
      </c>
      <c r="E847" s="6" t="s">
        <v>96</v>
      </c>
      <c r="F847" s="39" t="s">
        <v>96</v>
      </c>
      <c r="G847" s="6" t="s">
        <v>96</v>
      </c>
      <c r="H847" s="6" t="s">
        <v>96</v>
      </c>
      <c r="I847" t="s">
        <v>96</v>
      </c>
      <c r="J847" s="6" t="s">
        <v>96</v>
      </c>
      <c r="K847" s="6" t="s">
        <v>96</v>
      </c>
      <c r="L847" s="6" t="s">
        <v>96</v>
      </c>
      <c r="M847" s="6" t="s">
        <v>96</v>
      </c>
      <c r="N847" s="6" t="s">
        <v>96</v>
      </c>
      <c r="O847" s="6" t="s">
        <v>96</v>
      </c>
      <c r="P847" s="39" t="s">
        <v>96</v>
      </c>
      <c r="Q847" s="6" t="s">
        <v>96</v>
      </c>
      <c r="R847" s="6" t="s">
        <v>96</v>
      </c>
      <c r="S847" s="6" t="s">
        <v>96</v>
      </c>
      <c r="T847" s="6" t="s">
        <v>96</v>
      </c>
      <c r="U847" s="7" t="s">
        <v>96</v>
      </c>
      <c r="V847" s="16" t="s">
        <v>96</v>
      </c>
      <c r="W847" s="16" t="s">
        <v>96</v>
      </c>
      <c r="X847" s="16" t="s">
        <v>96</v>
      </c>
      <c r="Y847" s="16" t="s">
        <v>96</v>
      </c>
      <c r="Z847" s="61" t="s">
        <v>96</v>
      </c>
      <c r="AA847" s="6" t="s">
        <v>96</v>
      </c>
      <c r="AB847" s="6" t="s">
        <v>96</v>
      </c>
      <c r="AC847" s="6" t="s">
        <v>96</v>
      </c>
      <c r="AD847" s="6" t="s">
        <v>96</v>
      </c>
      <c r="AE847" s="6" t="s">
        <v>96</v>
      </c>
      <c r="AF847" s="6" t="s">
        <v>96</v>
      </c>
      <c r="AG847" s="6" t="s">
        <v>96</v>
      </c>
      <c r="AH847" s="6" t="s">
        <v>96</v>
      </c>
      <c r="AI847" s="6" t="s">
        <v>96</v>
      </c>
      <c r="AJ847" s="6" t="s">
        <v>96</v>
      </c>
      <c r="AK847" s="6" t="s">
        <v>96</v>
      </c>
      <c r="AL847" s="6" t="s">
        <v>96</v>
      </c>
      <c r="AM847" s="6" t="s">
        <v>96</v>
      </c>
      <c r="AN847" s="6" t="s">
        <v>96</v>
      </c>
      <c r="AO847" s="6" t="s">
        <v>96</v>
      </c>
      <c r="AP847" s="6" t="s">
        <v>96</v>
      </c>
      <c r="AQ847" s="6" t="s">
        <v>96</v>
      </c>
      <c r="AR847" s="6" t="s">
        <v>96</v>
      </c>
      <c r="AS847" s="6" t="s">
        <v>96</v>
      </c>
      <c r="AT847" s="6" t="s">
        <v>96</v>
      </c>
      <c r="AU847" s="6" t="s">
        <v>96</v>
      </c>
      <c r="AV847" s="6" t="s">
        <v>96</v>
      </c>
      <c r="AW847" s="6" t="s">
        <v>96</v>
      </c>
      <c r="AX847" s="6" t="s">
        <v>96</v>
      </c>
      <c r="AY847" s="6" t="s">
        <v>96</v>
      </c>
      <c r="AZ847" s="6" t="s">
        <v>96</v>
      </c>
      <c r="BA847" s="6" t="s">
        <v>96</v>
      </c>
      <c r="BB847" s="6" t="s">
        <v>96</v>
      </c>
      <c r="BC847" s="6" t="s">
        <v>96</v>
      </c>
      <c r="BD847" s="6" t="s">
        <v>96</v>
      </c>
      <c r="BE847" s="6" t="s">
        <v>96</v>
      </c>
      <c r="BF847" s="6" t="s">
        <v>96</v>
      </c>
      <c r="BG847" s="6" t="s">
        <v>96</v>
      </c>
      <c r="BH847" s="6" t="s">
        <v>96</v>
      </c>
      <c r="BI847" s="6" t="s">
        <v>96</v>
      </c>
      <c r="BJ847" s="6" t="s">
        <v>96</v>
      </c>
      <c r="BK847" s="6" t="s">
        <v>96</v>
      </c>
      <c r="BL847" s="6" t="s">
        <v>96</v>
      </c>
      <c r="BM847" s="6" t="s">
        <v>96</v>
      </c>
      <c r="BN847" s="6" t="s">
        <v>96</v>
      </c>
      <c r="BO847" s="6" t="s">
        <v>96</v>
      </c>
      <c r="BP847" s="6" t="s">
        <v>96</v>
      </c>
      <c r="BQ847" s="6" t="s">
        <v>96</v>
      </c>
      <c r="BR847" s="6" t="s">
        <v>96</v>
      </c>
      <c r="BS847" s="6" t="s">
        <v>96</v>
      </c>
      <c r="BT847" s="6" t="s">
        <v>96</v>
      </c>
      <c r="BU847" s="6" t="s">
        <v>96</v>
      </c>
      <c r="BV847" s="6" t="s">
        <v>96</v>
      </c>
      <c r="BW847" s="6" t="s">
        <v>96</v>
      </c>
      <c r="BX847" s="6" t="s">
        <v>96</v>
      </c>
    </row>
    <row r="848" spans="1:76" x14ac:dyDescent="0.25">
      <c r="A848" s="6" t="s">
        <v>96</v>
      </c>
      <c r="B848" s="6" t="s">
        <v>96</v>
      </c>
      <c r="C848" s="6" t="s">
        <v>96</v>
      </c>
      <c r="D848" s="6" t="s">
        <v>96</v>
      </c>
      <c r="E848" s="6" t="s">
        <v>96</v>
      </c>
      <c r="F848" s="39" t="s">
        <v>96</v>
      </c>
      <c r="G848" s="6" t="s">
        <v>96</v>
      </c>
      <c r="H848" s="6" t="s">
        <v>96</v>
      </c>
      <c r="I848" t="s">
        <v>96</v>
      </c>
      <c r="J848" s="6" t="s">
        <v>96</v>
      </c>
      <c r="K848" s="6" t="s">
        <v>96</v>
      </c>
      <c r="L848" s="6" t="s">
        <v>96</v>
      </c>
      <c r="M848" s="6" t="s">
        <v>96</v>
      </c>
      <c r="N848" s="6" t="s">
        <v>96</v>
      </c>
      <c r="O848" s="6" t="s">
        <v>96</v>
      </c>
      <c r="P848" s="39" t="s">
        <v>96</v>
      </c>
      <c r="Q848" s="6" t="s">
        <v>96</v>
      </c>
      <c r="R848" s="6" t="s">
        <v>96</v>
      </c>
      <c r="S848" s="6" t="s">
        <v>96</v>
      </c>
      <c r="T848" s="6" t="s">
        <v>96</v>
      </c>
      <c r="U848" s="7" t="s">
        <v>96</v>
      </c>
      <c r="V848" s="16" t="s">
        <v>96</v>
      </c>
      <c r="W848" s="16" t="s">
        <v>96</v>
      </c>
      <c r="X848" s="16" t="s">
        <v>96</v>
      </c>
      <c r="Y848" s="16" t="s">
        <v>96</v>
      </c>
      <c r="Z848" s="61" t="s">
        <v>96</v>
      </c>
      <c r="AA848" s="6" t="s">
        <v>96</v>
      </c>
      <c r="AB848" s="6" t="s">
        <v>96</v>
      </c>
      <c r="AC848" s="6" t="s">
        <v>96</v>
      </c>
      <c r="AD848" s="6" t="s">
        <v>96</v>
      </c>
      <c r="AE848" s="6" t="s">
        <v>96</v>
      </c>
      <c r="AF848" s="6" t="s">
        <v>96</v>
      </c>
      <c r="AG848" s="6" t="s">
        <v>96</v>
      </c>
      <c r="AH848" s="6" t="s">
        <v>96</v>
      </c>
      <c r="AI848" s="6" t="s">
        <v>96</v>
      </c>
      <c r="AJ848" s="6" t="s">
        <v>96</v>
      </c>
      <c r="AK848" s="6" t="s">
        <v>96</v>
      </c>
      <c r="AL848" s="6" t="s">
        <v>96</v>
      </c>
      <c r="AM848" s="6" t="s">
        <v>96</v>
      </c>
      <c r="AN848" s="6" t="s">
        <v>96</v>
      </c>
      <c r="AO848" s="6" t="s">
        <v>96</v>
      </c>
      <c r="AP848" s="6" t="s">
        <v>96</v>
      </c>
      <c r="AQ848" s="6" t="s">
        <v>96</v>
      </c>
      <c r="AR848" s="6" t="s">
        <v>96</v>
      </c>
      <c r="AS848" s="6" t="s">
        <v>96</v>
      </c>
      <c r="AT848" s="6" t="s">
        <v>96</v>
      </c>
      <c r="AU848" s="6" t="s">
        <v>96</v>
      </c>
      <c r="AV848" s="6" t="s">
        <v>96</v>
      </c>
      <c r="AW848" s="6" t="s">
        <v>96</v>
      </c>
      <c r="AX848" s="6" t="s">
        <v>96</v>
      </c>
      <c r="AY848" s="6" t="s">
        <v>96</v>
      </c>
      <c r="AZ848" s="6" t="s">
        <v>96</v>
      </c>
      <c r="BA848" s="6" t="s">
        <v>96</v>
      </c>
      <c r="BB848" s="6" t="s">
        <v>96</v>
      </c>
      <c r="BC848" s="6" t="s">
        <v>96</v>
      </c>
      <c r="BD848" s="6" t="s">
        <v>96</v>
      </c>
      <c r="BE848" s="6" t="s">
        <v>96</v>
      </c>
      <c r="BF848" s="6" t="s">
        <v>96</v>
      </c>
      <c r="BG848" s="6" t="s">
        <v>96</v>
      </c>
      <c r="BH848" s="6" t="s">
        <v>96</v>
      </c>
      <c r="BI848" s="6" t="s">
        <v>96</v>
      </c>
      <c r="BJ848" s="6" t="s">
        <v>96</v>
      </c>
      <c r="BK848" s="6" t="s">
        <v>96</v>
      </c>
      <c r="BL848" s="6" t="s">
        <v>96</v>
      </c>
      <c r="BM848" s="6" t="s">
        <v>96</v>
      </c>
      <c r="BN848" s="6" t="s">
        <v>96</v>
      </c>
      <c r="BO848" s="6" t="s">
        <v>96</v>
      </c>
      <c r="BP848" s="6" t="s">
        <v>96</v>
      </c>
      <c r="BQ848" s="6" t="s">
        <v>96</v>
      </c>
      <c r="BR848" s="6" t="s">
        <v>96</v>
      </c>
      <c r="BS848" s="6" t="s">
        <v>96</v>
      </c>
      <c r="BT848" s="6" t="s">
        <v>96</v>
      </c>
      <c r="BU848" s="6" t="s">
        <v>96</v>
      </c>
      <c r="BV848" s="6" t="s">
        <v>96</v>
      </c>
      <c r="BW848" s="6" t="s">
        <v>96</v>
      </c>
      <c r="BX848" s="6" t="s">
        <v>96</v>
      </c>
    </row>
    <row r="849" spans="1:76" x14ac:dyDescent="0.25">
      <c r="A849" s="6" t="s">
        <v>96</v>
      </c>
      <c r="B849" s="6" t="s">
        <v>96</v>
      </c>
      <c r="C849" s="6" t="s">
        <v>96</v>
      </c>
      <c r="D849" s="6" t="s">
        <v>96</v>
      </c>
      <c r="E849" s="6" t="s">
        <v>96</v>
      </c>
      <c r="F849" s="39" t="s">
        <v>96</v>
      </c>
      <c r="G849" s="6" t="s">
        <v>96</v>
      </c>
      <c r="H849" s="6" t="s">
        <v>96</v>
      </c>
      <c r="I849" t="s">
        <v>96</v>
      </c>
      <c r="J849" s="6" t="s">
        <v>96</v>
      </c>
      <c r="K849" s="6" t="s">
        <v>96</v>
      </c>
      <c r="L849" s="6" t="s">
        <v>96</v>
      </c>
      <c r="M849" s="6" t="s">
        <v>96</v>
      </c>
      <c r="N849" s="6" t="s">
        <v>96</v>
      </c>
      <c r="O849" s="6" t="s">
        <v>96</v>
      </c>
      <c r="P849" s="39" t="s">
        <v>96</v>
      </c>
      <c r="Q849" s="6" t="s">
        <v>96</v>
      </c>
      <c r="R849" s="6" t="s">
        <v>96</v>
      </c>
      <c r="S849" s="6" t="s">
        <v>96</v>
      </c>
      <c r="T849" s="6" t="s">
        <v>96</v>
      </c>
      <c r="U849" s="7" t="s">
        <v>96</v>
      </c>
      <c r="V849" s="16" t="s">
        <v>96</v>
      </c>
      <c r="W849" s="16" t="s">
        <v>96</v>
      </c>
      <c r="X849" s="16" t="s">
        <v>96</v>
      </c>
      <c r="Y849" s="16" t="s">
        <v>96</v>
      </c>
      <c r="Z849" s="61" t="s">
        <v>96</v>
      </c>
      <c r="AA849" s="6" t="s">
        <v>96</v>
      </c>
      <c r="AB849" s="6" t="s">
        <v>96</v>
      </c>
      <c r="AC849" s="6" t="s">
        <v>96</v>
      </c>
      <c r="AD849" s="6" t="s">
        <v>96</v>
      </c>
      <c r="AE849" s="6" t="s">
        <v>96</v>
      </c>
      <c r="AF849" s="6" t="s">
        <v>96</v>
      </c>
      <c r="AG849" s="6" t="s">
        <v>96</v>
      </c>
      <c r="AH849" s="6" t="s">
        <v>96</v>
      </c>
      <c r="AI849" s="6" t="s">
        <v>96</v>
      </c>
      <c r="AJ849" s="6" t="s">
        <v>96</v>
      </c>
      <c r="AK849" s="6" t="s">
        <v>96</v>
      </c>
      <c r="AL849" s="6" t="s">
        <v>96</v>
      </c>
      <c r="AM849" s="6" t="s">
        <v>96</v>
      </c>
      <c r="AN849" s="6" t="s">
        <v>96</v>
      </c>
      <c r="AO849" s="6" t="s">
        <v>96</v>
      </c>
      <c r="AP849" s="6" t="s">
        <v>96</v>
      </c>
      <c r="AQ849" s="6" t="s">
        <v>96</v>
      </c>
      <c r="AR849" s="6" t="s">
        <v>96</v>
      </c>
      <c r="AS849" s="6" t="s">
        <v>96</v>
      </c>
      <c r="AT849" s="6" t="s">
        <v>96</v>
      </c>
      <c r="AU849" s="6" t="s">
        <v>96</v>
      </c>
      <c r="AV849" s="6" t="s">
        <v>96</v>
      </c>
      <c r="AW849" s="6" t="s">
        <v>96</v>
      </c>
      <c r="AX849" s="6" t="s">
        <v>96</v>
      </c>
      <c r="AY849" s="6" t="s">
        <v>96</v>
      </c>
      <c r="AZ849" s="6" t="s">
        <v>96</v>
      </c>
      <c r="BA849" s="6" t="s">
        <v>96</v>
      </c>
      <c r="BB849" s="6" t="s">
        <v>96</v>
      </c>
      <c r="BC849" s="6" t="s">
        <v>96</v>
      </c>
      <c r="BD849" s="6" t="s">
        <v>96</v>
      </c>
      <c r="BE849" s="6" t="s">
        <v>96</v>
      </c>
      <c r="BF849" s="6" t="s">
        <v>96</v>
      </c>
      <c r="BG849" s="6" t="s">
        <v>96</v>
      </c>
      <c r="BH849" s="6" t="s">
        <v>96</v>
      </c>
      <c r="BI849" s="6" t="s">
        <v>96</v>
      </c>
      <c r="BJ849" s="6" t="s">
        <v>96</v>
      </c>
      <c r="BK849" s="6" t="s">
        <v>96</v>
      </c>
      <c r="BL849" s="6" t="s">
        <v>96</v>
      </c>
      <c r="BM849" s="6" t="s">
        <v>96</v>
      </c>
      <c r="BN849" s="6" t="s">
        <v>96</v>
      </c>
      <c r="BO849" s="6" t="s">
        <v>96</v>
      </c>
      <c r="BP849" s="6" t="s">
        <v>96</v>
      </c>
      <c r="BQ849" s="6" t="s">
        <v>96</v>
      </c>
      <c r="BR849" s="6" t="s">
        <v>96</v>
      </c>
      <c r="BS849" s="6" t="s">
        <v>96</v>
      </c>
      <c r="BT849" s="6" t="s">
        <v>96</v>
      </c>
      <c r="BU849" s="6" t="s">
        <v>96</v>
      </c>
      <c r="BV849" s="6" t="s">
        <v>96</v>
      </c>
      <c r="BW849" s="6" t="s">
        <v>96</v>
      </c>
      <c r="BX849" s="6" t="s">
        <v>96</v>
      </c>
    </row>
    <row r="850" spans="1:76" x14ac:dyDescent="0.25">
      <c r="A850" s="6" t="s">
        <v>96</v>
      </c>
      <c r="B850" s="6" t="s">
        <v>96</v>
      </c>
      <c r="C850" s="6" t="s">
        <v>96</v>
      </c>
      <c r="D850" s="6" t="s">
        <v>96</v>
      </c>
      <c r="E850" s="6" t="s">
        <v>96</v>
      </c>
      <c r="F850" s="39" t="s">
        <v>96</v>
      </c>
      <c r="G850" s="6" t="s">
        <v>96</v>
      </c>
      <c r="H850" s="6" t="s">
        <v>96</v>
      </c>
      <c r="I850" t="s">
        <v>96</v>
      </c>
      <c r="J850" s="6" t="s">
        <v>96</v>
      </c>
      <c r="K850" s="6" t="s">
        <v>96</v>
      </c>
      <c r="L850" s="6" t="s">
        <v>96</v>
      </c>
      <c r="M850" s="6" t="s">
        <v>96</v>
      </c>
      <c r="N850" s="6" t="s">
        <v>96</v>
      </c>
      <c r="O850" s="6" t="s">
        <v>96</v>
      </c>
      <c r="P850" s="39" t="s">
        <v>96</v>
      </c>
      <c r="Q850" s="6" t="s">
        <v>96</v>
      </c>
      <c r="R850" s="6" t="s">
        <v>96</v>
      </c>
      <c r="S850" s="6" t="s">
        <v>96</v>
      </c>
      <c r="T850" s="6" t="s">
        <v>96</v>
      </c>
      <c r="U850" s="7" t="s">
        <v>96</v>
      </c>
      <c r="V850" s="16" t="s">
        <v>96</v>
      </c>
      <c r="W850" s="16" t="s">
        <v>96</v>
      </c>
      <c r="X850" s="16" t="s">
        <v>96</v>
      </c>
      <c r="Y850" s="16" t="s">
        <v>96</v>
      </c>
      <c r="Z850" s="61" t="s">
        <v>96</v>
      </c>
      <c r="AA850" s="6" t="s">
        <v>96</v>
      </c>
      <c r="AB850" s="6" t="s">
        <v>96</v>
      </c>
      <c r="AC850" s="6" t="s">
        <v>96</v>
      </c>
      <c r="AD850" s="6" t="s">
        <v>96</v>
      </c>
      <c r="AE850" s="6" t="s">
        <v>96</v>
      </c>
      <c r="AF850" s="6" t="s">
        <v>96</v>
      </c>
      <c r="AG850" s="6" t="s">
        <v>96</v>
      </c>
      <c r="AH850" s="6" t="s">
        <v>96</v>
      </c>
      <c r="AI850" s="6" t="s">
        <v>96</v>
      </c>
      <c r="AJ850" s="6" t="s">
        <v>96</v>
      </c>
      <c r="AK850" s="6" t="s">
        <v>96</v>
      </c>
      <c r="AL850" s="6" t="s">
        <v>96</v>
      </c>
      <c r="AM850" s="6" t="s">
        <v>96</v>
      </c>
      <c r="AN850" s="6" t="s">
        <v>96</v>
      </c>
      <c r="AO850" s="6" t="s">
        <v>96</v>
      </c>
      <c r="AP850" s="6" t="s">
        <v>96</v>
      </c>
      <c r="AQ850" s="6" t="s">
        <v>96</v>
      </c>
      <c r="AR850" s="6" t="s">
        <v>96</v>
      </c>
      <c r="AS850" s="6" t="s">
        <v>96</v>
      </c>
      <c r="AT850" s="6" t="s">
        <v>96</v>
      </c>
      <c r="AU850" s="6" t="s">
        <v>96</v>
      </c>
      <c r="AV850" s="6" t="s">
        <v>96</v>
      </c>
      <c r="AW850" s="6" t="s">
        <v>96</v>
      </c>
      <c r="AX850" s="6" t="s">
        <v>96</v>
      </c>
      <c r="AY850" s="6" t="s">
        <v>96</v>
      </c>
      <c r="AZ850" s="6" t="s">
        <v>96</v>
      </c>
      <c r="BA850" s="6" t="s">
        <v>96</v>
      </c>
      <c r="BB850" s="6" t="s">
        <v>96</v>
      </c>
      <c r="BC850" s="6" t="s">
        <v>96</v>
      </c>
      <c r="BD850" s="6" t="s">
        <v>96</v>
      </c>
      <c r="BE850" s="6" t="s">
        <v>96</v>
      </c>
      <c r="BF850" s="6" t="s">
        <v>96</v>
      </c>
      <c r="BG850" s="6" t="s">
        <v>96</v>
      </c>
      <c r="BH850" s="6" t="s">
        <v>96</v>
      </c>
      <c r="BI850" s="6" t="s">
        <v>96</v>
      </c>
      <c r="BJ850" s="6" t="s">
        <v>96</v>
      </c>
      <c r="BK850" s="6" t="s">
        <v>96</v>
      </c>
      <c r="BL850" s="6" t="s">
        <v>96</v>
      </c>
      <c r="BM850" s="6" t="s">
        <v>96</v>
      </c>
      <c r="BN850" s="6" t="s">
        <v>96</v>
      </c>
      <c r="BO850" s="6" t="s">
        <v>96</v>
      </c>
      <c r="BP850" s="6" t="s">
        <v>96</v>
      </c>
      <c r="BQ850" s="6" t="s">
        <v>96</v>
      </c>
      <c r="BR850" s="6" t="s">
        <v>96</v>
      </c>
      <c r="BS850" s="6" t="s">
        <v>96</v>
      </c>
      <c r="BT850" s="6" t="s">
        <v>96</v>
      </c>
      <c r="BU850" s="6" t="s">
        <v>96</v>
      </c>
      <c r="BV850" s="6" t="s">
        <v>96</v>
      </c>
      <c r="BW850" s="6" t="s">
        <v>96</v>
      </c>
      <c r="BX850" s="6" t="s">
        <v>96</v>
      </c>
    </row>
    <row r="851" spans="1:76" x14ac:dyDescent="0.25">
      <c r="A851" s="6" t="s">
        <v>96</v>
      </c>
      <c r="B851" s="6" t="s">
        <v>96</v>
      </c>
      <c r="C851" s="6" t="s">
        <v>96</v>
      </c>
      <c r="D851" s="6" t="s">
        <v>96</v>
      </c>
      <c r="E851" s="6" t="s">
        <v>96</v>
      </c>
      <c r="F851" s="39" t="s">
        <v>96</v>
      </c>
      <c r="G851" s="6" t="s">
        <v>96</v>
      </c>
      <c r="H851" s="6" t="s">
        <v>96</v>
      </c>
      <c r="I851" t="s">
        <v>96</v>
      </c>
      <c r="J851" s="6" t="s">
        <v>96</v>
      </c>
      <c r="K851" s="6" t="s">
        <v>96</v>
      </c>
      <c r="L851" s="6" t="s">
        <v>96</v>
      </c>
      <c r="M851" s="6" t="s">
        <v>96</v>
      </c>
      <c r="N851" s="6" t="s">
        <v>96</v>
      </c>
      <c r="O851" s="6" t="s">
        <v>96</v>
      </c>
      <c r="P851" s="39" t="s">
        <v>96</v>
      </c>
      <c r="Q851" s="6" t="s">
        <v>96</v>
      </c>
      <c r="R851" s="6" t="s">
        <v>96</v>
      </c>
      <c r="S851" s="6" t="s">
        <v>96</v>
      </c>
      <c r="T851" s="6" t="s">
        <v>96</v>
      </c>
      <c r="U851" s="7" t="s">
        <v>96</v>
      </c>
      <c r="V851" s="16" t="s">
        <v>96</v>
      </c>
      <c r="W851" s="16" t="s">
        <v>96</v>
      </c>
      <c r="X851" s="16" t="s">
        <v>96</v>
      </c>
      <c r="Y851" s="16" t="s">
        <v>96</v>
      </c>
      <c r="Z851" s="61" t="s">
        <v>96</v>
      </c>
      <c r="AA851" s="6" t="s">
        <v>96</v>
      </c>
      <c r="AB851" s="6" t="s">
        <v>96</v>
      </c>
      <c r="AC851" s="6" t="s">
        <v>96</v>
      </c>
      <c r="AD851" s="6" t="s">
        <v>96</v>
      </c>
      <c r="AE851" s="6" t="s">
        <v>96</v>
      </c>
      <c r="AF851" s="6" t="s">
        <v>96</v>
      </c>
      <c r="AG851" s="6" t="s">
        <v>96</v>
      </c>
      <c r="AH851" s="6" t="s">
        <v>96</v>
      </c>
      <c r="AI851" s="6" t="s">
        <v>96</v>
      </c>
      <c r="AJ851" s="6" t="s">
        <v>96</v>
      </c>
      <c r="AK851" s="6" t="s">
        <v>96</v>
      </c>
      <c r="AL851" s="6" t="s">
        <v>96</v>
      </c>
      <c r="AM851" s="6" t="s">
        <v>96</v>
      </c>
      <c r="AN851" s="6" t="s">
        <v>96</v>
      </c>
      <c r="AO851" s="6" t="s">
        <v>96</v>
      </c>
      <c r="AP851" s="6" t="s">
        <v>96</v>
      </c>
      <c r="AQ851" s="6" t="s">
        <v>96</v>
      </c>
      <c r="AR851" s="6" t="s">
        <v>96</v>
      </c>
      <c r="AS851" s="6" t="s">
        <v>96</v>
      </c>
      <c r="AT851" s="6" t="s">
        <v>96</v>
      </c>
      <c r="AU851" s="6" t="s">
        <v>96</v>
      </c>
      <c r="AV851" s="6" t="s">
        <v>96</v>
      </c>
      <c r="AW851" s="6" t="s">
        <v>96</v>
      </c>
      <c r="AX851" s="6" t="s">
        <v>96</v>
      </c>
      <c r="AY851" s="6" t="s">
        <v>96</v>
      </c>
      <c r="AZ851" s="6" t="s">
        <v>96</v>
      </c>
      <c r="BA851" s="6" t="s">
        <v>96</v>
      </c>
      <c r="BB851" s="6" t="s">
        <v>96</v>
      </c>
      <c r="BC851" s="6" t="s">
        <v>96</v>
      </c>
      <c r="BD851" s="6" t="s">
        <v>96</v>
      </c>
      <c r="BE851" s="6" t="s">
        <v>96</v>
      </c>
      <c r="BF851" s="6" t="s">
        <v>96</v>
      </c>
      <c r="BG851" s="6" t="s">
        <v>96</v>
      </c>
      <c r="BH851" s="6" t="s">
        <v>96</v>
      </c>
      <c r="BI851" s="6" t="s">
        <v>96</v>
      </c>
      <c r="BJ851" s="6" t="s">
        <v>96</v>
      </c>
      <c r="BK851" s="6" t="s">
        <v>96</v>
      </c>
      <c r="BL851" s="6" t="s">
        <v>96</v>
      </c>
      <c r="BM851" s="6" t="s">
        <v>96</v>
      </c>
      <c r="BN851" s="6" t="s">
        <v>96</v>
      </c>
      <c r="BO851" s="6" t="s">
        <v>96</v>
      </c>
      <c r="BP851" s="6" t="s">
        <v>96</v>
      </c>
      <c r="BQ851" s="6" t="s">
        <v>96</v>
      </c>
      <c r="BR851" s="6" t="s">
        <v>96</v>
      </c>
      <c r="BS851" s="6" t="s">
        <v>96</v>
      </c>
      <c r="BT851" s="6" t="s">
        <v>96</v>
      </c>
      <c r="BU851" s="6" t="s">
        <v>96</v>
      </c>
      <c r="BV851" s="6" t="s">
        <v>96</v>
      </c>
      <c r="BW851" s="6" t="s">
        <v>96</v>
      </c>
      <c r="BX851" s="6" t="s">
        <v>96</v>
      </c>
    </row>
    <row r="852" spans="1:76" x14ac:dyDescent="0.25">
      <c r="A852" s="6" t="s">
        <v>96</v>
      </c>
      <c r="B852" s="6" t="s">
        <v>96</v>
      </c>
      <c r="C852" s="6" t="s">
        <v>96</v>
      </c>
      <c r="D852" s="6" t="s">
        <v>96</v>
      </c>
      <c r="E852" s="6" t="s">
        <v>96</v>
      </c>
      <c r="F852" s="39" t="s">
        <v>96</v>
      </c>
      <c r="G852" s="6" t="s">
        <v>96</v>
      </c>
      <c r="H852" s="6" t="s">
        <v>96</v>
      </c>
      <c r="I852" t="s">
        <v>96</v>
      </c>
      <c r="J852" s="6" t="s">
        <v>96</v>
      </c>
      <c r="K852" s="6" t="s">
        <v>96</v>
      </c>
      <c r="L852" s="6" t="s">
        <v>96</v>
      </c>
      <c r="M852" s="6" t="s">
        <v>96</v>
      </c>
      <c r="N852" s="6" t="s">
        <v>96</v>
      </c>
      <c r="O852" s="6" t="s">
        <v>96</v>
      </c>
      <c r="P852" s="39" t="s">
        <v>96</v>
      </c>
      <c r="Q852" s="6" t="s">
        <v>96</v>
      </c>
      <c r="R852" s="6" t="s">
        <v>96</v>
      </c>
      <c r="S852" s="6" t="s">
        <v>96</v>
      </c>
      <c r="T852" s="6" t="s">
        <v>96</v>
      </c>
      <c r="U852" s="7" t="s">
        <v>96</v>
      </c>
      <c r="V852" s="16" t="s">
        <v>96</v>
      </c>
      <c r="W852" s="16" t="s">
        <v>96</v>
      </c>
      <c r="X852" s="16" t="s">
        <v>96</v>
      </c>
      <c r="Y852" s="16" t="s">
        <v>96</v>
      </c>
      <c r="Z852" s="61" t="s">
        <v>96</v>
      </c>
      <c r="AA852" s="6" t="s">
        <v>96</v>
      </c>
      <c r="AB852" s="6" t="s">
        <v>96</v>
      </c>
      <c r="AC852" s="6" t="s">
        <v>96</v>
      </c>
      <c r="AD852" s="6" t="s">
        <v>96</v>
      </c>
      <c r="AE852" s="6" t="s">
        <v>96</v>
      </c>
      <c r="AF852" s="6" t="s">
        <v>96</v>
      </c>
      <c r="AG852" s="6" t="s">
        <v>96</v>
      </c>
      <c r="AH852" s="6" t="s">
        <v>96</v>
      </c>
      <c r="AI852" s="6" t="s">
        <v>96</v>
      </c>
      <c r="AJ852" s="6" t="s">
        <v>96</v>
      </c>
      <c r="AK852" s="6" t="s">
        <v>96</v>
      </c>
      <c r="AL852" s="6" t="s">
        <v>96</v>
      </c>
      <c r="AM852" s="6" t="s">
        <v>96</v>
      </c>
      <c r="AN852" s="6" t="s">
        <v>96</v>
      </c>
      <c r="AO852" s="6" t="s">
        <v>96</v>
      </c>
      <c r="AP852" s="6" t="s">
        <v>96</v>
      </c>
      <c r="AQ852" s="6" t="s">
        <v>96</v>
      </c>
      <c r="AR852" s="6" t="s">
        <v>96</v>
      </c>
      <c r="AS852" s="6" t="s">
        <v>96</v>
      </c>
      <c r="AT852" s="6" t="s">
        <v>96</v>
      </c>
      <c r="AU852" s="6" t="s">
        <v>96</v>
      </c>
      <c r="AV852" s="6" t="s">
        <v>96</v>
      </c>
      <c r="AW852" s="6" t="s">
        <v>96</v>
      </c>
      <c r="AX852" s="6" t="s">
        <v>96</v>
      </c>
      <c r="AY852" s="6" t="s">
        <v>96</v>
      </c>
      <c r="AZ852" s="6" t="s">
        <v>96</v>
      </c>
      <c r="BA852" s="6" t="s">
        <v>96</v>
      </c>
      <c r="BB852" s="6" t="s">
        <v>96</v>
      </c>
      <c r="BC852" s="6" t="s">
        <v>96</v>
      </c>
      <c r="BD852" s="6" t="s">
        <v>96</v>
      </c>
      <c r="BE852" s="6" t="s">
        <v>96</v>
      </c>
      <c r="BF852" s="6" t="s">
        <v>96</v>
      </c>
      <c r="BG852" s="6" t="s">
        <v>96</v>
      </c>
      <c r="BH852" s="6" t="s">
        <v>96</v>
      </c>
      <c r="BI852" s="6" t="s">
        <v>96</v>
      </c>
      <c r="BJ852" s="6" t="s">
        <v>96</v>
      </c>
      <c r="BK852" s="6" t="s">
        <v>96</v>
      </c>
      <c r="BL852" s="6" t="s">
        <v>96</v>
      </c>
      <c r="BM852" s="6" t="s">
        <v>96</v>
      </c>
      <c r="BN852" s="6" t="s">
        <v>96</v>
      </c>
      <c r="BO852" s="6" t="s">
        <v>96</v>
      </c>
      <c r="BP852" s="6" t="s">
        <v>96</v>
      </c>
      <c r="BQ852" s="6" t="s">
        <v>96</v>
      </c>
      <c r="BR852" s="6" t="s">
        <v>96</v>
      </c>
      <c r="BS852" s="6" t="s">
        <v>96</v>
      </c>
      <c r="BT852" s="6" t="s">
        <v>96</v>
      </c>
      <c r="BU852" s="6" t="s">
        <v>96</v>
      </c>
      <c r="BV852" s="6" t="s">
        <v>96</v>
      </c>
      <c r="BW852" s="6" t="s">
        <v>96</v>
      </c>
      <c r="BX852" s="6" t="s">
        <v>96</v>
      </c>
    </row>
    <row r="853" spans="1:76" x14ac:dyDescent="0.25">
      <c r="A853" s="6" t="s">
        <v>96</v>
      </c>
      <c r="B853" s="6" t="s">
        <v>96</v>
      </c>
      <c r="C853" s="6" t="s">
        <v>96</v>
      </c>
      <c r="D853" s="6" t="s">
        <v>96</v>
      </c>
      <c r="E853" s="6" t="s">
        <v>96</v>
      </c>
      <c r="F853" s="39" t="s">
        <v>96</v>
      </c>
      <c r="G853" s="6" t="s">
        <v>96</v>
      </c>
      <c r="H853" s="6" t="s">
        <v>96</v>
      </c>
      <c r="I853" t="s">
        <v>96</v>
      </c>
      <c r="J853" s="6" t="s">
        <v>96</v>
      </c>
      <c r="K853" s="6" t="s">
        <v>96</v>
      </c>
      <c r="L853" s="6" t="s">
        <v>96</v>
      </c>
      <c r="M853" s="6" t="s">
        <v>96</v>
      </c>
      <c r="N853" s="6" t="s">
        <v>96</v>
      </c>
      <c r="O853" s="6" t="s">
        <v>96</v>
      </c>
      <c r="P853" s="39" t="s">
        <v>96</v>
      </c>
      <c r="Q853" s="6" t="s">
        <v>96</v>
      </c>
      <c r="R853" s="6" t="s">
        <v>96</v>
      </c>
      <c r="S853" s="6" t="s">
        <v>96</v>
      </c>
      <c r="T853" s="6" t="s">
        <v>96</v>
      </c>
      <c r="U853" s="7" t="s">
        <v>96</v>
      </c>
      <c r="V853" s="16" t="s">
        <v>96</v>
      </c>
      <c r="W853" s="16" t="s">
        <v>96</v>
      </c>
      <c r="X853" s="16" t="s">
        <v>96</v>
      </c>
      <c r="Y853" s="16" t="s">
        <v>96</v>
      </c>
      <c r="Z853" s="61" t="s">
        <v>96</v>
      </c>
      <c r="AA853" s="6" t="s">
        <v>96</v>
      </c>
      <c r="AB853" s="6" t="s">
        <v>96</v>
      </c>
      <c r="AC853" s="6" t="s">
        <v>96</v>
      </c>
      <c r="AD853" s="6" t="s">
        <v>96</v>
      </c>
      <c r="AE853" s="6" t="s">
        <v>96</v>
      </c>
      <c r="AF853" s="6" t="s">
        <v>96</v>
      </c>
      <c r="AG853" s="6" t="s">
        <v>96</v>
      </c>
      <c r="AH853" s="6" t="s">
        <v>96</v>
      </c>
      <c r="AI853" s="6" t="s">
        <v>96</v>
      </c>
      <c r="AJ853" s="6" t="s">
        <v>96</v>
      </c>
      <c r="AK853" s="6" t="s">
        <v>96</v>
      </c>
      <c r="AL853" s="6" t="s">
        <v>96</v>
      </c>
      <c r="AM853" s="6" t="s">
        <v>96</v>
      </c>
      <c r="AN853" s="6" t="s">
        <v>96</v>
      </c>
      <c r="AO853" s="6" t="s">
        <v>96</v>
      </c>
      <c r="AP853" s="6" t="s">
        <v>96</v>
      </c>
      <c r="AQ853" s="6" t="s">
        <v>96</v>
      </c>
      <c r="AR853" s="6" t="s">
        <v>96</v>
      </c>
      <c r="AS853" s="6" t="s">
        <v>96</v>
      </c>
      <c r="AT853" s="6" t="s">
        <v>96</v>
      </c>
      <c r="AU853" s="6" t="s">
        <v>96</v>
      </c>
      <c r="AV853" s="6" t="s">
        <v>96</v>
      </c>
      <c r="AW853" s="6" t="s">
        <v>96</v>
      </c>
      <c r="AX853" s="6" t="s">
        <v>96</v>
      </c>
      <c r="AY853" s="6" t="s">
        <v>96</v>
      </c>
      <c r="AZ853" s="6" t="s">
        <v>96</v>
      </c>
      <c r="BA853" s="6" t="s">
        <v>96</v>
      </c>
      <c r="BB853" s="6" t="s">
        <v>96</v>
      </c>
      <c r="BC853" s="6" t="s">
        <v>96</v>
      </c>
      <c r="BD853" s="6" t="s">
        <v>96</v>
      </c>
      <c r="BE853" s="6" t="s">
        <v>96</v>
      </c>
      <c r="BF853" s="6" t="s">
        <v>96</v>
      </c>
      <c r="BG853" s="6" t="s">
        <v>96</v>
      </c>
      <c r="BH853" s="6" t="s">
        <v>96</v>
      </c>
      <c r="BI853" s="6" t="s">
        <v>96</v>
      </c>
      <c r="BJ853" s="6" t="s">
        <v>96</v>
      </c>
      <c r="BK853" s="6" t="s">
        <v>96</v>
      </c>
      <c r="BL853" s="6" t="s">
        <v>96</v>
      </c>
      <c r="BM853" s="6" t="s">
        <v>96</v>
      </c>
      <c r="BN853" s="6" t="s">
        <v>96</v>
      </c>
      <c r="BO853" s="6" t="s">
        <v>96</v>
      </c>
      <c r="BP853" s="6" t="s">
        <v>96</v>
      </c>
      <c r="BQ853" s="6" t="s">
        <v>96</v>
      </c>
      <c r="BR853" s="6" t="s">
        <v>96</v>
      </c>
      <c r="BS853" s="6" t="s">
        <v>96</v>
      </c>
      <c r="BT853" s="6" t="s">
        <v>96</v>
      </c>
      <c r="BU853" s="6" t="s">
        <v>96</v>
      </c>
      <c r="BV853" s="6" t="s">
        <v>96</v>
      </c>
      <c r="BW853" s="6" t="s">
        <v>96</v>
      </c>
      <c r="BX853" s="6" t="s">
        <v>96</v>
      </c>
    </row>
    <row r="854" spans="1:76" x14ac:dyDescent="0.25">
      <c r="A854" s="6" t="s">
        <v>96</v>
      </c>
      <c r="B854" s="6" t="s">
        <v>96</v>
      </c>
      <c r="C854" s="6" t="s">
        <v>96</v>
      </c>
      <c r="D854" s="6" t="s">
        <v>96</v>
      </c>
      <c r="E854" s="6" t="s">
        <v>96</v>
      </c>
      <c r="F854" s="39" t="s">
        <v>96</v>
      </c>
      <c r="G854" s="6" t="s">
        <v>96</v>
      </c>
      <c r="H854" s="6" t="s">
        <v>96</v>
      </c>
      <c r="I854" t="s">
        <v>96</v>
      </c>
      <c r="J854" s="6" t="s">
        <v>96</v>
      </c>
      <c r="K854" s="6" t="s">
        <v>96</v>
      </c>
      <c r="L854" s="6" t="s">
        <v>96</v>
      </c>
      <c r="M854" s="6" t="s">
        <v>96</v>
      </c>
      <c r="N854" s="6" t="s">
        <v>96</v>
      </c>
      <c r="O854" s="6" t="s">
        <v>96</v>
      </c>
      <c r="P854" s="39" t="s">
        <v>96</v>
      </c>
      <c r="Q854" s="6" t="s">
        <v>96</v>
      </c>
      <c r="R854" s="6" t="s">
        <v>96</v>
      </c>
      <c r="S854" s="6" t="s">
        <v>96</v>
      </c>
      <c r="T854" s="6" t="s">
        <v>96</v>
      </c>
      <c r="U854" s="7" t="s">
        <v>96</v>
      </c>
      <c r="V854" s="16" t="s">
        <v>96</v>
      </c>
      <c r="W854" s="16" t="s">
        <v>96</v>
      </c>
      <c r="X854" s="16" t="s">
        <v>96</v>
      </c>
      <c r="Y854" s="16" t="s">
        <v>96</v>
      </c>
      <c r="Z854" s="61" t="s">
        <v>96</v>
      </c>
      <c r="AA854" s="6" t="s">
        <v>96</v>
      </c>
      <c r="AB854" s="6" t="s">
        <v>96</v>
      </c>
      <c r="AC854" s="6" t="s">
        <v>96</v>
      </c>
      <c r="AD854" s="6" t="s">
        <v>96</v>
      </c>
      <c r="AE854" s="6" t="s">
        <v>96</v>
      </c>
      <c r="AF854" s="6" t="s">
        <v>96</v>
      </c>
      <c r="AG854" s="6" t="s">
        <v>96</v>
      </c>
      <c r="AH854" s="6" t="s">
        <v>96</v>
      </c>
      <c r="AI854" s="6" t="s">
        <v>96</v>
      </c>
      <c r="AJ854" s="6" t="s">
        <v>96</v>
      </c>
      <c r="AK854" s="6" t="s">
        <v>96</v>
      </c>
      <c r="AL854" s="6" t="s">
        <v>96</v>
      </c>
      <c r="AM854" s="6" t="s">
        <v>96</v>
      </c>
      <c r="AN854" s="6" t="s">
        <v>96</v>
      </c>
      <c r="AO854" s="6" t="s">
        <v>96</v>
      </c>
      <c r="AP854" s="6" t="s">
        <v>96</v>
      </c>
      <c r="AQ854" s="6" t="s">
        <v>96</v>
      </c>
      <c r="AR854" s="6" t="s">
        <v>96</v>
      </c>
      <c r="AS854" s="6" t="s">
        <v>96</v>
      </c>
      <c r="AT854" s="6" t="s">
        <v>96</v>
      </c>
      <c r="AU854" s="6" t="s">
        <v>96</v>
      </c>
      <c r="AV854" s="6" t="s">
        <v>96</v>
      </c>
      <c r="AW854" s="6" t="s">
        <v>96</v>
      </c>
      <c r="AX854" s="6" t="s">
        <v>96</v>
      </c>
      <c r="AY854" s="6" t="s">
        <v>96</v>
      </c>
      <c r="AZ854" s="6" t="s">
        <v>96</v>
      </c>
      <c r="BA854" s="6" t="s">
        <v>96</v>
      </c>
      <c r="BB854" s="6" t="s">
        <v>96</v>
      </c>
      <c r="BC854" s="6" t="s">
        <v>96</v>
      </c>
      <c r="BD854" s="6" t="s">
        <v>96</v>
      </c>
      <c r="BE854" s="6" t="s">
        <v>96</v>
      </c>
      <c r="BF854" s="6" t="s">
        <v>96</v>
      </c>
      <c r="BG854" s="6" t="s">
        <v>96</v>
      </c>
      <c r="BH854" s="6" t="s">
        <v>96</v>
      </c>
      <c r="BI854" s="6" t="s">
        <v>96</v>
      </c>
      <c r="BJ854" s="6" t="s">
        <v>96</v>
      </c>
      <c r="BK854" s="6" t="s">
        <v>96</v>
      </c>
      <c r="BL854" s="6" t="s">
        <v>96</v>
      </c>
      <c r="BM854" s="6" t="s">
        <v>96</v>
      </c>
      <c r="BN854" s="6" t="s">
        <v>96</v>
      </c>
      <c r="BO854" s="6" t="s">
        <v>96</v>
      </c>
      <c r="BP854" s="6" t="s">
        <v>96</v>
      </c>
      <c r="BQ854" s="6" t="s">
        <v>96</v>
      </c>
      <c r="BR854" s="6" t="s">
        <v>96</v>
      </c>
      <c r="BS854" s="6" t="s">
        <v>96</v>
      </c>
      <c r="BT854" s="6" t="s">
        <v>96</v>
      </c>
      <c r="BU854" s="6" t="s">
        <v>96</v>
      </c>
      <c r="BV854" s="6" t="s">
        <v>96</v>
      </c>
      <c r="BW854" s="6" t="s">
        <v>96</v>
      </c>
      <c r="BX854" s="6" t="s">
        <v>96</v>
      </c>
    </row>
    <row r="855" spans="1:76" x14ac:dyDescent="0.25">
      <c r="A855" s="6" t="s">
        <v>96</v>
      </c>
      <c r="B855" s="6" t="s">
        <v>96</v>
      </c>
      <c r="C855" s="6" t="s">
        <v>96</v>
      </c>
      <c r="D855" s="6" t="s">
        <v>96</v>
      </c>
      <c r="E855" s="6" t="s">
        <v>96</v>
      </c>
      <c r="F855" s="39" t="s">
        <v>96</v>
      </c>
      <c r="G855" s="6" t="s">
        <v>96</v>
      </c>
      <c r="H855" s="6" t="s">
        <v>96</v>
      </c>
      <c r="I855" t="s">
        <v>96</v>
      </c>
      <c r="J855" s="6" t="s">
        <v>96</v>
      </c>
      <c r="K855" s="6" t="s">
        <v>96</v>
      </c>
      <c r="L855" s="6" t="s">
        <v>96</v>
      </c>
      <c r="M855" s="6" t="s">
        <v>96</v>
      </c>
      <c r="N855" s="6" t="s">
        <v>96</v>
      </c>
      <c r="O855" s="6" t="s">
        <v>96</v>
      </c>
      <c r="P855" s="39" t="s">
        <v>96</v>
      </c>
      <c r="Q855" s="6" t="s">
        <v>96</v>
      </c>
      <c r="R855" s="6" t="s">
        <v>96</v>
      </c>
      <c r="S855" s="6" t="s">
        <v>96</v>
      </c>
      <c r="T855" s="6" t="s">
        <v>96</v>
      </c>
      <c r="U855" s="7" t="s">
        <v>96</v>
      </c>
      <c r="V855" s="16" t="s">
        <v>96</v>
      </c>
      <c r="W855" s="16" t="s">
        <v>96</v>
      </c>
      <c r="X855" s="16" t="s">
        <v>96</v>
      </c>
      <c r="Y855" s="16" t="s">
        <v>96</v>
      </c>
      <c r="Z855" s="61" t="s">
        <v>96</v>
      </c>
      <c r="AA855" s="6" t="s">
        <v>96</v>
      </c>
      <c r="AB855" s="6" t="s">
        <v>96</v>
      </c>
      <c r="AC855" s="6" t="s">
        <v>96</v>
      </c>
      <c r="AD855" s="6" t="s">
        <v>96</v>
      </c>
      <c r="AE855" s="6" t="s">
        <v>96</v>
      </c>
      <c r="AF855" s="6" t="s">
        <v>96</v>
      </c>
      <c r="AG855" s="6" t="s">
        <v>96</v>
      </c>
      <c r="AH855" s="6" t="s">
        <v>96</v>
      </c>
      <c r="AI855" s="6" t="s">
        <v>96</v>
      </c>
      <c r="AJ855" s="6" t="s">
        <v>96</v>
      </c>
      <c r="AK855" s="6" t="s">
        <v>96</v>
      </c>
      <c r="AL855" s="6" t="s">
        <v>96</v>
      </c>
      <c r="AM855" s="6" t="s">
        <v>96</v>
      </c>
      <c r="AN855" s="6" t="s">
        <v>96</v>
      </c>
      <c r="AO855" s="6" t="s">
        <v>96</v>
      </c>
      <c r="AP855" s="6" t="s">
        <v>96</v>
      </c>
      <c r="AQ855" s="6" t="s">
        <v>96</v>
      </c>
      <c r="AR855" s="6" t="s">
        <v>96</v>
      </c>
      <c r="AS855" s="6" t="s">
        <v>96</v>
      </c>
      <c r="AT855" s="6" t="s">
        <v>96</v>
      </c>
      <c r="AU855" s="6" t="s">
        <v>96</v>
      </c>
      <c r="AV855" s="6" t="s">
        <v>96</v>
      </c>
      <c r="AW855" s="6" t="s">
        <v>96</v>
      </c>
      <c r="AX855" s="6" t="s">
        <v>96</v>
      </c>
      <c r="AY855" s="6" t="s">
        <v>96</v>
      </c>
      <c r="AZ855" s="6" t="s">
        <v>96</v>
      </c>
      <c r="BA855" s="6" t="s">
        <v>96</v>
      </c>
      <c r="BB855" s="6" t="s">
        <v>96</v>
      </c>
      <c r="BC855" s="6" t="s">
        <v>96</v>
      </c>
      <c r="BD855" s="6" t="s">
        <v>96</v>
      </c>
      <c r="BE855" s="6" t="s">
        <v>96</v>
      </c>
      <c r="BF855" s="6" t="s">
        <v>96</v>
      </c>
      <c r="BG855" s="6" t="s">
        <v>96</v>
      </c>
      <c r="BH855" s="6" t="s">
        <v>96</v>
      </c>
      <c r="BI855" s="6" t="s">
        <v>96</v>
      </c>
      <c r="BJ855" s="6" t="s">
        <v>96</v>
      </c>
      <c r="BK855" s="6" t="s">
        <v>96</v>
      </c>
      <c r="BL855" s="6" t="s">
        <v>96</v>
      </c>
      <c r="BM855" s="6" t="s">
        <v>96</v>
      </c>
      <c r="BN855" s="6" t="s">
        <v>96</v>
      </c>
      <c r="BO855" s="6" t="s">
        <v>96</v>
      </c>
      <c r="BP855" s="6" t="s">
        <v>96</v>
      </c>
      <c r="BQ855" s="6" t="s">
        <v>96</v>
      </c>
      <c r="BR855" s="6" t="s">
        <v>96</v>
      </c>
      <c r="BS855" s="6" t="s">
        <v>96</v>
      </c>
      <c r="BT855" s="6" t="s">
        <v>96</v>
      </c>
      <c r="BU855" s="6" t="s">
        <v>96</v>
      </c>
      <c r="BV855" s="6" t="s">
        <v>96</v>
      </c>
      <c r="BW855" s="6" t="s">
        <v>96</v>
      </c>
      <c r="BX855" s="6" t="s">
        <v>96</v>
      </c>
    </row>
    <row r="856" spans="1:76" x14ac:dyDescent="0.25">
      <c r="A856" s="6" t="s">
        <v>96</v>
      </c>
      <c r="B856" s="6" t="s">
        <v>96</v>
      </c>
      <c r="C856" s="6" t="s">
        <v>96</v>
      </c>
      <c r="D856" s="6" t="s">
        <v>96</v>
      </c>
      <c r="E856" s="6" t="s">
        <v>96</v>
      </c>
      <c r="F856" s="39" t="s">
        <v>96</v>
      </c>
      <c r="G856" s="6" t="s">
        <v>96</v>
      </c>
      <c r="H856" s="6" t="s">
        <v>96</v>
      </c>
      <c r="I856" t="s">
        <v>96</v>
      </c>
      <c r="J856" s="6" t="s">
        <v>96</v>
      </c>
      <c r="K856" s="6" t="s">
        <v>96</v>
      </c>
      <c r="L856" s="6" t="s">
        <v>96</v>
      </c>
      <c r="M856" s="6" t="s">
        <v>96</v>
      </c>
      <c r="N856" s="6" t="s">
        <v>96</v>
      </c>
      <c r="O856" s="6" t="s">
        <v>96</v>
      </c>
      <c r="P856" s="39" t="s">
        <v>96</v>
      </c>
      <c r="Q856" s="6" t="s">
        <v>96</v>
      </c>
      <c r="R856" s="6" t="s">
        <v>96</v>
      </c>
      <c r="S856" s="6" t="s">
        <v>96</v>
      </c>
      <c r="T856" s="6" t="s">
        <v>96</v>
      </c>
      <c r="U856" s="7" t="s">
        <v>96</v>
      </c>
      <c r="V856" s="16" t="s">
        <v>96</v>
      </c>
      <c r="W856" s="16" t="s">
        <v>96</v>
      </c>
      <c r="X856" s="16" t="s">
        <v>96</v>
      </c>
      <c r="Y856" s="16" t="s">
        <v>96</v>
      </c>
      <c r="Z856" s="61" t="s">
        <v>96</v>
      </c>
      <c r="AA856" s="6" t="s">
        <v>96</v>
      </c>
      <c r="AB856" s="6" t="s">
        <v>96</v>
      </c>
      <c r="AC856" s="6" t="s">
        <v>96</v>
      </c>
      <c r="AD856" s="6" t="s">
        <v>96</v>
      </c>
      <c r="AE856" s="6" t="s">
        <v>96</v>
      </c>
      <c r="AF856" s="6" t="s">
        <v>96</v>
      </c>
      <c r="AG856" s="6" t="s">
        <v>96</v>
      </c>
      <c r="AH856" s="6" t="s">
        <v>96</v>
      </c>
      <c r="AI856" s="6" t="s">
        <v>96</v>
      </c>
      <c r="AJ856" s="6" t="s">
        <v>96</v>
      </c>
      <c r="AK856" s="6" t="s">
        <v>96</v>
      </c>
      <c r="AL856" s="6" t="s">
        <v>96</v>
      </c>
      <c r="AM856" s="6" t="s">
        <v>96</v>
      </c>
      <c r="AN856" s="6" t="s">
        <v>96</v>
      </c>
      <c r="AO856" s="6" t="s">
        <v>96</v>
      </c>
      <c r="AP856" s="6" t="s">
        <v>96</v>
      </c>
      <c r="AQ856" s="6" t="s">
        <v>96</v>
      </c>
      <c r="AR856" s="6" t="s">
        <v>96</v>
      </c>
      <c r="AS856" s="6" t="s">
        <v>96</v>
      </c>
      <c r="AT856" s="6" t="s">
        <v>96</v>
      </c>
      <c r="AU856" s="6" t="s">
        <v>96</v>
      </c>
      <c r="AV856" s="6" t="s">
        <v>96</v>
      </c>
      <c r="AW856" s="6" t="s">
        <v>96</v>
      </c>
      <c r="AX856" s="6" t="s">
        <v>96</v>
      </c>
      <c r="AY856" s="6" t="s">
        <v>96</v>
      </c>
      <c r="AZ856" s="6" t="s">
        <v>96</v>
      </c>
      <c r="BA856" s="6" t="s">
        <v>96</v>
      </c>
      <c r="BB856" s="6" t="s">
        <v>96</v>
      </c>
      <c r="BC856" s="6" t="s">
        <v>96</v>
      </c>
      <c r="BD856" s="6" t="s">
        <v>96</v>
      </c>
      <c r="BE856" s="6" t="s">
        <v>96</v>
      </c>
      <c r="BF856" s="6" t="s">
        <v>96</v>
      </c>
      <c r="BG856" s="6" t="s">
        <v>96</v>
      </c>
      <c r="BH856" s="6" t="s">
        <v>96</v>
      </c>
      <c r="BI856" s="6" t="s">
        <v>96</v>
      </c>
      <c r="BJ856" s="6" t="s">
        <v>96</v>
      </c>
      <c r="BK856" s="6" t="s">
        <v>96</v>
      </c>
      <c r="BL856" s="6" t="s">
        <v>96</v>
      </c>
      <c r="BM856" s="6" t="s">
        <v>96</v>
      </c>
      <c r="BN856" s="6" t="s">
        <v>96</v>
      </c>
      <c r="BO856" s="6" t="s">
        <v>96</v>
      </c>
      <c r="BP856" s="6" t="s">
        <v>96</v>
      </c>
      <c r="BQ856" s="6" t="s">
        <v>96</v>
      </c>
      <c r="BR856" s="6" t="s">
        <v>96</v>
      </c>
      <c r="BS856" s="6" t="s">
        <v>96</v>
      </c>
      <c r="BT856" s="6" t="s">
        <v>96</v>
      </c>
      <c r="BU856" s="6" t="s">
        <v>96</v>
      </c>
      <c r="BV856" s="6" t="s">
        <v>96</v>
      </c>
      <c r="BW856" s="6" t="s">
        <v>96</v>
      </c>
      <c r="BX856" s="6" t="s">
        <v>96</v>
      </c>
    </row>
    <row r="857" spans="1:76" x14ac:dyDescent="0.25">
      <c r="A857" s="6" t="s">
        <v>96</v>
      </c>
      <c r="B857" s="6" t="s">
        <v>96</v>
      </c>
      <c r="C857" s="6" t="s">
        <v>96</v>
      </c>
      <c r="D857" s="6" t="s">
        <v>96</v>
      </c>
      <c r="E857" s="6" t="s">
        <v>96</v>
      </c>
      <c r="F857" s="39" t="s">
        <v>96</v>
      </c>
      <c r="G857" s="6" t="s">
        <v>96</v>
      </c>
      <c r="H857" s="6" t="s">
        <v>96</v>
      </c>
      <c r="I857" t="s">
        <v>96</v>
      </c>
      <c r="J857" s="6" t="s">
        <v>96</v>
      </c>
      <c r="K857" s="6" t="s">
        <v>96</v>
      </c>
      <c r="L857" s="6" t="s">
        <v>96</v>
      </c>
      <c r="M857" s="6" t="s">
        <v>96</v>
      </c>
      <c r="N857" s="6" t="s">
        <v>96</v>
      </c>
      <c r="O857" s="6" t="s">
        <v>96</v>
      </c>
      <c r="P857" s="39" t="s">
        <v>96</v>
      </c>
      <c r="Q857" s="6" t="s">
        <v>96</v>
      </c>
      <c r="R857" s="6" t="s">
        <v>96</v>
      </c>
      <c r="S857" s="6" t="s">
        <v>96</v>
      </c>
      <c r="T857" s="6" t="s">
        <v>96</v>
      </c>
      <c r="U857" s="7" t="s">
        <v>96</v>
      </c>
      <c r="V857" s="16" t="s">
        <v>96</v>
      </c>
      <c r="W857" s="16" t="s">
        <v>96</v>
      </c>
      <c r="X857" s="16" t="s">
        <v>96</v>
      </c>
      <c r="Y857" s="16" t="s">
        <v>96</v>
      </c>
      <c r="Z857" s="61" t="s">
        <v>96</v>
      </c>
      <c r="AA857" s="6" t="s">
        <v>96</v>
      </c>
      <c r="AB857" s="6" t="s">
        <v>96</v>
      </c>
      <c r="AC857" s="6" t="s">
        <v>96</v>
      </c>
      <c r="AD857" s="6" t="s">
        <v>96</v>
      </c>
      <c r="AE857" s="6" t="s">
        <v>96</v>
      </c>
      <c r="AF857" s="6" t="s">
        <v>96</v>
      </c>
      <c r="AG857" s="6" t="s">
        <v>96</v>
      </c>
      <c r="AH857" s="6" t="s">
        <v>96</v>
      </c>
      <c r="AI857" s="6" t="s">
        <v>96</v>
      </c>
      <c r="AJ857" s="6" t="s">
        <v>96</v>
      </c>
      <c r="AK857" s="6" t="s">
        <v>96</v>
      </c>
      <c r="AL857" s="6" t="s">
        <v>96</v>
      </c>
      <c r="AM857" s="6" t="s">
        <v>96</v>
      </c>
      <c r="AN857" s="6" t="s">
        <v>96</v>
      </c>
      <c r="AO857" s="6" t="s">
        <v>96</v>
      </c>
      <c r="AP857" s="6" t="s">
        <v>96</v>
      </c>
      <c r="AQ857" s="6" t="s">
        <v>96</v>
      </c>
      <c r="AR857" s="6" t="s">
        <v>96</v>
      </c>
      <c r="AS857" s="6" t="s">
        <v>96</v>
      </c>
      <c r="AT857" s="6" t="s">
        <v>96</v>
      </c>
      <c r="AU857" s="6" t="s">
        <v>96</v>
      </c>
      <c r="AV857" s="6" t="s">
        <v>96</v>
      </c>
      <c r="AW857" s="6" t="s">
        <v>96</v>
      </c>
      <c r="AX857" s="6" t="s">
        <v>96</v>
      </c>
      <c r="AY857" s="6" t="s">
        <v>96</v>
      </c>
      <c r="AZ857" s="6" t="s">
        <v>96</v>
      </c>
      <c r="BA857" s="6" t="s">
        <v>96</v>
      </c>
      <c r="BB857" s="6" t="s">
        <v>96</v>
      </c>
      <c r="BC857" s="6" t="s">
        <v>96</v>
      </c>
      <c r="BD857" s="6" t="s">
        <v>96</v>
      </c>
      <c r="BE857" s="6" t="s">
        <v>96</v>
      </c>
      <c r="BF857" s="6" t="s">
        <v>96</v>
      </c>
      <c r="BG857" s="6" t="s">
        <v>96</v>
      </c>
      <c r="BH857" s="6" t="s">
        <v>96</v>
      </c>
      <c r="BI857" s="6" t="s">
        <v>96</v>
      </c>
      <c r="BJ857" s="6" t="s">
        <v>96</v>
      </c>
      <c r="BK857" s="6" t="s">
        <v>96</v>
      </c>
      <c r="BL857" s="6" t="s">
        <v>96</v>
      </c>
      <c r="BM857" s="6" t="s">
        <v>96</v>
      </c>
      <c r="BN857" s="6" t="s">
        <v>96</v>
      </c>
      <c r="BO857" s="6" t="s">
        <v>96</v>
      </c>
      <c r="BP857" s="6" t="s">
        <v>96</v>
      </c>
      <c r="BQ857" s="6" t="s">
        <v>96</v>
      </c>
      <c r="BR857" s="6" t="s">
        <v>96</v>
      </c>
      <c r="BS857" s="6" t="s">
        <v>96</v>
      </c>
      <c r="BT857" s="6" t="s">
        <v>96</v>
      </c>
      <c r="BU857" s="6" t="s">
        <v>96</v>
      </c>
      <c r="BV857" s="6" t="s">
        <v>96</v>
      </c>
      <c r="BW857" s="6" t="s">
        <v>96</v>
      </c>
      <c r="BX857" s="6" t="s">
        <v>96</v>
      </c>
    </row>
    <row r="858" spans="1:76" x14ac:dyDescent="0.25">
      <c r="A858" s="6" t="s">
        <v>96</v>
      </c>
      <c r="B858" s="6" t="s">
        <v>96</v>
      </c>
      <c r="C858" s="6" t="s">
        <v>96</v>
      </c>
      <c r="D858" s="6" t="s">
        <v>96</v>
      </c>
      <c r="E858" s="6" t="s">
        <v>96</v>
      </c>
      <c r="F858" s="39" t="s">
        <v>96</v>
      </c>
      <c r="G858" s="6" t="s">
        <v>96</v>
      </c>
      <c r="H858" s="6" t="s">
        <v>96</v>
      </c>
      <c r="I858" t="s">
        <v>96</v>
      </c>
      <c r="J858" s="6" t="s">
        <v>96</v>
      </c>
      <c r="K858" s="6" t="s">
        <v>96</v>
      </c>
      <c r="L858" s="6" t="s">
        <v>96</v>
      </c>
      <c r="M858" s="6" t="s">
        <v>96</v>
      </c>
      <c r="N858" s="6" t="s">
        <v>96</v>
      </c>
      <c r="O858" s="6" t="s">
        <v>96</v>
      </c>
      <c r="P858" s="39" t="s">
        <v>96</v>
      </c>
      <c r="Q858" s="6" t="s">
        <v>96</v>
      </c>
      <c r="R858" s="6" t="s">
        <v>96</v>
      </c>
      <c r="S858" s="6" t="s">
        <v>96</v>
      </c>
      <c r="T858" s="6" t="s">
        <v>96</v>
      </c>
      <c r="U858" s="7" t="s">
        <v>96</v>
      </c>
      <c r="V858" s="16" t="s">
        <v>96</v>
      </c>
      <c r="W858" s="16" t="s">
        <v>96</v>
      </c>
      <c r="X858" s="16" t="s">
        <v>96</v>
      </c>
      <c r="Y858" s="16" t="s">
        <v>96</v>
      </c>
      <c r="Z858" s="61" t="s">
        <v>96</v>
      </c>
      <c r="AA858" s="6" t="s">
        <v>96</v>
      </c>
      <c r="AB858" s="6" t="s">
        <v>96</v>
      </c>
      <c r="AC858" s="6" t="s">
        <v>96</v>
      </c>
      <c r="AD858" s="6" t="s">
        <v>96</v>
      </c>
      <c r="AE858" s="6" t="s">
        <v>96</v>
      </c>
      <c r="AF858" s="6" t="s">
        <v>96</v>
      </c>
      <c r="AG858" s="6" t="s">
        <v>96</v>
      </c>
      <c r="AH858" s="6" t="s">
        <v>96</v>
      </c>
      <c r="AI858" s="6" t="s">
        <v>96</v>
      </c>
      <c r="AJ858" s="6" t="s">
        <v>96</v>
      </c>
      <c r="AK858" s="6" t="s">
        <v>96</v>
      </c>
      <c r="AL858" s="6" t="s">
        <v>96</v>
      </c>
      <c r="AM858" s="6" t="s">
        <v>96</v>
      </c>
      <c r="AN858" s="6" t="s">
        <v>96</v>
      </c>
      <c r="AO858" s="6" t="s">
        <v>96</v>
      </c>
      <c r="AP858" s="6" t="s">
        <v>96</v>
      </c>
      <c r="AQ858" s="6" t="s">
        <v>96</v>
      </c>
      <c r="AR858" s="6" t="s">
        <v>96</v>
      </c>
      <c r="AS858" s="6" t="s">
        <v>96</v>
      </c>
      <c r="AT858" s="6" t="s">
        <v>96</v>
      </c>
      <c r="AU858" s="6" t="s">
        <v>96</v>
      </c>
      <c r="AV858" s="6" t="s">
        <v>96</v>
      </c>
      <c r="AW858" s="6" t="s">
        <v>96</v>
      </c>
      <c r="AX858" s="6" t="s">
        <v>96</v>
      </c>
      <c r="AY858" s="6" t="s">
        <v>96</v>
      </c>
      <c r="AZ858" s="6" t="s">
        <v>96</v>
      </c>
      <c r="BA858" s="6" t="s">
        <v>96</v>
      </c>
      <c r="BB858" s="6" t="s">
        <v>96</v>
      </c>
      <c r="BC858" s="6" t="s">
        <v>96</v>
      </c>
      <c r="BD858" s="6" t="s">
        <v>96</v>
      </c>
      <c r="BE858" s="6" t="s">
        <v>96</v>
      </c>
      <c r="BF858" s="6" t="s">
        <v>96</v>
      </c>
      <c r="BG858" s="6" t="s">
        <v>96</v>
      </c>
      <c r="BH858" s="6" t="s">
        <v>96</v>
      </c>
      <c r="BI858" s="6" t="s">
        <v>96</v>
      </c>
      <c r="BJ858" s="6" t="s">
        <v>96</v>
      </c>
      <c r="BK858" s="6" t="s">
        <v>96</v>
      </c>
      <c r="BL858" s="6" t="s">
        <v>96</v>
      </c>
      <c r="BM858" s="6" t="s">
        <v>96</v>
      </c>
      <c r="BN858" s="6" t="s">
        <v>96</v>
      </c>
      <c r="BO858" s="6" t="s">
        <v>96</v>
      </c>
      <c r="BP858" s="6" t="s">
        <v>96</v>
      </c>
      <c r="BQ858" s="6" t="s">
        <v>96</v>
      </c>
      <c r="BR858" s="6" t="s">
        <v>96</v>
      </c>
      <c r="BS858" s="6" t="s">
        <v>96</v>
      </c>
      <c r="BT858" s="6" t="s">
        <v>96</v>
      </c>
      <c r="BU858" s="6" t="s">
        <v>96</v>
      </c>
      <c r="BV858" s="6" t="s">
        <v>96</v>
      </c>
      <c r="BW858" s="6" t="s">
        <v>96</v>
      </c>
      <c r="BX858" s="6" t="s">
        <v>96</v>
      </c>
    </row>
    <row r="859" spans="1:76" x14ac:dyDescent="0.25">
      <c r="A859" s="6" t="s">
        <v>96</v>
      </c>
      <c r="B859" s="6" t="s">
        <v>96</v>
      </c>
      <c r="C859" s="6" t="s">
        <v>96</v>
      </c>
      <c r="D859" s="6" t="s">
        <v>96</v>
      </c>
      <c r="E859" s="6" t="s">
        <v>96</v>
      </c>
      <c r="F859" s="39" t="s">
        <v>96</v>
      </c>
      <c r="G859" s="6" t="s">
        <v>96</v>
      </c>
      <c r="H859" s="6" t="s">
        <v>96</v>
      </c>
      <c r="I859" t="s">
        <v>96</v>
      </c>
      <c r="J859" s="6" t="s">
        <v>96</v>
      </c>
      <c r="K859" s="6" t="s">
        <v>96</v>
      </c>
      <c r="L859" s="6" t="s">
        <v>96</v>
      </c>
      <c r="M859" s="6" t="s">
        <v>96</v>
      </c>
      <c r="N859" s="6" t="s">
        <v>96</v>
      </c>
      <c r="O859" s="6" t="s">
        <v>96</v>
      </c>
      <c r="P859" s="39" t="s">
        <v>96</v>
      </c>
      <c r="Q859" s="6" t="s">
        <v>96</v>
      </c>
      <c r="R859" s="6" t="s">
        <v>96</v>
      </c>
      <c r="S859" s="6" t="s">
        <v>96</v>
      </c>
      <c r="T859" s="6" t="s">
        <v>96</v>
      </c>
      <c r="U859" s="7" t="s">
        <v>96</v>
      </c>
      <c r="V859" s="16" t="s">
        <v>96</v>
      </c>
      <c r="W859" s="16" t="s">
        <v>96</v>
      </c>
      <c r="X859" s="16" t="s">
        <v>96</v>
      </c>
      <c r="Y859" s="16" t="s">
        <v>96</v>
      </c>
      <c r="Z859" s="61" t="s">
        <v>96</v>
      </c>
      <c r="AA859" s="6" t="s">
        <v>96</v>
      </c>
      <c r="AB859" s="6" t="s">
        <v>96</v>
      </c>
      <c r="AC859" s="6" t="s">
        <v>96</v>
      </c>
      <c r="AD859" s="6" t="s">
        <v>96</v>
      </c>
      <c r="AE859" s="6" t="s">
        <v>96</v>
      </c>
      <c r="AF859" s="6" t="s">
        <v>96</v>
      </c>
      <c r="AG859" s="6" t="s">
        <v>96</v>
      </c>
      <c r="AH859" s="6" t="s">
        <v>96</v>
      </c>
      <c r="AI859" s="6" t="s">
        <v>96</v>
      </c>
      <c r="AJ859" s="6" t="s">
        <v>96</v>
      </c>
      <c r="AK859" s="6" t="s">
        <v>96</v>
      </c>
      <c r="AL859" s="6" t="s">
        <v>96</v>
      </c>
      <c r="AM859" s="6" t="s">
        <v>96</v>
      </c>
      <c r="AN859" s="6" t="s">
        <v>96</v>
      </c>
      <c r="AO859" s="6" t="s">
        <v>96</v>
      </c>
      <c r="AP859" s="6" t="s">
        <v>96</v>
      </c>
      <c r="AQ859" s="6" t="s">
        <v>96</v>
      </c>
      <c r="AR859" s="6" t="s">
        <v>96</v>
      </c>
      <c r="AS859" s="6" t="s">
        <v>96</v>
      </c>
      <c r="AT859" s="6" t="s">
        <v>96</v>
      </c>
      <c r="AU859" s="6" t="s">
        <v>96</v>
      </c>
      <c r="AV859" s="6" t="s">
        <v>96</v>
      </c>
      <c r="AW859" s="6" t="s">
        <v>96</v>
      </c>
      <c r="AX859" s="6" t="s">
        <v>96</v>
      </c>
      <c r="AY859" s="6" t="s">
        <v>96</v>
      </c>
      <c r="AZ859" s="6" t="s">
        <v>96</v>
      </c>
      <c r="BA859" s="6" t="s">
        <v>96</v>
      </c>
      <c r="BB859" s="6" t="s">
        <v>96</v>
      </c>
      <c r="BC859" s="6" t="s">
        <v>96</v>
      </c>
      <c r="BD859" s="6" t="s">
        <v>96</v>
      </c>
      <c r="BE859" s="6" t="s">
        <v>96</v>
      </c>
      <c r="BF859" s="6" t="s">
        <v>96</v>
      </c>
      <c r="BG859" s="6" t="s">
        <v>96</v>
      </c>
      <c r="BH859" s="6" t="s">
        <v>96</v>
      </c>
      <c r="BI859" s="6" t="s">
        <v>96</v>
      </c>
      <c r="BJ859" s="6" t="s">
        <v>96</v>
      </c>
      <c r="BK859" s="6" t="s">
        <v>96</v>
      </c>
      <c r="BL859" s="6" t="s">
        <v>96</v>
      </c>
      <c r="BM859" s="6" t="s">
        <v>96</v>
      </c>
      <c r="BN859" s="6" t="s">
        <v>96</v>
      </c>
      <c r="BO859" s="6" t="s">
        <v>96</v>
      </c>
      <c r="BP859" s="6" t="s">
        <v>96</v>
      </c>
      <c r="BQ859" s="6" t="s">
        <v>96</v>
      </c>
      <c r="BR859" s="6" t="s">
        <v>96</v>
      </c>
      <c r="BS859" s="6" t="s">
        <v>96</v>
      </c>
      <c r="BT859" s="6" t="s">
        <v>96</v>
      </c>
      <c r="BU859" s="6" t="s">
        <v>96</v>
      </c>
      <c r="BV859" s="6" t="s">
        <v>96</v>
      </c>
      <c r="BW859" s="6" t="s">
        <v>96</v>
      </c>
      <c r="BX859" s="6" t="s">
        <v>96</v>
      </c>
    </row>
    <row r="860" spans="1:76" x14ac:dyDescent="0.25">
      <c r="A860" s="6" t="s">
        <v>96</v>
      </c>
      <c r="B860" s="6" t="s">
        <v>96</v>
      </c>
      <c r="C860" s="6" t="s">
        <v>96</v>
      </c>
      <c r="D860" s="6" t="s">
        <v>96</v>
      </c>
      <c r="E860" s="6" t="s">
        <v>96</v>
      </c>
      <c r="F860" s="39" t="s">
        <v>96</v>
      </c>
      <c r="G860" s="6" t="s">
        <v>96</v>
      </c>
      <c r="H860" s="6" t="s">
        <v>96</v>
      </c>
      <c r="I860" t="s">
        <v>96</v>
      </c>
      <c r="J860" s="6" t="s">
        <v>96</v>
      </c>
      <c r="K860" s="6" t="s">
        <v>96</v>
      </c>
      <c r="L860" s="6" t="s">
        <v>96</v>
      </c>
      <c r="M860" s="6" t="s">
        <v>96</v>
      </c>
      <c r="N860" s="6" t="s">
        <v>96</v>
      </c>
      <c r="O860" s="6" t="s">
        <v>96</v>
      </c>
      <c r="P860" s="39" t="s">
        <v>96</v>
      </c>
      <c r="Q860" s="6" t="s">
        <v>96</v>
      </c>
      <c r="R860" s="6" t="s">
        <v>96</v>
      </c>
      <c r="S860" s="6" t="s">
        <v>96</v>
      </c>
      <c r="T860" s="6" t="s">
        <v>96</v>
      </c>
      <c r="U860" s="7" t="s">
        <v>96</v>
      </c>
      <c r="V860" s="16" t="s">
        <v>96</v>
      </c>
      <c r="W860" s="16" t="s">
        <v>96</v>
      </c>
      <c r="X860" s="16" t="s">
        <v>96</v>
      </c>
      <c r="Y860" s="16" t="s">
        <v>96</v>
      </c>
      <c r="Z860" s="61" t="s">
        <v>96</v>
      </c>
      <c r="AA860" s="6" t="s">
        <v>96</v>
      </c>
      <c r="AB860" s="6" t="s">
        <v>96</v>
      </c>
      <c r="AC860" s="6" t="s">
        <v>96</v>
      </c>
      <c r="AD860" s="6" t="s">
        <v>96</v>
      </c>
      <c r="AE860" s="6" t="s">
        <v>96</v>
      </c>
      <c r="AF860" s="6" t="s">
        <v>96</v>
      </c>
      <c r="AG860" s="6" t="s">
        <v>96</v>
      </c>
      <c r="AH860" s="6" t="s">
        <v>96</v>
      </c>
      <c r="AI860" s="6" t="s">
        <v>96</v>
      </c>
      <c r="AJ860" s="6" t="s">
        <v>96</v>
      </c>
      <c r="AK860" s="6" t="s">
        <v>96</v>
      </c>
      <c r="AL860" s="6" t="s">
        <v>96</v>
      </c>
      <c r="AM860" s="6" t="s">
        <v>96</v>
      </c>
      <c r="AN860" s="6" t="s">
        <v>96</v>
      </c>
      <c r="AO860" s="6" t="s">
        <v>96</v>
      </c>
      <c r="AP860" s="6" t="s">
        <v>96</v>
      </c>
      <c r="AQ860" s="6" t="s">
        <v>96</v>
      </c>
      <c r="AR860" s="6" t="s">
        <v>96</v>
      </c>
      <c r="AS860" s="6" t="s">
        <v>96</v>
      </c>
      <c r="AT860" s="6" t="s">
        <v>96</v>
      </c>
      <c r="AU860" s="6" t="s">
        <v>96</v>
      </c>
      <c r="AV860" s="6" t="s">
        <v>96</v>
      </c>
      <c r="AW860" s="6" t="s">
        <v>96</v>
      </c>
      <c r="AX860" s="6" t="s">
        <v>96</v>
      </c>
      <c r="AY860" s="6" t="s">
        <v>96</v>
      </c>
      <c r="AZ860" s="6" t="s">
        <v>96</v>
      </c>
      <c r="BA860" s="6" t="s">
        <v>96</v>
      </c>
      <c r="BB860" s="6" t="s">
        <v>96</v>
      </c>
      <c r="BC860" s="6" t="s">
        <v>96</v>
      </c>
      <c r="BD860" s="6" t="s">
        <v>96</v>
      </c>
      <c r="BE860" s="6" t="s">
        <v>96</v>
      </c>
      <c r="BF860" s="6" t="s">
        <v>96</v>
      </c>
      <c r="BG860" s="6" t="s">
        <v>96</v>
      </c>
      <c r="BH860" s="6" t="s">
        <v>96</v>
      </c>
      <c r="BI860" s="6" t="s">
        <v>96</v>
      </c>
      <c r="BJ860" s="6" t="s">
        <v>96</v>
      </c>
      <c r="BK860" s="6" t="s">
        <v>96</v>
      </c>
      <c r="BL860" s="6" t="s">
        <v>96</v>
      </c>
      <c r="BM860" s="6" t="s">
        <v>96</v>
      </c>
      <c r="BN860" s="6" t="s">
        <v>96</v>
      </c>
      <c r="BO860" s="6" t="s">
        <v>96</v>
      </c>
      <c r="BP860" s="6" t="s">
        <v>96</v>
      </c>
      <c r="BQ860" s="6" t="s">
        <v>96</v>
      </c>
      <c r="BR860" s="6" t="s">
        <v>96</v>
      </c>
      <c r="BS860" s="6" t="s">
        <v>96</v>
      </c>
      <c r="BT860" s="6" t="s">
        <v>96</v>
      </c>
      <c r="BU860" s="6" t="s">
        <v>96</v>
      </c>
      <c r="BV860" s="6" t="s">
        <v>96</v>
      </c>
      <c r="BW860" s="6" t="s">
        <v>96</v>
      </c>
      <c r="BX860" s="6" t="s">
        <v>96</v>
      </c>
    </row>
    <row r="861" spans="1:76" x14ac:dyDescent="0.25">
      <c r="A861" s="6" t="s">
        <v>96</v>
      </c>
      <c r="B861" s="6" t="s">
        <v>96</v>
      </c>
      <c r="C861" s="6" t="s">
        <v>96</v>
      </c>
      <c r="D861" s="6" t="s">
        <v>96</v>
      </c>
      <c r="E861" s="6" t="s">
        <v>96</v>
      </c>
      <c r="F861" s="39" t="s">
        <v>96</v>
      </c>
      <c r="G861" s="6" t="s">
        <v>96</v>
      </c>
      <c r="H861" s="6" t="s">
        <v>96</v>
      </c>
      <c r="I861" t="s">
        <v>96</v>
      </c>
      <c r="J861" s="6" t="s">
        <v>96</v>
      </c>
      <c r="K861" s="6" t="s">
        <v>96</v>
      </c>
      <c r="L861" s="6" t="s">
        <v>96</v>
      </c>
      <c r="M861" s="6" t="s">
        <v>96</v>
      </c>
      <c r="N861" s="6" t="s">
        <v>96</v>
      </c>
      <c r="O861" s="6" t="s">
        <v>96</v>
      </c>
      <c r="P861" s="39" t="s">
        <v>96</v>
      </c>
      <c r="Q861" s="6" t="s">
        <v>96</v>
      </c>
      <c r="R861" s="6" t="s">
        <v>96</v>
      </c>
      <c r="S861" s="6" t="s">
        <v>96</v>
      </c>
      <c r="T861" s="6" t="s">
        <v>96</v>
      </c>
      <c r="U861" s="7" t="s">
        <v>96</v>
      </c>
      <c r="V861" s="16" t="s">
        <v>96</v>
      </c>
      <c r="W861" s="16" t="s">
        <v>96</v>
      </c>
      <c r="X861" s="16" t="s">
        <v>96</v>
      </c>
      <c r="Y861" s="16" t="s">
        <v>96</v>
      </c>
      <c r="Z861" s="61" t="s">
        <v>96</v>
      </c>
      <c r="AA861" s="6" t="s">
        <v>96</v>
      </c>
      <c r="AB861" s="6" t="s">
        <v>96</v>
      </c>
      <c r="AC861" s="6" t="s">
        <v>96</v>
      </c>
      <c r="AD861" s="6" t="s">
        <v>96</v>
      </c>
      <c r="AE861" s="6" t="s">
        <v>96</v>
      </c>
      <c r="AF861" s="6" t="s">
        <v>96</v>
      </c>
      <c r="AG861" s="6" t="s">
        <v>96</v>
      </c>
      <c r="AH861" s="6" t="s">
        <v>96</v>
      </c>
      <c r="AI861" s="6" t="s">
        <v>96</v>
      </c>
      <c r="AJ861" s="6" t="s">
        <v>96</v>
      </c>
      <c r="AK861" s="6" t="s">
        <v>96</v>
      </c>
      <c r="AL861" s="6" t="s">
        <v>96</v>
      </c>
      <c r="AM861" s="6" t="s">
        <v>96</v>
      </c>
      <c r="AN861" t="s">
        <v>96</v>
      </c>
      <c r="AO861" s="6" t="s">
        <v>96</v>
      </c>
      <c r="AP861" s="6" t="s">
        <v>96</v>
      </c>
      <c r="AQ861" s="6" t="s">
        <v>96</v>
      </c>
      <c r="AR861" s="6" t="s">
        <v>96</v>
      </c>
      <c r="AS861" s="6" t="s">
        <v>96</v>
      </c>
      <c r="AT861" s="6" t="s">
        <v>96</v>
      </c>
      <c r="AU861" s="6" t="s">
        <v>96</v>
      </c>
      <c r="AV861" s="6" t="s">
        <v>96</v>
      </c>
      <c r="AW861" s="6" t="s">
        <v>96</v>
      </c>
      <c r="AX861" s="6" t="s">
        <v>96</v>
      </c>
      <c r="AY861" s="6" t="s">
        <v>96</v>
      </c>
      <c r="AZ861" s="6" t="s">
        <v>96</v>
      </c>
      <c r="BA861" s="6" t="s">
        <v>96</v>
      </c>
      <c r="BB861" s="6" t="s">
        <v>96</v>
      </c>
      <c r="BC861" s="6" t="s">
        <v>96</v>
      </c>
      <c r="BD861" s="6" t="s">
        <v>96</v>
      </c>
      <c r="BE861" s="6" t="s">
        <v>96</v>
      </c>
      <c r="BF861" s="6" t="s">
        <v>96</v>
      </c>
      <c r="BG861" s="6" t="s">
        <v>96</v>
      </c>
      <c r="BH861" s="6" t="s">
        <v>96</v>
      </c>
      <c r="BI861" s="6" t="s">
        <v>96</v>
      </c>
      <c r="BJ861" s="6" t="s">
        <v>96</v>
      </c>
      <c r="BK861" s="6" t="s">
        <v>96</v>
      </c>
      <c r="BL861" s="6" t="s">
        <v>96</v>
      </c>
      <c r="BM861" s="6" t="s">
        <v>96</v>
      </c>
      <c r="BN861" s="6" t="s">
        <v>96</v>
      </c>
      <c r="BO861" s="6" t="s">
        <v>96</v>
      </c>
      <c r="BP861" s="6" t="s">
        <v>96</v>
      </c>
      <c r="BQ861" s="6" t="s">
        <v>96</v>
      </c>
      <c r="BR861" s="6" t="s">
        <v>96</v>
      </c>
      <c r="BS861" s="6" t="s">
        <v>96</v>
      </c>
      <c r="BT861" s="6" t="s">
        <v>96</v>
      </c>
      <c r="BU861" s="6" t="s">
        <v>96</v>
      </c>
      <c r="BV861" s="6" t="s">
        <v>96</v>
      </c>
      <c r="BW861" s="6" t="s">
        <v>96</v>
      </c>
      <c r="BX861" s="6" t="s">
        <v>96</v>
      </c>
    </row>
  </sheetData>
  <autoFilter ref="A2:FB861" xr:uid="{171C4EEA-84BA-4918-897B-084E93FDEB85}"/>
  <phoneticPr fontId="6" type="noConversion"/>
  <conditionalFormatting sqref="AR20:AR27 AR15:BJ19 AW20:BJ27 AI177:AK206 AJ207:AK215 AR230:BB230 AS231:AS238 AG256:AK267 AR269:BB281 AG294:AK294 AR294:BB294 AG269:AK281 AG307:AK324 AR307:BB324 AR256:BB267 AR248:BB251 AR228:BB228 BD228:BG228 BD248:BG251 BD256:BG267 BD307:BG324 BD294:BG294 BD281:BG281 BD230:BG230 AZ176:AZ218 AR191:BG191 AG176:AK191 AR176:BA190 BC176:BG190 AT192:BA206 BC192:BF206 AR127:BG127 AG127:AK127 AG50:AK60 AG64:AK90 AR29:BJ60 BI127:BJ127 BI176:BJ191 BI230:BJ230 BI281:BJ281 BI294:BJ294 BI307:BJ324 BI256:BJ267 BI248:BJ251 BI228:BJ228 AR345:BB348 BI345:BJ348 BD345:BG348 AR207:BG218 AG345:AK407 AR349:BJ407 AR470:BJ470 AG470:AK470 AG533:AK534 AR533:BJ533 AR534 AT534:BJ534 AS534:AS538 AR64:BJ90 AG539:AK585 AR539:BJ585 AR608:BJ610 AG608:AK610 AG615:AK619 AR615:BJ618 BD219:BF222 AR219:BB222 BI207:BJ222 BC208:BC325 AI218:AI222 BG219:BG227 BH192:BH324 AR619:BC619 BE619:BJ619 BD619:BD621 AG622:AK632 AR622:BJ632 AG635:AK642 AR633:AT634 AR635:BJ642 AR657:BJ657 AG657:AK657 AG661:AK663 AR669:BJ670 AG669:AK671 AR661:BJ662 AR663:BI663 AR679:BJ679 AG679:AK679 AG748:AK748 AR748:BJ748 AH708:AH710 AG704:AG706 AR754:BJ1048576 AG754:AK861">
    <cfRule type="cellIs" dxfId="2018" priority="2739" operator="equal">
      <formula>1</formula>
    </cfRule>
  </conditionalFormatting>
  <conditionalFormatting sqref="AW29:BF30">
    <cfRule type="cellIs" dxfId="2017" priority="2733" operator="equal">
      <formula>1</formula>
    </cfRule>
  </conditionalFormatting>
  <conditionalFormatting sqref="AR20:AR27 AR15:BJ19 AW20:BJ27">
    <cfRule type="cellIs" dxfId="2016" priority="2731" operator="equal">
      <formula>1</formula>
    </cfRule>
  </conditionalFormatting>
  <conditionalFormatting sqref="AG2:AK2 AG47:AH49 AK47 AG15:AK27 AG207:AK217 AG219:AH222 AJ219:AK222 AG228:AK230 AI231:AI238 AI269:AI280 AI256:AI267 AG248:AK251 AG29:AK46">
    <cfRule type="cellIs" dxfId="2015" priority="2730" operator="equal">
      <formula>1</formula>
    </cfRule>
  </conditionalFormatting>
  <conditionalFormatting sqref="AK48">
    <cfRule type="cellIs" dxfId="2014" priority="2729" operator="equal">
      <formula>1</formula>
    </cfRule>
  </conditionalFormatting>
  <conditionalFormatting sqref="AK49">
    <cfRule type="cellIs" dxfId="2013" priority="2728" operator="equal">
      <formula>1</formula>
    </cfRule>
  </conditionalFormatting>
  <conditionalFormatting sqref="AI47:AJ49">
    <cfRule type="cellIs" dxfId="2012" priority="2727" operator="equal">
      <formula>1</formula>
    </cfRule>
  </conditionalFormatting>
  <conditionalFormatting sqref="AR192:BA206 BF207:BF215 BC192:BG206 BI192:BJ206">
    <cfRule type="cellIs" dxfId="2011" priority="2726" operator="equal">
      <formula>1</formula>
    </cfRule>
  </conditionalFormatting>
  <conditionalFormatting sqref="AG192:AK206 AJ207:AK215">
    <cfRule type="cellIs" dxfId="2010" priority="2725" operator="equal">
      <formula>1</formula>
    </cfRule>
  </conditionalFormatting>
  <conditionalFormatting sqref="A1:G2 A15:G27 BQ2 BW2:XFD2 BQ1:XFD1 J15:V27 BN15 BY15:XFD15 Z15:BL15 J1:BO2 BP370:BW407 BP369 BS369 BM369:BN369 AM400:AO407 AQ370:BN407 BP470:BW470 BV369:BW369 BP534 BU534 BW534 BY533:XFD534 A533:F534 H533:H534 J533:Y534 AT534:BN534 AS534:AS538 BM539:BN540 BP539:BW540 BP542:BW544 BP541 BS541:BW541 A539:H544 BP545:BQ545 BZ545:XFD545 BT545 A545:F545 H545 BN545:BN546 BP546 BS546:BT546 BW546 BM547:BN547 A546:G546 AD563:AK563 AD565 AD566:AE566 AD547:AD562 J561:K569 BP547:BW569 G547:H564 BO546:BO574 G547:T563 AG547:AK562 AI559:AJ564 AG564:AK566 J539:Y546 AJ566:AJ568 AX547:BI570 BH546:BI569 AN546:BK568 AN569:BM569 BL548:BN565 BL566:BM568 F569:H569 A608:H608 BP571:BW574 BP570:BQ570 BT570:BW570 J570:Y573 AA567:AK573 AA547:AC563 AA565:AC566 AA564:AD564 AA539:AK546 J564:T569 U547:Y569 H575:H584 BS575:BW585 BP575:BP585 BM575 J574:AK585 BO608:BW608 J610:BK610 BP609:BQ610 AM576:BM585 AM575:BK575 AM369:BK369 AM470:BN470 AM533:BN533 AM534:AR534 AM539:BK540 AM541:BM541 AM543:BM543 AM542:BN542 AM544:BN544 AM545:BJ545 AM570:BM574 AM370:AP373 AM374:AN399 J608:BM609 J615:BW616 A615:H616 H611:H612 J611:R612 BT609:BW612 A609:F612 BK611:BK614 BN566:BN614 AA16:AK534 AM16:XFD17 A16:Y470 Z16:Z574 A570:C584 E570:F584 BP617 BS617:BU617 A617:F617 H617 J617:BN617 BN618:BU618 A618:C619 BQ619:BW619 E618:G619 J619:Y619 BE619:BJ619 BD619:BD621 J618:AK618 AB619:AK619 Z619:AA621 J622:AK622 AM622:BM622 AM619:BC619 AM618:BK618 AL618:AL622 BS622:BT624 BP619:BP624 H622:H624 J623:BM624 A622:C625 E622:F625 BP626:BQ626 BM626:BN626 BT626:BW626 J627:T627 A635:BW635 J628:R631 H625:BW625 T628:T631 AQ628:AV631 I626:BK626 I627:I631 AD628:AN631 AD627:AV627 U627:AC631 AW627:BW631 AS627:AS631 A626:F632 BR632:BS632 BP632 H632:J632 A472:Y532 A471:J471 L471:Y471 L632:BK632 AR633:AT634 BN632 BU632:BW632 A637:BW637 A636:C636 E636:BW636 BS639:BW639 BT638:BU638 BP638 BW638 A638:F641 AA638:BK638 AY639:BH641 A642:C642 E642:G642 H638:Y641 AA639:AL641 BM638:BN638 AM639:BQ639 AM640:BW641 BP642 BZ642:XFD642 BT642:BU642 BY635:XFD641 BY622:XFD632 AM18:BW368 BY615:XFD619 BY608:XFD612 BY546:XFD585 BY539:XFD544 BY470:XFD470 BY18:XFD407 BX18:BX641 A661:XFD661 I642:BK642 BN642:BN646 A657:C657 E657:Y657 BT657 BP657 BX657:XFD657 F658:G658 BY658:XFD658 BN657 I658 K658:R658 J658:J660 AA657:BK657 BO658:BV660 A669:XFD669 A662:C663 E662:XFD662 E663:F663 BR663:BT663 I663:BI663 BL663:BP663 BX663:XFD663 AL16:AL607 A547:F569 A670:C670 E670:G670 BP670:BQ670 A754:XFD860 F671 J670:BN670 J671:AP671 BS671:XFD671 A679:C679 E679:F679 BS679:XFD679 BP679 I679:AD679 AO679:BN679 A862:XFD1048576 A861:AM861 AO861:XFD861 AG679:AM679 AH708:AH710 AE703:AF710 AG704:AG706 BS670:BU670 BW670:XFD670 A748:C748 BS748:BT748 E748:BM748 BO748:BQ748 BW748:XFD748">
    <cfRule type="expression" dxfId="2009" priority="2723">
      <formula>ISBLANK(A1)</formula>
    </cfRule>
  </conditionalFormatting>
  <conditionalFormatting sqref="AG218:AH218 AJ218:AK218">
    <cfRule type="cellIs" dxfId="2008" priority="2720" operator="equal">
      <formula>1</formula>
    </cfRule>
  </conditionalFormatting>
  <conditionalFormatting sqref="AE218:AH218 AJ218:AK218">
    <cfRule type="expression" dxfId="2007" priority="2719">
      <formula>ISBLANK(AE218)</formula>
    </cfRule>
  </conditionalFormatting>
  <conditionalFormatting sqref="AE221">
    <cfRule type="expression" dxfId="2006" priority="2712">
      <formula>ISBLANK(AE221)</formula>
    </cfRule>
  </conditionalFormatting>
  <conditionalFormatting sqref="AF221">
    <cfRule type="expression" dxfId="2005" priority="2711">
      <formula>ISBLANK(AF221)</formula>
    </cfRule>
  </conditionalFormatting>
  <conditionalFormatting sqref="AE222">
    <cfRule type="expression" dxfId="2004" priority="2710">
      <formula>ISBLANK(AE222)</formula>
    </cfRule>
  </conditionalFormatting>
  <conditionalFormatting sqref="AF222">
    <cfRule type="expression" dxfId="2003" priority="2709">
      <formula>ISBLANK(AF222)</formula>
    </cfRule>
  </conditionalFormatting>
  <conditionalFormatting sqref="AM229:BB229 BD229:BG229 BI229:BL229">
    <cfRule type="expression" dxfId="2002" priority="2698">
      <formula>ISBLANK(AM229)</formula>
    </cfRule>
  </conditionalFormatting>
  <conditionalFormatting sqref="H229">
    <cfRule type="expression" dxfId="2001" priority="2690">
      <formula>ISBLANK(H229)</formula>
    </cfRule>
  </conditionalFormatting>
  <conditionalFormatting sqref="I229">
    <cfRule type="expression" dxfId="2000" priority="2691">
      <formula>ISBLANK(I229)</formula>
    </cfRule>
  </conditionalFormatting>
  <conditionalFormatting sqref="A228:C228 E228:F228">
    <cfRule type="expression" dxfId="1999" priority="2704">
      <formula>ISBLANK(A228)</formula>
    </cfRule>
  </conditionalFormatting>
  <conditionalFormatting sqref="A229:C229 E229">
    <cfRule type="expression" dxfId="1998" priority="2702">
      <formula>ISBLANK(A229)</formula>
    </cfRule>
  </conditionalFormatting>
  <conditionalFormatting sqref="AB229:AF229">
    <cfRule type="expression" dxfId="1997" priority="2701">
      <formula>ISBLANK(AB229)</formula>
    </cfRule>
  </conditionalFormatting>
  <conditionalFormatting sqref="AR229:BB229 BD229:BG229 BI229:BJ229">
    <cfRule type="cellIs" dxfId="1996" priority="2699" operator="equal">
      <formula>1</formula>
    </cfRule>
  </conditionalFormatting>
  <conditionalFormatting sqref="H216:H217 H228 H1:I2 I256:I267 H176:I215 H127:I127 H15:I27 H82:I90 H76:H81 H64:I75 H29:I60">
    <cfRule type="expression" dxfId="1995" priority="2696">
      <formula>ISBLANK(H1)</formula>
    </cfRule>
  </conditionalFormatting>
  <conditionalFormatting sqref="H218">
    <cfRule type="expression" dxfId="1994" priority="2695">
      <formula>ISBLANK(H218)</formula>
    </cfRule>
  </conditionalFormatting>
  <conditionalFormatting sqref="I218">
    <cfRule type="expression" dxfId="1993" priority="2694">
      <formula>ISBLANK(I218)</formula>
    </cfRule>
  </conditionalFormatting>
  <conditionalFormatting sqref="I228">
    <cfRule type="expression" dxfId="1992" priority="2692">
      <formula>ISBLANK(I228)</formula>
    </cfRule>
  </conditionalFormatting>
  <conditionalFormatting sqref="AR231 AT231:BB231 BD231:BG231 BI231:BJ231">
    <cfRule type="cellIs" dxfId="1991" priority="2689" operator="equal">
      <formula>1</formula>
    </cfRule>
  </conditionalFormatting>
  <conditionalFormatting sqref="AG231:AH231 AJ231:AK231">
    <cfRule type="cellIs" dxfId="1990" priority="2688" operator="equal">
      <formula>1</formula>
    </cfRule>
  </conditionalFormatting>
  <conditionalFormatting sqref="B231:C231 E231:F231 AB231:AH231 AR231 AT231:BB231 AJ231:AK231 BW231 BM231 BD231:BG231 BI231:BK231 BY231:XFD231 AM231:AP231">
    <cfRule type="expression" dxfId="1989" priority="2687">
      <formula>ISBLANK(B231)</formula>
    </cfRule>
  </conditionalFormatting>
  <conditionalFormatting sqref="AR232 AT232:BB232 BD232:BG232 BI232:BJ232">
    <cfRule type="cellIs" dxfId="1988" priority="2686" operator="equal">
      <formula>1</formula>
    </cfRule>
  </conditionalFormatting>
  <conditionalFormatting sqref="AG232:AH232 AJ232:AK232">
    <cfRule type="cellIs" dxfId="1987" priority="2685" operator="equal">
      <formula>1</formula>
    </cfRule>
  </conditionalFormatting>
  <conditionalFormatting sqref="B232:C232 E232:F232 AB232:AH232 AR232 AT232:BB232 AJ232:AK232 BW232 BM232 BD232:BG232 BI232:BK232 BY232:XFD232 AM232:AP232">
    <cfRule type="expression" dxfId="1986" priority="2684">
      <formula>ISBLANK(B232)</formula>
    </cfRule>
  </conditionalFormatting>
  <conditionalFormatting sqref="AR233 AT233:BB233 BD233:BG233 BI233:BJ233">
    <cfRule type="cellIs" dxfId="1985" priority="2683" operator="equal">
      <formula>1</formula>
    </cfRule>
  </conditionalFormatting>
  <conditionalFormatting sqref="AG233:AH233 AJ233:AK233">
    <cfRule type="cellIs" dxfId="1984" priority="2682" operator="equal">
      <formula>1</formula>
    </cfRule>
  </conditionalFormatting>
  <conditionalFormatting sqref="B233:C233 E233:F233 AB233:AH233 AR233 AT233:BB233 AJ233:AK233 BW233 BM233 BD233:BG233 BI233:BK233 BY233:XFD233 AM233:AP233">
    <cfRule type="expression" dxfId="1983" priority="2681">
      <formula>ISBLANK(B233)</formula>
    </cfRule>
  </conditionalFormatting>
  <conditionalFormatting sqref="AR234 AT234:BB234 BD234:BG234 BI234:BJ234">
    <cfRule type="cellIs" dxfId="1982" priority="2680" operator="equal">
      <formula>1</formula>
    </cfRule>
  </conditionalFormatting>
  <conditionalFormatting sqref="AG234:AH234 AJ234:AK234">
    <cfRule type="cellIs" dxfId="1981" priority="2679" operator="equal">
      <formula>1</formula>
    </cfRule>
  </conditionalFormatting>
  <conditionalFormatting sqref="B234:C234 E234:F234 AD234:AH234 AB234 AR234 AT234:BB234 AJ234:AK234 BW234 BD234:BG234 BI234:BK234 BY234:XFD234 AM234:AP234">
    <cfRule type="expression" dxfId="1980" priority="2678">
      <formula>ISBLANK(B234)</formula>
    </cfRule>
  </conditionalFormatting>
  <conditionalFormatting sqref="AR235 AT235:BB235 BD235:BG235 BI235:BJ235">
    <cfRule type="cellIs" dxfId="1979" priority="2677" operator="equal">
      <formula>1</formula>
    </cfRule>
  </conditionalFormatting>
  <conditionalFormatting sqref="AG235:AH235 AJ235:AK235">
    <cfRule type="cellIs" dxfId="1978" priority="2676" operator="equal">
      <formula>1</formula>
    </cfRule>
  </conditionalFormatting>
  <conditionalFormatting sqref="B235:C235 E235:F235 AD235:AH235 AB235 AR235 AT235:BB235 AJ235:AK235 BW235 BD235:BG235 BI235:BK235 BY235:XFD235 AM235:AP235">
    <cfRule type="expression" dxfId="1977" priority="2675">
      <formula>ISBLANK(B235)</formula>
    </cfRule>
  </conditionalFormatting>
  <conditionalFormatting sqref="AR236 AT236:BB236 BD236:BG236 BI236:BJ236">
    <cfRule type="cellIs" dxfId="1976" priority="2674" operator="equal">
      <formula>1</formula>
    </cfRule>
  </conditionalFormatting>
  <conditionalFormatting sqref="AG236:AH236 AJ236:AK236">
    <cfRule type="cellIs" dxfId="1975" priority="2673" operator="equal">
      <formula>1</formula>
    </cfRule>
  </conditionalFormatting>
  <conditionalFormatting sqref="B236:C236 E236:F236 AB236:AH236 AR236 AT236:BB236 AJ236:AK236 BW236 BM236:BM238 BD236:BG236 BI236:BK236 BY236:XFD236 AM236:AP236">
    <cfRule type="expression" dxfId="1974" priority="2672">
      <formula>ISBLANK(B236)</formula>
    </cfRule>
  </conditionalFormatting>
  <conditionalFormatting sqref="AR237 AT237:BB237 BD237:BG237 BI237:BJ237">
    <cfRule type="cellIs" dxfId="1973" priority="2671" operator="equal">
      <formula>1</formula>
    </cfRule>
  </conditionalFormatting>
  <conditionalFormatting sqref="AG237:AH237 AJ237:AK237">
    <cfRule type="cellIs" dxfId="1972" priority="2670" operator="equal">
      <formula>1</formula>
    </cfRule>
  </conditionalFormatting>
  <conditionalFormatting sqref="B237:C237 E237:F237 AC237:AH237 AR237 AT237:BB237 AJ237:AK237 BW237 BD237:BG237 BI237:BK237 BY237:XFD237 AM237:AP237">
    <cfRule type="expression" dxfId="1971" priority="2669">
      <formula>ISBLANK(B237)</formula>
    </cfRule>
  </conditionalFormatting>
  <conditionalFormatting sqref="AR238 AT238:BB238 BD238:BG238 BI238:BJ238">
    <cfRule type="cellIs" dxfId="1970" priority="2668" operator="equal">
      <formula>1</formula>
    </cfRule>
  </conditionalFormatting>
  <conditionalFormatting sqref="AG238:AH238 AJ238:AK238">
    <cfRule type="cellIs" dxfId="1969" priority="2667" operator="equal">
      <formula>1</formula>
    </cfRule>
  </conditionalFormatting>
  <conditionalFormatting sqref="C238 E238:F238 AC238:AH238 AR238 AT238:BB238 AJ238:AK238 BW238 BD238:BG238 BI238:BK238 BY238:XFD238 AM238:AP238">
    <cfRule type="expression" dxfId="1968" priority="2666">
      <formula>ISBLANK(C238)</formula>
    </cfRule>
  </conditionalFormatting>
  <conditionalFormatting sqref="AC234">
    <cfRule type="expression" dxfId="1967" priority="2665">
      <formula>ISBLANK(AC234)</formula>
    </cfRule>
  </conditionalFormatting>
  <conditionalFormatting sqref="AC235">
    <cfRule type="expression" dxfId="1966" priority="2664">
      <formula>ISBLANK(AC235)</formula>
    </cfRule>
  </conditionalFormatting>
  <conditionalFormatting sqref="AB237">
    <cfRule type="expression" dxfId="1965" priority="2663">
      <formula>ISBLANK(AB237)</formula>
    </cfRule>
  </conditionalFormatting>
  <conditionalFormatting sqref="AB238">
    <cfRule type="expression" dxfId="1964" priority="2662">
      <formula>ISBLANK(AB238)</formula>
    </cfRule>
  </conditionalFormatting>
  <conditionalFormatting sqref="BM234">
    <cfRule type="expression" dxfId="1963" priority="2661">
      <formula>ISBLANK(BM234)</formula>
    </cfRule>
  </conditionalFormatting>
  <conditionalFormatting sqref="BM235">
    <cfRule type="expression" dxfId="1962" priority="2660">
      <formula>ISBLANK(BM235)</formula>
    </cfRule>
  </conditionalFormatting>
  <conditionalFormatting sqref="AF256:AF267">
    <cfRule type="expression" dxfId="1961" priority="2629">
      <formula>ISBLANK(AF256)</formula>
    </cfRule>
  </conditionalFormatting>
  <conditionalFormatting sqref="J229">
    <cfRule type="expression" dxfId="1960" priority="2659">
      <formula>ISBLANK(J229)</formula>
    </cfRule>
  </conditionalFormatting>
  <conditionalFormatting sqref="J230">
    <cfRule type="expression" dxfId="1959" priority="2658">
      <formula>ISBLANK(J230)</formula>
    </cfRule>
  </conditionalFormatting>
  <conditionalFormatting sqref="J231">
    <cfRule type="expression" dxfId="1958" priority="2657">
      <formula>ISBLANK(J231)</formula>
    </cfRule>
  </conditionalFormatting>
  <conditionalFormatting sqref="J232">
    <cfRule type="expression" dxfId="1957" priority="2656">
      <formula>ISBLANK(J232)</formula>
    </cfRule>
  </conditionalFormatting>
  <conditionalFormatting sqref="J233">
    <cfRule type="expression" dxfId="1956" priority="2655">
      <formula>ISBLANK(J233)</formula>
    </cfRule>
  </conditionalFormatting>
  <conditionalFormatting sqref="J234">
    <cfRule type="expression" dxfId="1955" priority="2654">
      <formula>ISBLANK(J234)</formula>
    </cfRule>
  </conditionalFormatting>
  <conditionalFormatting sqref="J235">
    <cfRule type="expression" dxfId="1954" priority="2653">
      <formula>ISBLANK(J235)</formula>
    </cfRule>
  </conditionalFormatting>
  <conditionalFormatting sqref="J236">
    <cfRule type="expression" dxfId="1953" priority="2652">
      <formula>ISBLANK(J236)</formula>
    </cfRule>
  </conditionalFormatting>
  <conditionalFormatting sqref="J237">
    <cfRule type="expression" dxfId="1952" priority="2651">
      <formula>ISBLANK(J237)</formula>
    </cfRule>
  </conditionalFormatting>
  <conditionalFormatting sqref="J238">
    <cfRule type="expression" dxfId="1951" priority="2650">
      <formula>ISBLANK(J238)</formula>
    </cfRule>
  </conditionalFormatting>
  <conditionalFormatting sqref="AQ230">
    <cfRule type="cellIs" dxfId="1950" priority="2649" operator="equal">
      <formula>1</formula>
    </cfRule>
  </conditionalFormatting>
  <conditionalFormatting sqref="AQ230">
    <cfRule type="expression" dxfId="1949" priority="2648">
      <formula>ISBLANK(AQ230)</formula>
    </cfRule>
  </conditionalFormatting>
  <conditionalFormatting sqref="AQ231">
    <cfRule type="cellIs" dxfId="1948" priority="2647" operator="equal">
      <formula>1</formula>
    </cfRule>
  </conditionalFormatting>
  <conditionalFormatting sqref="AQ231">
    <cfRule type="expression" dxfId="1947" priority="2646">
      <formula>ISBLANK(AQ231)</formula>
    </cfRule>
  </conditionalFormatting>
  <conditionalFormatting sqref="AQ232">
    <cfRule type="cellIs" dxfId="1946" priority="2645" operator="equal">
      <formula>1</formula>
    </cfRule>
  </conditionalFormatting>
  <conditionalFormatting sqref="AQ232">
    <cfRule type="expression" dxfId="1945" priority="2644">
      <formula>ISBLANK(AQ232)</formula>
    </cfRule>
  </conditionalFormatting>
  <conditionalFormatting sqref="AQ233">
    <cfRule type="cellIs" dxfId="1944" priority="2643" operator="equal">
      <formula>1</formula>
    </cfRule>
  </conditionalFormatting>
  <conditionalFormatting sqref="AQ233">
    <cfRule type="expression" dxfId="1943" priority="2642">
      <formula>ISBLANK(AQ233)</formula>
    </cfRule>
  </conditionalFormatting>
  <conditionalFormatting sqref="AQ234">
    <cfRule type="cellIs" dxfId="1942" priority="2641" operator="equal">
      <formula>1</formula>
    </cfRule>
  </conditionalFormatting>
  <conditionalFormatting sqref="AQ234">
    <cfRule type="expression" dxfId="1941" priority="2640">
      <formula>ISBLANK(AQ234)</formula>
    </cfRule>
  </conditionalFormatting>
  <conditionalFormatting sqref="AQ235">
    <cfRule type="cellIs" dxfId="1940" priority="2639" operator="equal">
      <formula>1</formula>
    </cfRule>
  </conditionalFormatting>
  <conditionalFormatting sqref="AQ235">
    <cfRule type="expression" dxfId="1939" priority="2638">
      <formula>ISBLANK(AQ235)</formula>
    </cfRule>
  </conditionalFormatting>
  <conditionalFormatting sqref="AQ236">
    <cfRule type="cellIs" dxfId="1938" priority="2637" operator="equal">
      <formula>1</formula>
    </cfRule>
  </conditionalFormatting>
  <conditionalFormatting sqref="AQ236">
    <cfRule type="expression" dxfId="1937" priority="2636">
      <formula>ISBLANK(AQ236)</formula>
    </cfRule>
  </conditionalFormatting>
  <conditionalFormatting sqref="AQ237">
    <cfRule type="cellIs" dxfId="1936" priority="2635" operator="equal">
      <formula>1</formula>
    </cfRule>
  </conditionalFormatting>
  <conditionalFormatting sqref="AQ237">
    <cfRule type="expression" dxfId="1935" priority="2634">
      <formula>ISBLANK(AQ237)</formula>
    </cfRule>
  </conditionalFormatting>
  <conditionalFormatting sqref="AQ238">
    <cfRule type="cellIs" dxfId="1934" priority="2633" operator="equal">
      <formula>1</formula>
    </cfRule>
  </conditionalFormatting>
  <conditionalFormatting sqref="AQ238">
    <cfRule type="expression" dxfId="1933" priority="2632">
      <formula>ISBLANK(AQ238)</formula>
    </cfRule>
  </conditionalFormatting>
  <conditionalFormatting sqref="B248:B251">
    <cfRule type="expression" dxfId="1932" priority="2631">
      <formula>ISBLANK(B248)</formula>
    </cfRule>
  </conditionalFormatting>
  <conditionalFormatting sqref="B238">
    <cfRule type="expression" dxfId="1931" priority="2630">
      <formula>ISBLANK(B238)</formula>
    </cfRule>
  </conditionalFormatting>
  <conditionalFormatting sqref="BW341 A340:C340 E340:F340 H340 A341:H342 BN342 BW343 A343:G343 BZ343:XFD343 BD340:BG343 BM340 BM343:BN343 BI340:BK340 BI342:BK343 BI341:BN341 BY340:XFD342">
    <cfRule type="expression" dxfId="1930" priority="2427">
      <formula>ISBLANK(A340)</formula>
    </cfRule>
  </conditionalFormatting>
  <conditionalFormatting sqref="BO341 BO345:BO368 BO370:BO407 BO470 BO539:BO540 BO542:BO544">
    <cfRule type="expression" dxfId="1929" priority="2426">
      <formula>ISBLANK(BO341)</formula>
    </cfRule>
  </conditionalFormatting>
  <conditionalFormatting sqref="BP340:BP343">
    <cfRule type="expression" dxfId="1928" priority="2424">
      <formula>ISBLANK(BP340)</formula>
    </cfRule>
  </conditionalFormatting>
  <conditionalFormatting sqref="BQ16:BQ19 BQ127 BQ76:BQ81 BQ64:BQ67 BQ52:BQ59 BQ48:BQ49 BQ36:BQ46 BQ32:BQ34 BQ30 BQ21:BQ27">
    <cfRule type="expression" dxfId="1927" priority="2621">
      <formula>ISBLANK(BQ16)</formula>
    </cfRule>
  </conditionalFormatting>
  <conditionalFormatting sqref="BO219:BO222 BO281 BO316 BO258 BO294 BO307 BO256 BO229">
    <cfRule type="expression" dxfId="1926" priority="2620">
      <formula>ISBLANK(BO219)</formula>
    </cfRule>
  </conditionalFormatting>
  <conditionalFormatting sqref="BQ281 BQ316 BQ294 BQ229">
    <cfRule type="expression" dxfId="1925" priority="2619">
      <formula>ISBLANK(BQ229)</formula>
    </cfRule>
  </conditionalFormatting>
  <conditionalFormatting sqref="BP1:BP2 BP862:BP1048576 BP176:BP216 BP127 BP64:BP81 BP15:BP27 BP29:BP60 BP218">
    <cfRule type="expression" dxfId="1924" priority="2618">
      <formula>ISBLANK(BP1)</formula>
    </cfRule>
  </conditionalFormatting>
  <conditionalFormatting sqref="BP248:BP251 BP256:BP324 BP228:BP238">
    <cfRule type="expression" dxfId="1923" priority="2617">
      <formula>ISBLANK(BP228)</formula>
    </cfRule>
  </conditionalFormatting>
  <conditionalFormatting sqref="AE282:AE293">
    <cfRule type="expression" dxfId="1922" priority="2388">
      <formula>ISBLANK(AE282)</formula>
    </cfRule>
  </conditionalFormatting>
  <conditionalFormatting sqref="BR17:BR19 BR127 BR64:BR67 BR51:BR60 BR36:BR49 BR30:BR34 BR21:BR27">
    <cfRule type="expression" dxfId="1921" priority="2312">
      <formula>ISBLANK(BR17)</formula>
    </cfRule>
  </conditionalFormatting>
  <conditionalFormatting sqref="AF269:AF280">
    <cfRule type="expression" dxfId="1920" priority="2575">
      <formula>ISBLANK(AF269)</formula>
    </cfRule>
  </conditionalFormatting>
  <conditionalFormatting sqref="AM269:AM280">
    <cfRule type="expression" dxfId="1919" priority="2572">
      <formula>ISBLANK(AM269)</formula>
    </cfRule>
  </conditionalFormatting>
  <conditionalFormatting sqref="BP338">
    <cfRule type="expression" dxfId="1918" priority="2434">
      <formula>ISBLANK(BP338)</formula>
    </cfRule>
  </conditionalFormatting>
  <conditionalFormatting sqref="F293 BY293:XFD293 BD293:BG293 AD293 J293:R293 BI293:BJ293">
    <cfRule type="expression" dxfId="1917" priority="2562">
      <formula>ISBLANK(F293)</formula>
    </cfRule>
  </conditionalFormatting>
  <conditionalFormatting sqref="B282:C293 E282:E293 AG282:AK293 AN282:BB293">
    <cfRule type="expression" dxfId="1916" priority="2566">
      <formula>ISBLANK(B282)</formula>
    </cfRule>
  </conditionalFormatting>
  <conditionalFormatting sqref="AF282:AF293">
    <cfRule type="expression" dxfId="1915" priority="2560">
      <formula>ISBLANK(AF282)</formula>
    </cfRule>
  </conditionalFormatting>
  <conditionalFormatting sqref="AM282:AM293">
    <cfRule type="expression" dxfId="1914" priority="2557">
      <formula>ISBLANK(AM282)</formula>
    </cfRule>
  </conditionalFormatting>
  <conditionalFormatting sqref="BD269:BG279 BI269:BJ279">
    <cfRule type="cellIs" dxfId="1913" priority="2587" operator="equal">
      <formula>1</formula>
    </cfRule>
  </conditionalFormatting>
  <conditionalFormatting sqref="BY269:XFD279 F269:F279 BD269:BG279 AD269:AD279 J269:R279 BI269:BJ279">
    <cfRule type="expression" dxfId="1912" priority="2586">
      <formula>ISBLANK(F269)</formula>
    </cfRule>
  </conditionalFormatting>
  <conditionalFormatting sqref="BD280:BG280 BI280:BJ280">
    <cfRule type="cellIs" dxfId="1911" priority="2582" operator="equal">
      <formula>1</formula>
    </cfRule>
  </conditionalFormatting>
  <conditionalFormatting sqref="F280 BY280:XFD280 BD280:BG280 AD280 J280:R280 BI280:BJ280">
    <cfRule type="expression" dxfId="1910" priority="2581">
      <formula>ISBLANK(F280)</formula>
    </cfRule>
  </conditionalFormatting>
  <conditionalFormatting sqref="AE269:AE280">
    <cfRule type="expression" dxfId="1909" priority="2576">
      <formula>ISBLANK(AE269)</formula>
    </cfRule>
  </conditionalFormatting>
  <conditionalFormatting sqref="BQ338">
    <cfRule type="expression" dxfId="1908" priority="2435">
      <formula>ISBLANK(BQ338)</formula>
    </cfRule>
  </conditionalFormatting>
  <conditionalFormatting sqref="BY282:XFD292 F282:F292 BD282:BG292 AD282:AD292 J282:R292 BI282:BJ292">
    <cfRule type="expression" dxfId="1907" priority="2564">
      <formula>ISBLANK(F282)</formula>
    </cfRule>
  </conditionalFormatting>
  <conditionalFormatting sqref="AG282:AK293 AR282:BB293">
    <cfRule type="cellIs" dxfId="1906" priority="2568" operator="equal">
      <formula>1</formula>
    </cfRule>
  </conditionalFormatting>
  <conditionalFormatting sqref="AI282:AI293">
    <cfRule type="cellIs" dxfId="1905" priority="2567" operator="equal">
      <formula>1</formula>
    </cfRule>
  </conditionalFormatting>
  <conditionalFormatting sqref="BD282:BG292 BI282:BJ292">
    <cfRule type="cellIs" dxfId="1904" priority="2565" operator="equal">
      <formula>1</formula>
    </cfRule>
  </conditionalFormatting>
  <conditionalFormatting sqref="BD293:BG293 BI293:BJ293">
    <cfRule type="cellIs" dxfId="1903" priority="2563" operator="equal">
      <formula>1</formula>
    </cfRule>
  </conditionalFormatting>
  <conditionalFormatting sqref="A339:C339 BD339:BG339 E339:F339 BY339:XFD339 BN339 BI339:BK339">
    <cfRule type="expression" dxfId="1902" priority="2432">
      <formula>ISBLANK(A339)</formula>
    </cfRule>
  </conditionalFormatting>
  <conditionalFormatting sqref="AG295:AK306 AR295:BB306">
    <cfRule type="cellIs" dxfId="1901" priority="2553" operator="equal">
      <formula>1</formula>
    </cfRule>
  </conditionalFormatting>
  <conditionalFormatting sqref="AI295:AI306">
    <cfRule type="cellIs" dxfId="1900" priority="2552" operator="equal">
      <formula>1</formula>
    </cfRule>
  </conditionalFormatting>
  <conditionalFormatting sqref="B295:C306 E295:E306 AG295:AK306 AN295:BB306">
    <cfRule type="expression" dxfId="1899" priority="2551">
      <formula>ISBLANK(B295)</formula>
    </cfRule>
  </conditionalFormatting>
  <conditionalFormatting sqref="BD295:BG305 BI295:BJ305">
    <cfRule type="cellIs" dxfId="1898" priority="2550" operator="equal">
      <formula>1</formula>
    </cfRule>
  </conditionalFormatting>
  <conditionalFormatting sqref="BY295:XFD305 F295:F305 BD295:BG305 AD295:AD305 J295:R305 BI295:BJ305">
    <cfRule type="expression" dxfId="1897" priority="2549">
      <formula>ISBLANK(F295)</formula>
    </cfRule>
  </conditionalFormatting>
  <conditionalFormatting sqref="BD306:BG306 BI306:BJ306">
    <cfRule type="cellIs" dxfId="1896" priority="2548" operator="equal">
      <formula>1</formula>
    </cfRule>
  </conditionalFormatting>
  <conditionalFormatting sqref="F306 BY306:XFD306 BD306:BG306 AD306 J306:R306 BI306:BJ306">
    <cfRule type="expression" dxfId="1895" priority="2547">
      <formula>ISBLANK(F306)</formula>
    </cfRule>
  </conditionalFormatting>
  <conditionalFormatting sqref="AE295:AE306">
    <cfRule type="expression" dxfId="1894" priority="2546">
      <formula>ISBLANK(AE295)</formula>
    </cfRule>
  </conditionalFormatting>
  <conditionalFormatting sqref="AF295:AF306">
    <cfRule type="expression" dxfId="1893" priority="2545">
      <formula>ISBLANK(AF295)</formula>
    </cfRule>
  </conditionalFormatting>
  <conditionalFormatting sqref="AM295:AM306">
    <cfRule type="expression" dxfId="1892" priority="2542">
      <formula>ISBLANK(AM295)</formula>
    </cfRule>
  </conditionalFormatting>
  <conditionalFormatting sqref="BK295 BK296:BL306 BN295:BN306">
    <cfRule type="expression" dxfId="1891" priority="2541">
      <formula>ISBLANK(BK295)</formula>
    </cfRule>
  </conditionalFormatting>
  <conditionalFormatting sqref="BO295 BO297">
    <cfRule type="expression" dxfId="1890" priority="2540">
      <formula>ISBLANK(BO295)</formula>
    </cfRule>
  </conditionalFormatting>
  <conditionalFormatting sqref="BO325">
    <cfRule type="expression" dxfId="1889" priority="2501">
      <formula>ISBLANK(BO325)</formula>
    </cfRule>
  </conditionalFormatting>
  <conditionalFormatting sqref="BQ325">
    <cfRule type="expression" dxfId="1888" priority="2500">
      <formula>ISBLANK(BQ325)</formula>
    </cfRule>
  </conditionalFormatting>
  <conditionalFormatting sqref="BP325">
    <cfRule type="expression" dxfId="1887" priority="2499">
      <formula>ISBLANK(BP325)</formula>
    </cfRule>
  </conditionalFormatting>
  <conditionalFormatting sqref="A338:H338 BY338:XFD338 BD338:BG338 BI338:BN338">
    <cfRule type="expression" dxfId="1886" priority="2437">
      <formula>ISBLANK(A338)</formula>
    </cfRule>
  </conditionalFormatting>
  <conditionalFormatting sqref="BO338">
    <cfRule type="expression" dxfId="1885" priority="2436">
      <formula>ISBLANK(BO338)</formula>
    </cfRule>
  </conditionalFormatting>
  <conditionalFormatting sqref="AG325:AK325 AR325:BB325 BD325:BJ325">
    <cfRule type="cellIs" dxfId="1884" priority="2503" operator="equal">
      <formula>1</formula>
    </cfRule>
  </conditionalFormatting>
  <conditionalFormatting sqref="A325:H325 BW325 BD325:BN325 BY325:XFD325">
    <cfRule type="expression" dxfId="1883" priority="2502">
      <formula>ISBLANK(A325)</formula>
    </cfRule>
  </conditionalFormatting>
  <conditionalFormatting sqref="BO339">
    <cfRule type="expression" dxfId="1882" priority="2431">
      <formula>ISBLANK(BO339)</formula>
    </cfRule>
  </conditionalFormatting>
  <conditionalFormatting sqref="BP339">
    <cfRule type="expression" dxfId="1881" priority="2429">
      <formula>ISBLANK(BP339)</formula>
    </cfRule>
  </conditionalFormatting>
  <conditionalFormatting sqref="BQ339">
    <cfRule type="expression" dxfId="1880" priority="2430">
      <formula>ISBLANK(BQ339)</formula>
    </cfRule>
  </conditionalFormatting>
  <conditionalFormatting sqref="BQ341">
    <cfRule type="expression" dxfId="1879" priority="2425">
      <formula>ISBLANK(BQ341)</formula>
    </cfRule>
  </conditionalFormatting>
  <conditionalFormatting sqref="BY268:XFD268 BD268:BG268 BI268:BN268">
    <cfRule type="expression" dxfId="1878" priority="2386">
      <formula>ISBLANK(BD268)</formula>
    </cfRule>
  </conditionalFormatting>
  <conditionalFormatting sqref="AG338:AK338 AR338:BB338 BD338:BG338 BI338:BJ338">
    <cfRule type="cellIs" dxfId="1877" priority="2438" operator="equal">
      <formula>1</formula>
    </cfRule>
  </conditionalFormatting>
  <conditionalFormatting sqref="AG339:AK339 AR339:BB339 BD339:BG339 BI339:BJ339">
    <cfRule type="cellIs" dxfId="1876" priority="2433" operator="equal">
      <formula>1</formula>
    </cfRule>
  </conditionalFormatting>
  <conditionalFormatting sqref="AG340:AK343 AR340:BB343 BD340:BG343 BI340:BJ343">
    <cfRule type="cellIs" dxfId="1875" priority="2428" operator="equal">
      <formula>1</formula>
    </cfRule>
  </conditionalFormatting>
  <conditionalFormatting sqref="AR268:BB268 AG268:AK268 BD268:BG268 BI268:BJ268">
    <cfRule type="cellIs" dxfId="1874" priority="2387" operator="equal">
      <formula>1</formula>
    </cfRule>
  </conditionalFormatting>
  <conditionalFormatting sqref="BO318">
    <cfRule type="expression" dxfId="1873" priority="2390">
      <formula>ISBLANK(BO318)</formula>
    </cfRule>
  </conditionalFormatting>
  <conditionalFormatting sqref="BO268">
    <cfRule type="expression" dxfId="1872" priority="2385">
      <formula>ISBLANK(BO268)</formula>
    </cfRule>
  </conditionalFormatting>
  <conditionalFormatting sqref="BQ268">
    <cfRule type="expression" dxfId="1871" priority="2384">
      <formula>ISBLANK(BQ268)</formula>
    </cfRule>
  </conditionalFormatting>
  <conditionalFormatting sqref="AR252:BB255 BD252:BG255 BI252:BJ255">
    <cfRule type="cellIs" dxfId="1870" priority="2382" operator="equal">
      <formula>1</formula>
    </cfRule>
  </conditionalFormatting>
  <conditionalFormatting sqref="AG252:AK255">
    <cfRule type="cellIs" dxfId="1869" priority="2381" operator="equal">
      <formula>1</formula>
    </cfRule>
  </conditionalFormatting>
  <conditionalFormatting sqref="A252:A255 C252:C255 BN252:BN255 BW252:BW253 E255:G255 E252:E254 G252:G254 J252:Q255 BD252:BG255 BI252:BL255 BY252:XFD255">
    <cfRule type="expression" dxfId="1868" priority="2380">
      <formula>ISBLANK(A252)</formula>
    </cfRule>
  </conditionalFormatting>
  <conditionalFormatting sqref="B252:B255">
    <cfRule type="expression" dxfId="1867" priority="2379">
      <formula>ISBLANK(B252)</formula>
    </cfRule>
  </conditionalFormatting>
  <conditionalFormatting sqref="J239">
    <cfRule type="expression" dxfId="1866" priority="2342">
      <formula>ISBLANK(J239)</formula>
    </cfRule>
  </conditionalFormatting>
  <conditionalFormatting sqref="B240:C240 E240:F240 AB240:AH240 AR240 AT240:BB240 AJ240:AK240 BW240 BM240 BD240:BG240 BI240:BK240 BY240:XFD240 AM240:AP240">
    <cfRule type="expression" dxfId="1865" priority="2370">
      <formula>ISBLANK(B240)</formula>
    </cfRule>
  </conditionalFormatting>
  <conditionalFormatting sqref="BP252:BP255">
    <cfRule type="expression" dxfId="1864" priority="2376">
      <formula>ISBLANK(BP252)</formula>
    </cfRule>
  </conditionalFormatting>
  <conditionalFormatting sqref="AR239:BB239 AS240:AS247 BD239:BG239 BI239:BJ239">
    <cfRule type="cellIs" dxfId="1863" priority="2375" operator="equal">
      <formula>1</formula>
    </cfRule>
  </conditionalFormatting>
  <conditionalFormatting sqref="AG239:AK239 AI240:AI247">
    <cfRule type="cellIs" dxfId="1862" priority="2374" operator="equal">
      <formula>1</formula>
    </cfRule>
  </conditionalFormatting>
  <conditionalFormatting sqref="B239:C239 E239:F239 AA240:AA247 AS240:AS247 AR239:BB239 AI240:AI247 BW239 BM239 BD239:BG239 BI239:BK239 BY239:XFD239">
    <cfRule type="expression" dxfId="1861" priority="2373">
      <formula>ISBLANK(B239)</formula>
    </cfRule>
  </conditionalFormatting>
  <conditionalFormatting sqref="AR240 AT240:BB240 BD240:BG240 BI240:BJ240">
    <cfRule type="cellIs" dxfId="1860" priority="2372" operator="equal">
      <formula>1</formula>
    </cfRule>
  </conditionalFormatting>
  <conditionalFormatting sqref="AG240:AH240 AJ240:AK240">
    <cfRule type="cellIs" dxfId="1859" priority="2371" operator="equal">
      <formula>1</formula>
    </cfRule>
  </conditionalFormatting>
  <conditionalFormatting sqref="J240">
    <cfRule type="expression" dxfId="1858" priority="2341">
      <formula>ISBLANK(J240)</formula>
    </cfRule>
  </conditionalFormatting>
  <conditionalFormatting sqref="AR241 AT241:BB241 BD241:BG241 BI241:BJ241">
    <cfRule type="cellIs" dxfId="1857" priority="2369" operator="equal">
      <formula>1</formula>
    </cfRule>
  </conditionalFormatting>
  <conditionalFormatting sqref="AG241:AH241 AJ241:AK241">
    <cfRule type="cellIs" dxfId="1856" priority="2368" operator="equal">
      <formula>1</formula>
    </cfRule>
  </conditionalFormatting>
  <conditionalFormatting sqref="B241:C241 E241:F241 AB241:AH241 AR241 AT241:BB241 AJ241:AK241 BW241 BM241 BD241:BG241 BI241:BK241 BY241:XFD241 AM241:AP241">
    <cfRule type="expression" dxfId="1855" priority="2367">
      <formula>ISBLANK(B241)</formula>
    </cfRule>
  </conditionalFormatting>
  <conditionalFormatting sqref="AR242 AT242:BB242 BD242:BG242 BI242:BJ242">
    <cfRule type="cellIs" dxfId="1854" priority="2366" operator="equal">
      <formula>1</formula>
    </cfRule>
  </conditionalFormatting>
  <conditionalFormatting sqref="AG242:AH242 AJ242:AK242">
    <cfRule type="cellIs" dxfId="1853" priority="2365" operator="equal">
      <formula>1</formula>
    </cfRule>
  </conditionalFormatting>
  <conditionalFormatting sqref="B242:C242 E242:F242 AB242:AH242 AR242 AT242:BB242 AJ242:AK242 BW242 BM242 BD242:BG242 BI242:BK242 BY242:XFD242 AM242:AP242">
    <cfRule type="expression" dxfId="1852" priority="2364">
      <formula>ISBLANK(B242)</formula>
    </cfRule>
  </conditionalFormatting>
  <conditionalFormatting sqref="AR243 AT243:BB243 BD243:BG243 BI243:BJ243">
    <cfRule type="cellIs" dxfId="1851" priority="2363" operator="equal">
      <formula>1</formula>
    </cfRule>
  </conditionalFormatting>
  <conditionalFormatting sqref="AG243:AH243 AJ243:AK243">
    <cfRule type="cellIs" dxfId="1850" priority="2362" operator="equal">
      <formula>1</formula>
    </cfRule>
  </conditionalFormatting>
  <conditionalFormatting sqref="B243:C243 E243:F243 AD243:AH243 AB243 AR243 AT243:BB243 AJ243:AK243 BW243 BD243:BG243 BI243:BK243 BY243:XFD243 AM243:AP243">
    <cfRule type="expression" dxfId="1849" priority="2361">
      <formula>ISBLANK(B243)</formula>
    </cfRule>
  </conditionalFormatting>
  <conditionalFormatting sqref="AR244 AT244:BB244 BD244:BG244 BI244:BJ244">
    <cfRule type="cellIs" dxfId="1848" priority="2360" operator="equal">
      <formula>1</formula>
    </cfRule>
  </conditionalFormatting>
  <conditionalFormatting sqref="AG244:AH244 AJ244:AK244">
    <cfRule type="cellIs" dxfId="1847" priority="2359" operator="equal">
      <formula>1</formula>
    </cfRule>
  </conditionalFormatting>
  <conditionalFormatting sqref="B244:C244 E244:F244 AD244:AH244 AB244 AR244 AT244:BB244 AJ244:AK244 BW244 BD244:BG244 BI244:BK244 BY244:XFD244 AM244:AP244">
    <cfRule type="expression" dxfId="1846" priority="2358">
      <formula>ISBLANK(B244)</formula>
    </cfRule>
  </conditionalFormatting>
  <conditionalFormatting sqref="AR245 AT245:BB245 BD245:BG245 BI245:BJ245">
    <cfRule type="cellIs" dxfId="1845" priority="2357" operator="equal">
      <formula>1</formula>
    </cfRule>
  </conditionalFormatting>
  <conditionalFormatting sqref="AG245:AH245 AJ245:AK245">
    <cfRule type="cellIs" dxfId="1844" priority="2356" operator="equal">
      <formula>1</formula>
    </cfRule>
  </conditionalFormatting>
  <conditionalFormatting sqref="B245:C245 E245:F245 AB245:AH245 AR245 AT245:BB245 AJ245:AK245 BW245 BM245:BM247 BD245:BG245 BI245:BK245 BY245:XFD245 AM245:AP245">
    <cfRule type="expression" dxfId="1843" priority="2355">
      <formula>ISBLANK(B245)</formula>
    </cfRule>
  </conditionalFormatting>
  <conditionalFormatting sqref="AR246 AT246:BB246 BD246:BG246 BI246:BJ246">
    <cfRule type="cellIs" dxfId="1842" priority="2354" operator="equal">
      <formula>1</formula>
    </cfRule>
  </conditionalFormatting>
  <conditionalFormatting sqref="AG246:AH246 AJ246:AK246">
    <cfRule type="cellIs" dxfId="1841" priority="2353" operator="equal">
      <formula>1</formula>
    </cfRule>
  </conditionalFormatting>
  <conditionalFormatting sqref="B246:C246 E246:F246 AC246:AH246 AR246 AT246:BB246 AJ246:AK246 BW246 BD246:BG246 BI246:BK246 BY246:XFD246 AM246:AP246">
    <cfRule type="expression" dxfId="1840" priority="2352">
      <formula>ISBLANK(B246)</formula>
    </cfRule>
  </conditionalFormatting>
  <conditionalFormatting sqref="AR247 AT247:BB247 BD247:BG247 BI247:BJ247">
    <cfRule type="cellIs" dxfId="1839" priority="2351" operator="equal">
      <formula>1</formula>
    </cfRule>
  </conditionalFormatting>
  <conditionalFormatting sqref="AG247:AH247 AJ247:AK247">
    <cfRule type="cellIs" dxfId="1838" priority="2350" operator="equal">
      <formula>1</formula>
    </cfRule>
  </conditionalFormatting>
  <conditionalFormatting sqref="C247 E247:F247 AC247:AH247 AR247 AT247:BB247 AJ247:AK247 BW247 BD247:BG247 BI247:BK247 BY247:XFD247 AM247:AP247">
    <cfRule type="expression" dxfId="1837" priority="2349">
      <formula>ISBLANK(C247)</formula>
    </cfRule>
  </conditionalFormatting>
  <conditionalFormatting sqref="AC243">
    <cfRule type="expression" dxfId="1836" priority="2348">
      <formula>ISBLANK(AC243)</formula>
    </cfRule>
  </conditionalFormatting>
  <conditionalFormatting sqref="AC244">
    <cfRule type="expression" dxfId="1835" priority="2347">
      <formula>ISBLANK(AC244)</formula>
    </cfRule>
  </conditionalFormatting>
  <conditionalFormatting sqref="AB246">
    <cfRule type="expression" dxfId="1834" priority="2346">
      <formula>ISBLANK(AB246)</formula>
    </cfRule>
  </conditionalFormatting>
  <conditionalFormatting sqref="AB247">
    <cfRule type="expression" dxfId="1833" priority="2345">
      <formula>ISBLANK(AB247)</formula>
    </cfRule>
  </conditionalFormatting>
  <conditionalFormatting sqref="BM243">
    <cfRule type="expression" dxfId="1832" priority="2344">
      <formula>ISBLANK(BM243)</formula>
    </cfRule>
  </conditionalFormatting>
  <conditionalFormatting sqref="BM244">
    <cfRule type="expression" dxfId="1831" priority="2343">
      <formula>ISBLANK(BM244)</formula>
    </cfRule>
  </conditionalFormatting>
  <conditionalFormatting sqref="AQ241">
    <cfRule type="expression" dxfId="1830" priority="2328">
      <formula>ISBLANK(AQ241)</formula>
    </cfRule>
  </conditionalFormatting>
  <conditionalFormatting sqref="J241">
    <cfRule type="expression" dxfId="1829" priority="2340">
      <formula>ISBLANK(J241)</formula>
    </cfRule>
  </conditionalFormatting>
  <conditionalFormatting sqref="J242">
    <cfRule type="expression" dxfId="1828" priority="2339">
      <formula>ISBLANK(J242)</formula>
    </cfRule>
  </conditionalFormatting>
  <conditionalFormatting sqref="J243">
    <cfRule type="expression" dxfId="1827" priority="2338">
      <formula>ISBLANK(J243)</formula>
    </cfRule>
  </conditionalFormatting>
  <conditionalFormatting sqref="J244">
    <cfRule type="expression" dxfId="1826" priority="2337">
      <formula>ISBLANK(J244)</formula>
    </cfRule>
  </conditionalFormatting>
  <conditionalFormatting sqref="J245">
    <cfRule type="expression" dxfId="1825" priority="2336">
      <formula>ISBLANK(J245)</formula>
    </cfRule>
  </conditionalFormatting>
  <conditionalFormatting sqref="J246">
    <cfRule type="expression" dxfId="1824" priority="2335">
      <formula>ISBLANK(J246)</formula>
    </cfRule>
  </conditionalFormatting>
  <conditionalFormatting sqref="J247">
    <cfRule type="expression" dxfId="1823" priority="2334">
      <formula>ISBLANK(J247)</formula>
    </cfRule>
  </conditionalFormatting>
  <conditionalFormatting sqref="AQ239">
    <cfRule type="cellIs" dxfId="1822" priority="2333" operator="equal">
      <formula>1</formula>
    </cfRule>
  </conditionalFormatting>
  <conditionalFormatting sqref="AQ239">
    <cfRule type="expression" dxfId="1821" priority="2332">
      <formula>ISBLANK(AQ239)</formula>
    </cfRule>
  </conditionalFormatting>
  <conditionalFormatting sqref="AQ240">
    <cfRule type="cellIs" dxfId="1820" priority="2331" operator="equal">
      <formula>1</formula>
    </cfRule>
  </conditionalFormatting>
  <conditionalFormatting sqref="AQ240">
    <cfRule type="expression" dxfId="1819" priority="2330">
      <formula>ISBLANK(AQ240)</formula>
    </cfRule>
  </conditionalFormatting>
  <conditionalFormatting sqref="AQ241">
    <cfRule type="cellIs" dxfId="1818" priority="2329" operator="equal">
      <formula>1</formula>
    </cfRule>
  </conditionalFormatting>
  <conditionalFormatting sqref="AQ242">
    <cfRule type="cellIs" dxfId="1817" priority="2327" operator="equal">
      <formula>1</formula>
    </cfRule>
  </conditionalFormatting>
  <conditionalFormatting sqref="AQ242">
    <cfRule type="expression" dxfId="1816" priority="2326">
      <formula>ISBLANK(AQ242)</formula>
    </cfRule>
  </conditionalFormatting>
  <conditionalFormatting sqref="AQ243">
    <cfRule type="cellIs" dxfId="1815" priority="2325" operator="equal">
      <formula>1</formula>
    </cfRule>
  </conditionalFormatting>
  <conditionalFormatting sqref="AQ243">
    <cfRule type="expression" dxfId="1814" priority="2324">
      <formula>ISBLANK(AQ243)</formula>
    </cfRule>
  </conditionalFormatting>
  <conditionalFormatting sqref="AQ244">
    <cfRule type="cellIs" dxfId="1813" priority="2323" operator="equal">
      <formula>1</formula>
    </cfRule>
  </conditionalFormatting>
  <conditionalFormatting sqref="AQ244">
    <cfRule type="expression" dxfId="1812" priority="2322">
      <formula>ISBLANK(AQ244)</formula>
    </cfRule>
  </conditionalFormatting>
  <conditionalFormatting sqref="AQ245">
    <cfRule type="cellIs" dxfId="1811" priority="2321" operator="equal">
      <formula>1</formula>
    </cfRule>
  </conditionalFormatting>
  <conditionalFormatting sqref="AQ245">
    <cfRule type="expression" dxfId="1810" priority="2320">
      <formula>ISBLANK(AQ245)</formula>
    </cfRule>
  </conditionalFormatting>
  <conditionalFormatting sqref="AQ246">
    <cfRule type="cellIs" dxfId="1809" priority="2319" operator="equal">
      <formula>1</formula>
    </cfRule>
  </conditionalFormatting>
  <conditionalFormatting sqref="AQ246">
    <cfRule type="expression" dxfId="1808" priority="2318">
      <formula>ISBLANK(AQ246)</formula>
    </cfRule>
  </conditionalFormatting>
  <conditionalFormatting sqref="AQ247">
    <cfRule type="cellIs" dxfId="1807" priority="2317" operator="equal">
      <formula>1</formula>
    </cfRule>
  </conditionalFormatting>
  <conditionalFormatting sqref="AQ247">
    <cfRule type="expression" dxfId="1806" priority="2316">
      <formula>ISBLANK(AQ247)</formula>
    </cfRule>
  </conditionalFormatting>
  <conditionalFormatting sqref="B247">
    <cfRule type="expression" dxfId="1805" priority="2315">
      <formula>ISBLANK(B247)</formula>
    </cfRule>
  </conditionalFormatting>
  <conditionalFormatting sqref="BP239:BP247">
    <cfRule type="expression" dxfId="1804" priority="2314">
      <formula>ISBLANK(BP239)</formula>
    </cfRule>
  </conditionalFormatting>
  <conditionalFormatting sqref="BL247">
    <cfRule type="expression" dxfId="1803" priority="1711">
      <formula>ISBLANK(BL247)</formula>
    </cfRule>
  </conditionalFormatting>
  <conditionalFormatting sqref="BS177:BS215 BS127 BS16:BS19 BS69:BS81 BS64:BS67 BS36:BS60 BS30:BS34 BS21:BS27">
    <cfRule type="expression" dxfId="1802" priority="2310">
      <formula>ISBLANK(BS16)</formula>
    </cfRule>
  </conditionalFormatting>
  <conditionalFormatting sqref="BT176:BT215 BT127 BT15:BT27 BT64:BT90 BT36:BT60 BT29:BT34">
    <cfRule type="expression" dxfId="1801" priority="2309">
      <formula>ISBLANK(BT15)</formula>
    </cfRule>
  </conditionalFormatting>
  <conditionalFormatting sqref="BV177:BV206 BV127 BV16:BV19 BV65:BV75 BV51:BV60 BV36:BV49 BV32:BV34 BV30 BV21:BV27">
    <cfRule type="expression" dxfId="1800" priority="2308">
      <formula>ISBLANK(BV16)</formula>
    </cfRule>
  </conditionalFormatting>
  <conditionalFormatting sqref="BU177:BU206 BU127 BU15:BU19 BU82:BU90 BU69:BU75 BU64:BU67 BU52:BU60 BU36:BU49 BU32:BU34 BU30 BU21 BU23:BU27">
    <cfRule type="expression" dxfId="1799" priority="2307">
      <formula>ISBLANK(BU15)</formula>
    </cfRule>
  </conditionalFormatting>
  <conditionalFormatting sqref="BS216:BS217">
    <cfRule type="expression" dxfId="1798" priority="2305">
      <formula>ISBLANK(BS216)</formula>
    </cfRule>
  </conditionalFormatting>
  <conditionalFormatting sqref="BT216:BT217">
    <cfRule type="expression" dxfId="1797" priority="2304">
      <formula>ISBLANK(BT216)</formula>
    </cfRule>
  </conditionalFormatting>
  <conditionalFormatting sqref="BV216:BV217">
    <cfRule type="expression" dxfId="1796" priority="2303">
      <formula>ISBLANK(BV216)</formula>
    </cfRule>
  </conditionalFormatting>
  <conditionalFormatting sqref="BU216:BU217">
    <cfRule type="expression" dxfId="1795" priority="2302">
      <formula>ISBLANK(BU216)</formula>
    </cfRule>
  </conditionalFormatting>
  <conditionalFormatting sqref="BR218">
    <cfRule type="expression" dxfId="1794" priority="2301">
      <formula>ISBLANK(BR218)</formula>
    </cfRule>
  </conditionalFormatting>
  <conditionalFormatting sqref="BS218">
    <cfRule type="expression" dxfId="1793" priority="2300">
      <formula>ISBLANK(BS218)</formula>
    </cfRule>
  </conditionalFormatting>
  <conditionalFormatting sqref="BT218">
    <cfRule type="expression" dxfId="1792" priority="2299">
      <formula>ISBLANK(BT218)</formula>
    </cfRule>
  </conditionalFormatting>
  <conditionalFormatting sqref="BR219:BR222 BR228:BR229">
    <cfRule type="expression" dxfId="1791" priority="2296">
      <formula>ISBLANK(BR219)</formula>
    </cfRule>
  </conditionalFormatting>
  <conditionalFormatting sqref="BS228:BS229">
    <cfRule type="expression" dxfId="1790" priority="2295">
      <formula>ISBLANK(BS228)</formula>
    </cfRule>
  </conditionalFormatting>
  <conditionalFormatting sqref="BT228:BT229">
    <cfRule type="expression" dxfId="1789" priority="2294">
      <formula>ISBLANK(BT228)</formula>
    </cfRule>
  </conditionalFormatting>
  <conditionalFormatting sqref="BV229">
    <cfRule type="expression" dxfId="1788" priority="2293">
      <formula>ISBLANK(BV229)</formula>
    </cfRule>
  </conditionalFormatting>
  <conditionalFormatting sqref="BU228:BU229">
    <cfRule type="expression" dxfId="1787" priority="2292">
      <formula>ISBLANK(BU228)</formula>
    </cfRule>
  </conditionalFormatting>
  <conditionalFormatting sqref="BR341">
    <cfRule type="expression" dxfId="1786" priority="2223">
      <formula>ISBLANK(BR341)</formula>
    </cfRule>
  </conditionalFormatting>
  <conditionalFormatting sqref="BL240:BL246">
    <cfRule type="expression" dxfId="1785" priority="1712">
      <formula>ISBLANK(BL240)</formula>
    </cfRule>
  </conditionalFormatting>
  <conditionalFormatting sqref="BM260">
    <cfRule type="expression" dxfId="1784" priority="1743">
      <formula>ISBLANK(BM260)</formula>
    </cfRule>
  </conditionalFormatting>
  <conditionalFormatting sqref="BM277">
    <cfRule type="expression" dxfId="1783" priority="1771">
      <formula>ISBLANK(BM277)</formula>
    </cfRule>
  </conditionalFormatting>
  <conditionalFormatting sqref="BM278">
    <cfRule type="expression" dxfId="1782" priority="1770">
      <formula>ISBLANK(BM278)</formula>
    </cfRule>
  </conditionalFormatting>
  <conditionalFormatting sqref="BM280">
    <cfRule type="expression" dxfId="1781" priority="1768">
      <formula>ISBLANK(BM280)</formula>
    </cfRule>
  </conditionalFormatting>
  <conditionalFormatting sqref="BM269">
    <cfRule type="expression" dxfId="1780" priority="1767">
      <formula>ISBLANK(BM269)</formula>
    </cfRule>
  </conditionalFormatting>
  <conditionalFormatting sqref="BM270">
    <cfRule type="expression" dxfId="1779" priority="1766">
      <formula>ISBLANK(BM270)</formula>
    </cfRule>
  </conditionalFormatting>
  <conditionalFormatting sqref="BM272">
    <cfRule type="expression" dxfId="1778" priority="1764">
      <formula>ISBLANK(BM272)</formula>
    </cfRule>
  </conditionalFormatting>
  <conditionalFormatting sqref="BM273">
    <cfRule type="expression" dxfId="1777" priority="1763">
      <formula>ISBLANK(BM273)</formula>
    </cfRule>
  </conditionalFormatting>
  <conditionalFormatting sqref="BM274">
    <cfRule type="expression" dxfId="1776" priority="1762">
      <formula>ISBLANK(BM274)</formula>
    </cfRule>
  </conditionalFormatting>
  <conditionalFormatting sqref="BR325">
    <cfRule type="expression" dxfId="1775" priority="2283">
      <formula>ISBLANK(BR325)</formula>
    </cfRule>
  </conditionalFormatting>
  <conditionalFormatting sqref="BM276">
    <cfRule type="expression" dxfId="1774" priority="1760">
      <formula>ISBLANK(BM276)</formula>
    </cfRule>
  </conditionalFormatting>
  <conditionalFormatting sqref="BL295">
    <cfRule type="expression" dxfId="1773" priority="1759">
      <formula>ISBLANK(BL295)</formula>
    </cfRule>
  </conditionalFormatting>
  <conditionalFormatting sqref="BL282">
    <cfRule type="expression" dxfId="1772" priority="1758">
      <formula>ISBLANK(BL282)</formula>
    </cfRule>
  </conditionalFormatting>
  <conditionalFormatting sqref="BM268">
    <cfRule type="expression" dxfId="1771" priority="1756">
      <formula>ISBLANK(BM268)</formula>
    </cfRule>
  </conditionalFormatting>
  <conditionalFormatting sqref="BM269">
    <cfRule type="expression" dxfId="1770" priority="1755">
      <formula>ISBLANK(BM269)</formula>
    </cfRule>
  </conditionalFormatting>
  <conditionalFormatting sqref="BM270">
    <cfRule type="expression" dxfId="1769" priority="1754">
      <formula>ISBLANK(BM270)</formula>
    </cfRule>
  </conditionalFormatting>
  <conditionalFormatting sqref="BM272">
    <cfRule type="expression" dxfId="1768" priority="1752">
      <formula>ISBLANK(BM272)</formula>
    </cfRule>
  </conditionalFormatting>
  <conditionalFormatting sqref="BM264">
    <cfRule type="expression" dxfId="1767" priority="1751">
      <formula>ISBLANK(BM264)</formula>
    </cfRule>
  </conditionalFormatting>
  <conditionalFormatting sqref="BM265">
    <cfRule type="expression" dxfId="1766" priority="1750">
      <formula>ISBLANK(BM265)</formula>
    </cfRule>
  </conditionalFormatting>
  <conditionalFormatting sqref="BV325">
    <cfRule type="expression" dxfId="1765" priority="2217">
      <formula>ISBLANK(BV325)</formula>
    </cfRule>
  </conditionalFormatting>
  <conditionalFormatting sqref="BM267">
    <cfRule type="expression" dxfId="1764" priority="1748">
      <formula>ISBLANK(BM267)</formula>
    </cfRule>
  </conditionalFormatting>
  <conditionalFormatting sqref="BM256">
    <cfRule type="expression" dxfId="1763" priority="1747">
      <formula>ISBLANK(BM256)</formula>
    </cfRule>
  </conditionalFormatting>
  <conditionalFormatting sqref="BM257">
    <cfRule type="expression" dxfId="1762" priority="1746">
      <formula>ISBLANK(BM257)</formula>
    </cfRule>
  </conditionalFormatting>
  <conditionalFormatting sqref="BM259">
    <cfRule type="expression" dxfId="1761" priority="1744">
      <formula>ISBLANK(BM259)</formula>
    </cfRule>
  </conditionalFormatting>
  <conditionalFormatting sqref="BT223:BT227">
    <cfRule type="expression" dxfId="1760" priority="1688">
      <formula>ISBLANK(BT223)</formula>
    </cfRule>
  </conditionalFormatting>
  <conditionalFormatting sqref="BM261">
    <cfRule type="expression" dxfId="1759" priority="1742">
      <formula>ISBLANK(BM261)</formula>
    </cfRule>
  </conditionalFormatting>
  <conditionalFormatting sqref="BM263">
    <cfRule type="expression" dxfId="1758" priority="1740">
      <formula>ISBLANK(BM263)</formula>
    </cfRule>
  </conditionalFormatting>
  <conditionalFormatting sqref="BL256">
    <cfRule type="expression" dxfId="1757" priority="1739">
      <formula>ISBLANK(BL256)</formula>
    </cfRule>
  </conditionalFormatting>
  <conditionalFormatting sqref="BO224:BO227">
    <cfRule type="expression" dxfId="1756" priority="1693">
      <formula>ISBLANK(BO224)</formula>
    </cfRule>
  </conditionalFormatting>
  <conditionalFormatting sqref="BQ223:BQ227">
    <cfRule type="expression" dxfId="1755" priority="1692">
      <formula>ISBLANK(BQ223)</formula>
    </cfRule>
  </conditionalFormatting>
  <conditionalFormatting sqref="BR223:BR227">
    <cfRule type="expression" dxfId="1754" priority="1690">
      <formula>ISBLANK(BR223)</formula>
    </cfRule>
  </conditionalFormatting>
  <conditionalFormatting sqref="BS223:BS227">
    <cfRule type="expression" dxfId="1753" priority="1689">
      <formula>ISBLANK(BS223)</formula>
    </cfRule>
  </conditionalFormatting>
  <conditionalFormatting sqref="BM223:BM227">
    <cfRule type="expression" dxfId="1752" priority="1686">
      <formula>ISBLANK(BM223)</formula>
    </cfRule>
  </conditionalFormatting>
  <conditionalFormatting sqref="I223:I227">
    <cfRule type="expression" dxfId="1751" priority="1685">
      <formula>ISBLANK(I223)</formula>
    </cfRule>
  </conditionalFormatting>
  <conditionalFormatting sqref="BT338">
    <cfRule type="expression" dxfId="1750" priority="1724">
      <formula>ISBLANK(BT338)</formula>
    </cfRule>
  </conditionalFormatting>
  <conditionalFormatting sqref="BT340:BT343">
    <cfRule type="expression" dxfId="1749" priority="1722">
      <formula>ISBLANK(BT340)</formula>
    </cfRule>
  </conditionalFormatting>
  <conditionalFormatting sqref="BR338">
    <cfRule type="expression" dxfId="1748" priority="2231">
      <formula>ISBLANK(BR338)</formula>
    </cfRule>
  </conditionalFormatting>
  <conditionalFormatting sqref="E223:F227 AG226:AH227 AE224:AH225 AI223:AI227 AJ224:AK227 A223:C227 BN223:BN227 BY223:XFD227 BI223:BL227 BD223:BF227 AM223:BB227">
    <cfRule type="expression" dxfId="1747" priority="1707">
      <formula>ISBLANK(A223)</formula>
    </cfRule>
  </conditionalFormatting>
  <conditionalFormatting sqref="BL230:BL236">
    <cfRule type="expression" dxfId="1746" priority="1716">
      <formula>ISBLANK(BL230)</formula>
    </cfRule>
  </conditionalFormatting>
  <conditionalFormatting sqref="BL237">
    <cfRule type="expression" dxfId="1745" priority="1715">
      <formula>ISBLANK(BL237)</formula>
    </cfRule>
  </conditionalFormatting>
  <conditionalFormatting sqref="BL238:BL239">
    <cfRule type="expression" dxfId="1744" priority="1714">
      <formula>ISBLANK(BL238)</formula>
    </cfRule>
  </conditionalFormatting>
  <conditionalFormatting sqref="BS341">
    <cfRule type="expression" dxfId="1743" priority="2159">
      <formula>ISBLANK(BS341)</formula>
    </cfRule>
  </conditionalFormatting>
  <conditionalFormatting sqref="BU341">
    <cfRule type="expression" dxfId="1742" priority="2156">
      <formula>ISBLANK(BU341)</formula>
    </cfRule>
  </conditionalFormatting>
  <conditionalFormatting sqref="BU325">
    <cfRule type="expression" dxfId="1741" priority="2216">
      <formula>ISBLANK(BU325)</formula>
    </cfRule>
  </conditionalFormatting>
  <conditionalFormatting sqref="BS316">
    <cfRule type="expression" dxfId="1740" priority="2143">
      <formula>ISBLANK(BS316)</formula>
    </cfRule>
  </conditionalFormatting>
  <conditionalFormatting sqref="BS338">
    <cfRule type="expression" dxfId="1739" priority="2167">
      <formula>ISBLANK(BS338)</formula>
    </cfRule>
  </conditionalFormatting>
  <conditionalFormatting sqref="BS325">
    <cfRule type="expression" dxfId="1738" priority="2219">
      <formula>ISBLANK(BS325)</formula>
    </cfRule>
  </conditionalFormatting>
  <conditionalFormatting sqref="BV341 BV343">
    <cfRule type="expression" dxfId="1737" priority="2157">
      <formula>ISBLANK(BV341)</formula>
    </cfRule>
  </conditionalFormatting>
  <conditionalFormatting sqref="BR316">
    <cfRule type="expression" dxfId="1736" priority="2144">
      <formula>ISBLANK(BR316)</formula>
    </cfRule>
  </conditionalFormatting>
  <conditionalFormatting sqref="BL269">
    <cfRule type="expression" dxfId="1735" priority="1757">
      <formula>ISBLANK(BL269)</formula>
    </cfRule>
  </conditionalFormatting>
  <conditionalFormatting sqref="BM271">
    <cfRule type="expression" dxfId="1734" priority="1753">
      <formula>ISBLANK(BM271)</formula>
    </cfRule>
  </conditionalFormatting>
  <conditionalFormatting sqref="BM266">
    <cfRule type="expression" dxfId="1733" priority="1749">
      <formula>ISBLANK(BM266)</formula>
    </cfRule>
  </conditionalFormatting>
  <conditionalFormatting sqref="AG223:AH223 AJ223:AK223">
    <cfRule type="expression" dxfId="1732" priority="1705">
      <formula>ISBLANK(AG223)</formula>
    </cfRule>
  </conditionalFormatting>
  <conditionalFormatting sqref="BR240">
    <cfRule type="expression" dxfId="1731" priority="1880">
      <formula>ISBLANK(BR240)</formula>
    </cfRule>
  </conditionalFormatting>
  <conditionalFormatting sqref="BR230:BR231">
    <cfRule type="expression" dxfId="1730" priority="1900">
      <formula>ISBLANK(BR230)</formula>
    </cfRule>
  </conditionalFormatting>
  <conditionalFormatting sqref="AE223 AB223:AD227">
    <cfRule type="expression" dxfId="1729" priority="1704">
      <formula>ISBLANK(AB223)</formula>
    </cfRule>
  </conditionalFormatting>
  <conditionalFormatting sqref="BM258">
    <cfRule type="expression" dxfId="1728" priority="1745">
      <formula>ISBLANK(BM258)</formula>
    </cfRule>
  </conditionalFormatting>
  <conditionalFormatting sqref="BR238:BR239">
    <cfRule type="expression" dxfId="1727" priority="1882">
      <formula>ISBLANK(BR238)</formula>
    </cfRule>
  </conditionalFormatting>
  <conditionalFormatting sqref="BR232">
    <cfRule type="expression" dxfId="1726" priority="1892">
      <formula>ISBLANK(BR232)</formula>
    </cfRule>
  </conditionalFormatting>
  <conditionalFormatting sqref="BV230:BV240">
    <cfRule type="expression" dxfId="1725" priority="1876">
      <formula>ISBLANK(BV230)</formula>
    </cfRule>
  </conditionalFormatting>
  <conditionalFormatting sqref="BV244:BV247">
    <cfRule type="expression" dxfId="1724" priority="1873">
      <formula>ISBLANK(BV244)</formula>
    </cfRule>
  </conditionalFormatting>
  <conditionalFormatting sqref="BS233:BS237">
    <cfRule type="expression" dxfId="1723" priority="1883">
      <formula>ISBLANK(BS233)</formula>
    </cfRule>
  </conditionalFormatting>
  <conditionalFormatting sqref="BS230:BS231">
    <cfRule type="expression" dxfId="1722" priority="1899">
      <formula>ISBLANK(BS230)</formula>
    </cfRule>
  </conditionalFormatting>
  <conditionalFormatting sqref="BS241:BS247">
    <cfRule type="expression" dxfId="1721" priority="1877">
      <formula>ISBLANK(BS241)</formula>
    </cfRule>
  </conditionalFormatting>
  <conditionalFormatting sqref="BV243">
    <cfRule type="expression" dxfId="1720" priority="1874">
      <formula>ISBLANK(BV243)</formula>
    </cfRule>
  </conditionalFormatting>
  <conditionalFormatting sqref="BU241:BU247">
    <cfRule type="expression" dxfId="1719" priority="1861">
      <formula>ISBLANK(BU241)</formula>
    </cfRule>
  </conditionalFormatting>
  <conditionalFormatting sqref="BU238:BU239">
    <cfRule type="expression" dxfId="1718" priority="1865">
      <formula>ISBLANK(BU238)</formula>
    </cfRule>
  </conditionalFormatting>
  <conditionalFormatting sqref="BT233:BT237">
    <cfRule type="expression" dxfId="1717" priority="1868">
      <formula>ISBLANK(BT233)</formula>
    </cfRule>
  </conditionalFormatting>
  <conditionalFormatting sqref="BR233:BR237">
    <cfRule type="expression" dxfId="1716" priority="1884">
      <formula>ISBLANK(BR233)</formula>
    </cfRule>
  </conditionalFormatting>
  <conditionalFormatting sqref="BS232">
    <cfRule type="expression" dxfId="1715" priority="1891">
      <formula>ISBLANK(BS232)</formula>
    </cfRule>
  </conditionalFormatting>
  <conditionalFormatting sqref="BS238:BS239">
    <cfRule type="expression" dxfId="1714" priority="1881">
      <formula>ISBLANK(BS238)</formula>
    </cfRule>
  </conditionalFormatting>
  <conditionalFormatting sqref="BR241:BR247">
    <cfRule type="expression" dxfId="1713" priority="1878">
      <formula>ISBLANK(BR241)</formula>
    </cfRule>
  </conditionalFormatting>
  <conditionalFormatting sqref="BV241:BV242">
    <cfRule type="expression" dxfId="1712" priority="1875">
      <formula>ISBLANK(BV241)</formula>
    </cfRule>
  </conditionalFormatting>
  <conditionalFormatting sqref="BT231">
    <cfRule type="expression" dxfId="1711" priority="1872">
      <formula>ISBLANK(BT231)</formula>
    </cfRule>
  </conditionalFormatting>
  <conditionalFormatting sqref="BS240">
    <cfRule type="expression" dxfId="1710" priority="1879">
      <formula>ISBLANK(BS240)</formula>
    </cfRule>
  </conditionalFormatting>
  <conditionalFormatting sqref="BU232">
    <cfRule type="expression" dxfId="1709" priority="1869">
      <formula>ISBLANK(BU232)</formula>
    </cfRule>
  </conditionalFormatting>
  <conditionalFormatting sqref="BT238:BT239">
    <cfRule type="expression" dxfId="1708" priority="1866">
      <formula>ISBLANK(BT238)</formula>
    </cfRule>
  </conditionalFormatting>
  <conditionalFormatting sqref="BT232">
    <cfRule type="expression" dxfId="1707" priority="1870">
      <formula>ISBLANK(BT232)</formula>
    </cfRule>
  </conditionalFormatting>
  <conditionalFormatting sqref="BT247">
    <cfRule type="expression" dxfId="1706" priority="1860">
      <formula>ISBLANK(BT247)</formula>
    </cfRule>
  </conditionalFormatting>
  <conditionalFormatting sqref="BU233:BU237">
    <cfRule type="expression" dxfId="1705" priority="1867">
      <formula>ISBLANK(BU233)</formula>
    </cfRule>
  </conditionalFormatting>
  <conditionalFormatting sqref="BT240">
    <cfRule type="expression" dxfId="1704" priority="1864">
      <formula>ISBLANK(BT240)</formula>
    </cfRule>
  </conditionalFormatting>
  <conditionalFormatting sqref="BM325">
    <cfRule type="expression" dxfId="1703" priority="1818">
      <formula>ISBLANK(BM325)</formula>
    </cfRule>
  </conditionalFormatting>
  <conditionalFormatting sqref="BU231">
    <cfRule type="expression" dxfId="1702" priority="1871">
      <formula>ISBLANK(BU231)</formula>
    </cfRule>
  </conditionalFormatting>
  <conditionalFormatting sqref="BM317">
    <cfRule type="expression" dxfId="1701" priority="1826">
      <formula>ISBLANK(BM317)</formula>
    </cfRule>
  </conditionalFormatting>
  <conditionalFormatting sqref="BM320">
    <cfRule type="expression" dxfId="1700" priority="1823">
      <formula>ISBLANK(BM320)</formula>
    </cfRule>
  </conditionalFormatting>
  <conditionalFormatting sqref="BU240">
    <cfRule type="expression" dxfId="1699" priority="1863">
      <formula>ISBLANK(BU240)</formula>
    </cfRule>
  </conditionalFormatting>
  <conditionalFormatting sqref="BT241:BT246">
    <cfRule type="expression" dxfId="1698" priority="1862">
      <formula>ISBLANK(BT241)</formula>
    </cfRule>
  </conditionalFormatting>
  <conditionalFormatting sqref="BS268">
    <cfRule type="expression" dxfId="1697" priority="1841">
      <formula>ISBLANK(BS268)</formula>
    </cfRule>
  </conditionalFormatting>
  <conditionalFormatting sqref="BS281">
    <cfRule type="expression" dxfId="1696" priority="1840">
      <formula>ISBLANK(BS281)</formula>
    </cfRule>
  </conditionalFormatting>
  <conditionalFormatting sqref="BR294">
    <cfRule type="expression" dxfId="1695" priority="1838">
      <formula>ISBLANK(BR294)</formula>
    </cfRule>
  </conditionalFormatting>
  <conditionalFormatting sqref="BS294">
    <cfRule type="expression" dxfId="1694" priority="1837">
      <formula>ISBLANK(BS294)</formula>
    </cfRule>
  </conditionalFormatting>
  <conditionalFormatting sqref="BW254:BW255">
    <cfRule type="expression" dxfId="1693" priority="1834">
      <formula>ISBLANK(BW254)</formula>
    </cfRule>
  </conditionalFormatting>
  <conditionalFormatting sqref="BU2">
    <cfRule type="expression" dxfId="1692" priority="1832">
      <formula>ISBLANK(BU2)</formula>
    </cfRule>
  </conditionalFormatting>
  <conditionalFormatting sqref="BM323">
    <cfRule type="expression" dxfId="1691" priority="1820">
      <formula>ISBLANK(BM323)</formula>
    </cfRule>
  </conditionalFormatting>
  <conditionalFormatting sqref="BM321">
    <cfRule type="expression" dxfId="1690" priority="1822">
      <formula>ISBLANK(BM321)</formula>
    </cfRule>
  </conditionalFormatting>
  <conditionalFormatting sqref="BM313">
    <cfRule type="expression" dxfId="1689" priority="1810">
      <formula>ISBLANK(BM313)</formula>
    </cfRule>
  </conditionalFormatting>
  <conditionalFormatting sqref="BM322">
    <cfRule type="expression" dxfId="1688" priority="1821">
      <formula>ISBLANK(BM322)</formula>
    </cfRule>
  </conditionalFormatting>
  <conditionalFormatting sqref="BM324">
    <cfRule type="expression" dxfId="1687" priority="1819">
      <formula>ISBLANK(BM324)</formula>
    </cfRule>
  </conditionalFormatting>
  <conditionalFormatting sqref="BK308:BL315 BN308:BN315">
    <cfRule type="expression" dxfId="1686" priority="1817">
      <formula>ISBLANK(BK308)</formula>
    </cfRule>
  </conditionalFormatting>
  <conditionalFormatting sqref="BO309">
    <cfRule type="expression" dxfId="1685" priority="1816">
      <formula>ISBLANK(BO309)</formula>
    </cfRule>
  </conditionalFormatting>
  <conditionalFormatting sqref="BM308">
    <cfRule type="expression" dxfId="1684" priority="1815">
      <formula>ISBLANK(BM308)</formula>
    </cfRule>
  </conditionalFormatting>
  <conditionalFormatting sqref="BR268">
    <cfRule type="expression" dxfId="1683" priority="1842">
      <formula>ISBLANK(BR268)</formula>
    </cfRule>
  </conditionalFormatting>
  <conditionalFormatting sqref="BR281">
    <cfRule type="expression" dxfId="1682" priority="1839">
      <formula>ISBLANK(BR281)</formula>
    </cfRule>
  </conditionalFormatting>
  <conditionalFormatting sqref="BM318">
    <cfRule type="expression" dxfId="1681" priority="1825">
      <formula>ISBLANK(BM318)</formula>
    </cfRule>
  </conditionalFormatting>
  <conditionalFormatting sqref="BM303">
    <cfRule type="expression" dxfId="1680" priority="1807">
      <formula>ISBLANK(BM303)</formula>
    </cfRule>
  </conditionalFormatting>
  <conditionalFormatting sqref="BM310">
    <cfRule type="expression" dxfId="1679" priority="1813">
      <formula>ISBLANK(BM310)</formula>
    </cfRule>
  </conditionalFormatting>
  <conditionalFormatting sqref="BM311">
    <cfRule type="expression" dxfId="1678" priority="1812">
      <formula>ISBLANK(BM311)</formula>
    </cfRule>
  </conditionalFormatting>
  <conditionalFormatting sqref="BM312">
    <cfRule type="expression" dxfId="1677" priority="1811">
      <formula>ISBLANK(BM312)</formula>
    </cfRule>
  </conditionalFormatting>
  <conditionalFormatting sqref="BM314">
    <cfRule type="expression" dxfId="1676" priority="1809">
      <formula>ISBLANK(BM314)</formula>
    </cfRule>
  </conditionalFormatting>
  <conditionalFormatting sqref="BM315">
    <cfRule type="expression" dxfId="1675" priority="1808">
      <formula>ISBLANK(BM315)</formula>
    </cfRule>
  </conditionalFormatting>
  <conditionalFormatting sqref="BR2:BT2 BV2">
    <cfRule type="expression" dxfId="1674" priority="1833">
      <formula>ISBLANK(BR2)</formula>
    </cfRule>
  </conditionalFormatting>
  <conditionalFormatting sqref="BM319">
    <cfRule type="expression" dxfId="1673" priority="1824">
      <formula>ISBLANK(BM319)</formula>
    </cfRule>
  </conditionalFormatting>
  <conditionalFormatting sqref="BM304">
    <cfRule type="expression" dxfId="1672" priority="1806">
      <formula>ISBLANK(BM304)</formula>
    </cfRule>
  </conditionalFormatting>
  <conditionalFormatting sqref="BM305">
    <cfRule type="expression" dxfId="1671" priority="1805">
      <formula>ISBLANK(BM305)</formula>
    </cfRule>
  </conditionalFormatting>
  <conditionalFormatting sqref="BM306">
    <cfRule type="expression" dxfId="1670" priority="1804">
      <formula>ISBLANK(BM306)</formula>
    </cfRule>
  </conditionalFormatting>
  <conditionalFormatting sqref="BM307">
    <cfRule type="expression" dxfId="1669" priority="1803">
      <formula>ISBLANK(BM307)</formula>
    </cfRule>
  </conditionalFormatting>
  <conditionalFormatting sqref="BM308">
    <cfRule type="expression" dxfId="1668" priority="1802">
      <formula>ISBLANK(BM308)</formula>
    </cfRule>
  </conditionalFormatting>
  <conditionalFormatting sqref="BM309">
    <cfRule type="expression" dxfId="1667" priority="1814">
      <formula>ISBLANK(BM309)</formula>
    </cfRule>
  </conditionalFormatting>
  <conditionalFormatting sqref="BM295">
    <cfRule type="expression" dxfId="1666" priority="1800">
      <formula>ISBLANK(BM295)</formula>
    </cfRule>
  </conditionalFormatting>
  <conditionalFormatting sqref="BM296">
    <cfRule type="expression" dxfId="1665" priority="1799">
      <formula>ISBLANK(BM296)</formula>
    </cfRule>
  </conditionalFormatting>
  <conditionalFormatting sqref="BM297">
    <cfRule type="expression" dxfId="1664" priority="1798">
      <formula>ISBLANK(BM297)</formula>
    </cfRule>
  </conditionalFormatting>
  <conditionalFormatting sqref="BM298">
    <cfRule type="expression" dxfId="1663" priority="1797">
      <formula>ISBLANK(BM298)</formula>
    </cfRule>
  </conditionalFormatting>
  <conditionalFormatting sqref="BM299">
    <cfRule type="expression" dxfId="1662" priority="1796">
      <formula>ISBLANK(BM299)</formula>
    </cfRule>
  </conditionalFormatting>
  <conditionalFormatting sqref="BM300">
    <cfRule type="expression" dxfId="1661" priority="1795">
      <formula>ISBLANK(BM300)</formula>
    </cfRule>
  </conditionalFormatting>
  <conditionalFormatting sqref="BM301">
    <cfRule type="expression" dxfId="1660" priority="1794">
      <formula>ISBLANK(BM301)</formula>
    </cfRule>
  </conditionalFormatting>
  <conditionalFormatting sqref="BM309">
    <cfRule type="expression" dxfId="1659" priority="1801">
      <formula>ISBLANK(BM309)</formula>
    </cfRule>
  </conditionalFormatting>
  <conditionalFormatting sqref="BM302">
    <cfRule type="expression" dxfId="1658" priority="1793">
      <formula>ISBLANK(BM302)</formula>
    </cfRule>
  </conditionalFormatting>
  <conditionalFormatting sqref="BQ307">
    <cfRule type="expression" dxfId="1657" priority="1792">
      <formula>ISBLANK(BQ307)</formula>
    </cfRule>
  </conditionalFormatting>
  <conditionalFormatting sqref="BS307">
    <cfRule type="expression" dxfId="1656" priority="1791">
      <formula>ISBLANK(BS307)</formula>
    </cfRule>
  </conditionalFormatting>
  <conditionalFormatting sqref="BR307">
    <cfRule type="expression" dxfId="1655" priority="1790">
      <formula>ISBLANK(BR307)</formula>
    </cfRule>
  </conditionalFormatting>
  <conditionalFormatting sqref="BK282 BK283:BL293 BN282:BN293">
    <cfRule type="expression" dxfId="1654" priority="1789">
      <formula>ISBLANK(BK282)</formula>
    </cfRule>
  </conditionalFormatting>
  <conditionalFormatting sqref="BO282 BO284">
    <cfRule type="expression" dxfId="1653" priority="1788">
      <formula>ISBLANK(BO282)</formula>
    </cfRule>
  </conditionalFormatting>
  <conditionalFormatting sqref="BM290">
    <cfRule type="expression" dxfId="1652" priority="1786">
      <formula>ISBLANK(BM290)</formula>
    </cfRule>
  </conditionalFormatting>
  <conditionalFormatting sqref="BM291">
    <cfRule type="expression" dxfId="1651" priority="1785">
      <formula>ISBLANK(BM291)</formula>
    </cfRule>
  </conditionalFormatting>
  <conditionalFormatting sqref="BM292">
    <cfRule type="expression" dxfId="1650" priority="1784">
      <formula>ISBLANK(BM292)</formula>
    </cfRule>
  </conditionalFormatting>
  <conditionalFormatting sqref="BM293">
    <cfRule type="expression" dxfId="1649" priority="1783">
      <formula>ISBLANK(BM293)</formula>
    </cfRule>
  </conditionalFormatting>
  <conditionalFormatting sqref="BM282">
    <cfRule type="expression" dxfId="1648" priority="1782">
      <formula>ISBLANK(BM282)</formula>
    </cfRule>
  </conditionalFormatting>
  <conditionalFormatting sqref="BM283">
    <cfRule type="expression" dxfId="1647" priority="1781">
      <formula>ISBLANK(BM283)</formula>
    </cfRule>
  </conditionalFormatting>
  <conditionalFormatting sqref="BM284">
    <cfRule type="expression" dxfId="1646" priority="1780">
      <formula>ISBLANK(BM284)</formula>
    </cfRule>
  </conditionalFormatting>
  <conditionalFormatting sqref="BM285">
    <cfRule type="expression" dxfId="1645" priority="1779">
      <formula>ISBLANK(BM285)</formula>
    </cfRule>
  </conditionalFormatting>
  <conditionalFormatting sqref="BM286">
    <cfRule type="expression" dxfId="1644" priority="1778">
      <formula>ISBLANK(BM286)</formula>
    </cfRule>
  </conditionalFormatting>
  <conditionalFormatting sqref="BM287">
    <cfRule type="expression" dxfId="1643" priority="1777">
      <formula>ISBLANK(BM287)</formula>
    </cfRule>
  </conditionalFormatting>
  <conditionalFormatting sqref="BM288">
    <cfRule type="expression" dxfId="1642" priority="1776">
      <formula>ISBLANK(BM288)</formula>
    </cfRule>
  </conditionalFormatting>
  <conditionalFormatting sqref="BM289">
    <cfRule type="expression" dxfId="1641" priority="1775">
      <formula>ISBLANK(BM289)</formula>
    </cfRule>
  </conditionalFormatting>
  <conditionalFormatting sqref="BK269 BK270:BL280 BN269:BN280">
    <cfRule type="expression" dxfId="1640" priority="1774">
      <formula>ISBLANK(BK269)</formula>
    </cfRule>
  </conditionalFormatting>
  <conditionalFormatting sqref="BO269 BO271">
    <cfRule type="expression" dxfId="1639" priority="1773">
      <formula>ISBLANK(BO269)</formula>
    </cfRule>
  </conditionalFormatting>
  <conditionalFormatting sqref="BM262">
    <cfRule type="expression" dxfId="1638" priority="1741">
      <formula>ISBLANK(BM262)</formula>
    </cfRule>
  </conditionalFormatting>
  <conditionalFormatting sqref="BM279">
    <cfRule type="expression" dxfId="1637" priority="1769">
      <formula>ISBLANK(BM279)</formula>
    </cfRule>
  </conditionalFormatting>
  <conditionalFormatting sqref="BT325">
    <cfRule type="expression" dxfId="1636" priority="1737">
      <formula>ISBLANK(BT325)</formula>
    </cfRule>
  </conditionalFormatting>
  <conditionalFormatting sqref="BM271">
    <cfRule type="expression" dxfId="1635" priority="1765">
      <formula>ISBLANK(BM271)</formula>
    </cfRule>
  </conditionalFormatting>
  <conditionalFormatting sqref="BP223:BP227">
    <cfRule type="expression" dxfId="1634" priority="1691">
      <formula>ISBLANK(BP223)</formula>
    </cfRule>
  </conditionalFormatting>
  <conditionalFormatting sqref="BM275">
    <cfRule type="expression" dxfId="1633" priority="1761">
      <formula>ISBLANK(BM275)</formula>
    </cfRule>
  </conditionalFormatting>
  <conditionalFormatting sqref="AF223">
    <cfRule type="expression" dxfId="1632" priority="1703">
      <formula>ISBLANK(AF223)</formula>
    </cfRule>
  </conditionalFormatting>
  <conditionalFormatting sqref="AF226">
    <cfRule type="expression" dxfId="1631" priority="1698">
      <formula>ISBLANK(AF226)</formula>
    </cfRule>
  </conditionalFormatting>
  <conditionalFormatting sqref="AE227">
    <cfRule type="expression" dxfId="1630" priority="1697">
      <formula>ISBLANK(AE227)</formula>
    </cfRule>
  </conditionalFormatting>
  <conditionalFormatting sqref="AF227">
    <cfRule type="expression" dxfId="1629" priority="1696">
      <formula>ISBLANK(AF227)</formula>
    </cfRule>
  </conditionalFormatting>
  <conditionalFormatting sqref="AE226">
    <cfRule type="expression" dxfId="1628" priority="1699">
      <formula>ISBLANK(AE226)</formula>
    </cfRule>
  </conditionalFormatting>
  <conditionalFormatting sqref="AR223:BB227 BI223:BJ227 BD223:BF227">
    <cfRule type="cellIs" dxfId="1627" priority="1709" operator="equal">
      <formula>1</formula>
    </cfRule>
  </conditionalFormatting>
  <conditionalFormatting sqref="AG224:AH227 AJ224:AK227 AI223:AI227">
    <cfRule type="cellIs" dxfId="1626" priority="1708" operator="equal">
      <formula>1</formula>
    </cfRule>
  </conditionalFormatting>
  <conditionalFormatting sqref="AG223:AH223 AJ223:AK223">
    <cfRule type="cellIs" dxfId="1625" priority="1706" operator="equal">
      <formula>1</formula>
    </cfRule>
  </conditionalFormatting>
  <conditionalFormatting sqref="AR175:BG175 AG175:AK175 BI175:BJ175">
    <cfRule type="cellIs" dxfId="1624" priority="1667" operator="equal">
      <formula>1</formula>
    </cfRule>
  </conditionalFormatting>
  <conditionalFormatting sqref="BW175 A175:G175 BY175:XFD175">
    <cfRule type="expression" dxfId="1623" priority="1666">
      <formula>ISBLANK(A175)</formula>
    </cfRule>
  </conditionalFormatting>
  <conditionalFormatting sqref="H175:I175">
    <cfRule type="expression" dxfId="1622" priority="1665">
      <formula>ISBLANK(H175)</formula>
    </cfRule>
  </conditionalFormatting>
  <conditionalFormatting sqref="H91:I91">
    <cfRule type="expression" dxfId="1621" priority="1631">
      <formula>ISBLANK(H91)</formula>
    </cfRule>
  </conditionalFormatting>
  <conditionalFormatting sqref="BW91 A91:G91 BY91:XFD91">
    <cfRule type="expression" dxfId="1620" priority="1632">
      <formula>ISBLANK(A91)</formula>
    </cfRule>
  </conditionalFormatting>
  <conditionalFormatting sqref="BT175">
    <cfRule type="expression" dxfId="1619" priority="1662">
      <formula>ISBLANK(BT175)</formula>
    </cfRule>
  </conditionalFormatting>
  <conditionalFormatting sqref="BV175">
    <cfRule type="expression" dxfId="1618" priority="1661">
      <formula>ISBLANK(BV175)</formula>
    </cfRule>
  </conditionalFormatting>
  <conditionalFormatting sqref="BU175">
    <cfRule type="expression" dxfId="1617" priority="1660">
      <formula>ISBLANK(BU175)</formula>
    </cfRule>
  </conditionalFormatting>
  <conditionalFormatting sqref="AG128:AK143 AR128:BG143 BI128:BJ143">
    <cfRule type="cellIs" dxfId="1616" priority="1659" operator="equal">
      <formula>1</formula>
    </cfRule>
  </conditionalFormatting>
  <conditionalFormatting sqref="A128:G143 BW128:BW143 BY128:XFD143">
    <cfRule type="expression" dxfId="1615" priority="1658">
      <formula>ISBLANK(A128)</formula>
    </cfRule>
  </conditionalFormatting>
  <conditionalFormatting sqref="H128:I143">
    <cfRule type="expression" dxfId="1614" priority="1657">
      <formula>ISBLANK(H128)</formula>
    </cfRule>
  </conditionalFormatting>
  <conditionalFormatting sqref="BP128:BP142">
    <cfRule type="expression" dxfId="1613" priority="1656">
      <formula>ISBLANK(BP128)</formula>
    </cfRule>
  </conditionalFormatting>
  <conditionalFormatting sqref="BS129:BS143">
    <cfRule type="expression" dxfId="1612" priority="1655">
      <formula>ISBLANK(BS129)</formula>
    </cfRule>
  </conditionalFormatting>
  <conditionalFormatting sqref="BT128:BT143">
    <cfRule type="expression" dxfId="1611" priority="1654">
      <formula>ISBLANK(BT128)</formula>
    </cfRule>
  </conditionalFormatting>
  <conditionalFormatting sqref="BV129:BV143">
    <cfRule type="expression" dxfId="1610" priority="1653">
      <formula>ISBLANK(BV129)</formula>
    </cfRule>
  </conditionalFormatting>
  <conditionalFormatting sqref="BU129:BU143">
    <cfRule type="expression" dxfId="1609" priority="1652">
      <formula>ISBLANK(BU129)</formula>
    </cfRule>
  </conditionalFormatting>
  <conditionalFormatting sqref="BT144:BT158">
    <cfRule type="expression" dxfId="1608" priority="1638">
      <formula>ISBLANK(BT144)</formula>
    </cfRule>
  </conditionalFormatting>
  <conditionalFormatting sqref="BB176:BB190">
    <cfRule type="cellIs" dxfId="1607" priority="1649" operator="equal">
      <formula>1</formula>
    </cfRule>
  </conditionalFormatting>
  <conditionalFormatting sqref="BB176:BB190">
    <cfRule type="expression" dxfId="1606" priority="1648">
      <formula>ISBLANK(BB176)</formula>
    </cfRule>
  </conditionalFormatting>
  <conditionalFormatting sqref="BB192:BB206">
    <cfRule type="cellIs" dxfId="1605" priority="1647" operator="equal">
      <formula>1</formula>
    </cfRule>
  </conditionalFormatting>
  <conditionalFormatting sqref="BB192:BB206">
    <cfRule type="expression" dxfId="1604" priority="1646">
      <formula>ISBLANK(BB192)</formula>
    </cfRule>
  </conditionalFormatting>
  <conditionalFormatting sqref="AI144:AK158 AT144:BA158 BC144:BF158">
    <cfRule type="cellIs" dxfId="1603" priority="1645" operator="equal">
      <formula>1</formula>
    </cfRule>
  </conditionalFormatting>
  <conditionalFormatting sqref="AR144:BA158 BC144:BG158 BI144:BJ158">
    <cfRule type="cellIs" dxfId="1602" priority="1644" operator="equal">
      <formula>1</formula>
    </cfRule>
  </conditionalFormatting>
  <conditionalFormatting sqref="AG144:AK158">
    <cfRule type="cellIs" dxfId="1601" priority="1643" operator="equal">
      <formula>1</formula>
    </cfRule>
  </conditionalFormatting>
  <conditionalFormatting sqref="A144:G158 J144:R158 BC144:BG158 BI144:BN158 BW144:BW158 BY144:XFD158">
    <cfRule type="expression" dxfId="1600" priority="1642">
      <formula>ISBLANK(A144)</formula>
    </cfRule>
  </conditionalFormatting>
  <conditionalFormatting sqref="H144:I158">
    <cfRule type="expression" dxfId="1599" priority="1641">
      <formula>ISBLANK(H144)</formula>
    </cfRule>
  </conditionalFormatting>
  <conditionalFormatting sqref="BP144:BP158">
    <cfRule type="expression" dxfId="1598" priority="1640">
      <formula>ISBLANK(BP144)</formula>
    </cfRule>
  </conditionalFormatting>
  <conditionalFormatting sqref="BS144:BS158">
    <cfRule type="expression" dxfId="1597" priority="1639">
      <formula>ISBLANK(BS144)</formula>
    </cfRule>
  </conditionalFormatting>
  <conditionalFormatting sqref="BP112:BP126">
    <cfRule type="expression" dxfId="1596" priority="1620">
      <formula>ISBLANK(BP112)</formula>
    </cfRule>
  </conditionalFormatting>
  <conditionalFormatting sqref="BV144:BV158">
    <cfRule type="expression" dxfId="1595" priority="1637">
      <formula>ISBLANK(BV144)</formula>
    </cfRule>
  </conditionalFormatting>
  <conditionalFormatting sqref="BU144:BU158">
    <cfRule type="expression" dxfId="1594" priority="1636">
      <formula>ISBLANK(BU144)</formula>
    </cfRule>
  </conditionalFormatting>
  <conditionalFormatting sqref="BB144:BB158">
    <cfRule type="cellIs" dxfId="1593" priority="1635" operator="equal">
      <formula>1</formula>
    </cfRule>
  </conditionalFormatting>
  <conditionalFormatting sqref="BB144:BB158">
    <cfRule type="expression" dxfId="1592" priority="1634">
      <formula>ISBLANK(BB144)</formula>
    </cfRule>
  </conditionalFormatting>
  <conditionalFormatting sqref="AR91:BJ91 AG91:AK91">
    <cfRule type="cellIs" dxfId="1591" priority="1633" operator="equal">
      <formula>1</formula>
    </cfRule>
  </conditionalFormatting>
  <conditionalFormatting sqref="BQ91">
    <cfRule type="expression" dxfId="1590" priority="1630">
      <formula>ISBLANK(BQ91)</formula>
    </cfRule>
  </conditionalFormatting>
  <conditionalFormatting sqref="BP91">
    <cfRule type="expression" dxfId="1589" priority="1629">
      <formula>ISBLANK(BP91)</formula>
    </cfRule>
  </conditionalFormatting>
  <conditionalFormatting sqref="BR91">
    <cfRule type="expression" dxfId="1588" priority="1628">
      <formula>ISBLANK(BR91)</formula>
    </cfRule>
  </conditionalFormatting>
  <conditionalFormatting sqref="BS91">
    <cfRule type="expression" dxfId="1587" priority="1627">
      <formula>ISBLANK(BS91)</formula>
    </cfRule>
  </conditionalFormatting>
  <conditionalFormatting sqref="BT91">
    <cfRule type="expression" dxfId="1586" priority="1626">
      <formula>ISBLANK(BT91)</formula>
    </cfRule>
  </conditionalFormatting>
  <conditionalFormatting sqref="BV91">
    <cfRule type="expression" dxfId="1585" priority="1625">
      <formula>ISBLANK(BV91)</formula>
    </cfRule>
  </conditionalFormatting>
  <conditionalFormatting sqref="BU91">
    <cfRule type="expression" dxfId="1584" priority="1624">
      <formula>ISBLANK(BU91)</formula>
    </cfRule>
  </conditionalFormatting>
  <conditionalFormatting sqref="AG112:AK126 AR112:AX126 AZ112:BG126 BI112:BJ126">
    <cfRule type="cellIs" dxfId="1583" priority="1623" operator="equal">
      <formula>1</formula>
    </cfRule>
  </conditionalFormatting>
  <conditionalFormatting sqref="BW112:BW126 A112:G126 AZ112:BG126 BI112:BN126 BY112:XFD126">
    <cfRule type="expression" dxfId="1582" priority="1622">
      <formula>ISBLANK(A112)</formula>
    </cfRule>
  </conditionalFormatting>
  <conditionalFormatting sqref="H112:I126">
    <cfRule type="expression" dxfId="1581" priority="1621">
      <formula>ISBLANK(H112)</formula>
    </cfRule>
  </conditionalFormatting>
  <conditionalFormatting sqref="BP94">
    <cfRule type="expression" dxfId="1580" priority="1599">
      <formula>ISBLANK(BP94)</formula>
    </cfRule>
  </conditionalFormatting>
  <conditionalFormatting sqref="BS113:BS126">
    <cfRule type="expression" dxfId="1579" priority="1619">
      <formula>ISBLANK(BS113)</formula>
    </cfRule>
  </conditionalFormatting>
  <conditionalFormatting sqref="BT112:BT126">
    <cfRule type="expression" dxfId="1578" priority="1618">
      <formula>ISBLANK(BT112)</formula>
    </cfRule>
  </conditionalFormatting>
  <conditionalFormatting sqref="BV113:BV126">
    <cfRule type="expression" dxfId="1577" priority="1617">
      <formula>ISBLANK(BV113)</formula>
    </cfRule>
  </conditionalFormatting>
  <conditionalFormatting sqref="BU113:BU126">
    <cfRule type="expression" dxfId="1576" priority="1616">
      <formula>ISBLANK(BU113)</formula>
    </cfRule>
  </conditionalFormatting>
  <conditionalFormatting sqref="BU94 BU111">
    <cfRule type="expression" dxfId="1575" priority="1595">
      <formula>ISBLANK(BU94)</formula>
    </cfRule>
  </conditionalFormatting>
  <conditionalFormatting sqref="AE94">
    <cfRule type="expression" dxfId="1574" priority="1590">
      <formula>ISBLANK(AE94)</formula>
    </cfRule>
  </conditionalFormatting>
  <conditionalFormatting sqref="AY112:AY126">
    <cfRule type="expression" dxfId="1573" priority="1573">
      <formula>ISBLANK(AY112)</formula>
    </cfRule>
  </conditionalFormatting>
  <conditionalFormatting sqref="BP92">
    <cfRule type="expression" dxfId="1572" priority="1612">
      <formula>ISBLANK(BP92)</formula>
    </cfRule>
  </conditionalFormatting>
  <conditionalFormatting sqref="AG92:AK92 AR92:BG92 BI92:BJ92">
    <cfRule type="cellIs" dxfId="1571" priority="1615" operator="equal">
      <formula>1</formula>
    </cfRule>
  </conditionalFormatting>
  <conditionalFormatting sqref="BW92 BY92:XFD92 A92:G92 AO93:AP94 AF92:AK92 AM93:AM94 BM93:BM94 BI92:BN92 AM92:BG92">
    <cfRule type="expression" dxfId="1570" priority="1614">
      <formula>ISBLANK(A92)</formula>
    </cfRule>
  </conditionalFormatting>
  <conditionalFormatting sqref="H92:I92">
    <cfRule type="expression" dxfId="1569" priority="1613">
      <formula>ISBLANK(H92)</formula>
    </cfRule>
  </conditionalFormatting>
  <conditionalFormatting sqref="BT92">
    <cfRule type="expression" dxfId="1568" priority="1611">
      <formula>ISBLANK(BT92)</formula>
    </cfRule>
  </conditionalFormatting>
  <conditionalFormatting sqref="BP93">
    <cfRule type="expression" dxfId="1567" priority="1607">
      <formula>ISBLANK(BP93)</formula>
    </cfRule>
  </conditionalFormatting>
  <conditionalFormatting sqref="AG93:AK93 AR93:BG93 BI93:BJ93">
    <cfRule type="cellIs" dxfId="1566" priority="1610" operator="equal">
      <formula>1</formula>
    </cfRule>
  </conditionalFormatting>
  <conditionalFormatting sqref="BW93 A93:G93 J93:T93 AA93:AD93 AF93:AK93 AQ93:BG93 AN93 BN93 BI93:BL93 BY93:XFD93">
    <cfRule type="expression" dxfId="1565" priority="1609">
      <formula>ISBLANK(A93)</formula>
    </cfRule>
  </conditionalFormatting>
  <conditionalFormatting sqref="H93:I93">
    <cfRule type="expression" dxfId="1564" priority="1608">
      <formula>ISBLANK(H93)</formula>
    </cfRule>
  </conditionalFormatting>
  <conditionalFormatting sqref="BS93">
    <cfRule type="expression" dxfId="1563" priority="1606">
      <formula>ISBLANK(BS93)</formula>
    </cfRule>
  </conditionalFormatting>
  <conditionalFormatting sqref="BT93">
    <cfRule type="expression" dxfId="1562" priority="1605">
      <formula>ISBLANK(BT93)</formula>
    </cfRule>
  </conditionalFormatting>
  <conditionalFormatting sqref="BV93">
    <cfRule type="expression" dxfId="1561" priority="1604">
      <formula>ISBLANK(BV93)</formula>
    </cfRule>
  </conditionalFormatting>
  <conditionalFormatting sqref="BU93">
    <cfRule type="expression" dxfId="1560" priority="1603">
      <formula>ISBLANK(BU93)</formula>
    </cfRule>
  </conditionalFormatting>
  <conditionalFormatting sqref="U93">
    <cfRule type="expression" dxfId="1559" priority="1594">
      <formula>ISBLANK(U93)</formula>
    </cfRule>
  </conditionalFormatting>
  <conditionalFormatting sqref="AG94:AK94 AR94:BG94 AR111:BG111 AG111:AK111 BI94:BJ94 BI111:BJ111">
    <cfRule type="cellIs" dxfId="1558" priority="1602" operator="equal">
      <formula>1</formula>
    </cfRule>
  </conditionalFormatting>
  <conditionalFormatting sqref="BW94 A94:G94 J94:T94 AA94:AD94 AF94:AK94 A111:G111 BW111 AQ94:BG94 AN94 BN94 BI94:BL94 BY111:XFD111 BY94:XFD94">
    <cfRule type="expression" dxfId="1557" priority="1601">
      <formula>ISBLANK(A94)</formula>
    </cfRule>
  </conditionalFormatting>
  <conditionalFormatting sqref="H94:I94 H111:I111">
    <cfRule type="expression" dxfId="1556" priority="1600">
      <formula>ISBLANK(H94)</formula>
    </cfRule>
  </conditionalFormatting>
  <conditionalFormatting sqref="BS94 BS111">
    <cfRule type="expression" dxfId="1555" priority="1598">
      <formula>ISBLANK(BS94)</formula>
    </cfRule>
  </conditionalFormatting>
  <conditionalFormatting sqref="BT94 BT111">
    <cfRule type="expression" dxfId="1554" priority="1597">
      <formula>ISBLANK(BT94)</formula>
    </cfRule>
  </conditionalFormatting>
  <conditionalFormatting sqref="BV94 BV111">
    <cfRule type="expression" dxfId="1553" priority="1596">
      <formula>ISBLANK(BV94)</formula>
    </cfRule>
  </conditionalFormatting>
  <conditionalFormatting sqref="BT95">
    <cfRule type="expression" dxfId="1552" priority="1577">
      <formula>ISBLANK(BT95)</formula>
    </cfRule>
  </conditionalFormatting>
  <conditionalFormatting sqref="U94">
    <cfRule type="expression" dxfId="1551" priority="1593">
      <formula>ISBLANK(U94)</formula>
    </cfRule>
  </conditionalFormatting>
  <conditionalFormatting sqref="AE92">
    <cfRule type="expression" dxfId="1550" priority="1592">
      <formula>ISBLANK(AE92)</formula>
    </cfRule>
  </conditionalFormatting>
  <conditionalFormatting sqref="AE93">
    <cfRule type="expression" dxfId="1549" priority="1591">
      <formula>ISBLANK(AE93)</formula>
    </cfRule>
  </conditionalFormatting>
  <conditionalFormatting sqref="BP96:BP110">
    <cfRule type="expression" dxfId="1548" priority="1586">
      <formula>ISBLANK(BP96)</formula>
    </cfRule>
  </conditionalFormatting>
  <conditionalFormatting sqref="AG96:AK110 AR96:BG110 BI96:BJ110">
    <cfRule type="cellIs" dxfId="1547" priority="1589" operator="equal">
      <formula>1</formula>
    </cfRule>
  </conditionalFormatting>
  <conditionalFormatting sqref="BW96:BW110 A96:G110 BY96:XFD110">
    <cfRule type="expression" dxfId="1546" priority="1588">
      <formula>ISBLANK(A96)</formula>
    </cfRule>
  </conditionalFormatting>
  <conditionalFormatting sqref="H96:I110">
    <cfRule type="expression" dxfId="1545" priority="1587">
      <formula>ISBLANK(H96)</formula>
    </cfRule>
  </conditionalFormatting>
  <conditionalFormatting sqref="BS97:BS110">
    <cfRule type="expression" dxfId="1544" priority="1585">
      <formula>ISBLANK(BS97)</formula>
    </cfRule>
  </conditionalFormatting>
  <conditionalFormatting sqref="BT96:BT110">
    <cfRule type="expression" dxfId="1543" priority="1584">
      <formula>ISBLANK(BT96)</formula>
    </cfRule>
  </conditionalFormatting>
  <conditionalFormatting sqref="BV97:BV110">
    <cfRule type="expression" dxfId="1542" priority="1583">
      <formula>ISBLANK(BV97)</formula>
    </cfRule>
  </conditionalFormatting>
  <conditionalFormatting sqref="BU97:BU110">
    <cfRule type="expression" dxfId="1541" priority="1582">
      <formula>ISBLANK(BU97)</formula>
    </cfRule>
  </conditionalFormatting>
  <conditionalFormatting sqref="BU95">
    <cfRule type="expression" dxfId="1540" priority="1575">
      <formula>ISBLANK(BU95)</formula>
    </cfRule>
  </conditionalFormatting>
  <conditionalFormatting sqref="AR95:BJ95 AG95:AK95">
    <cfRule type="cellIs" dxfId="1539" priority="1581" operator="equal">
      <formula>1</formula>
    </cfRule>
  </conditionalFormatting>
  <conditionalFormatting sqref="A95:G95 BW95 BY95:XFD95">
    <cfRule type="expression" dxfId="1538" priority="1580">
      <formula>ISBLANK(A95)</formula>
    </cfRule>
  </conditionalFormatting>
  <conditionalFormatting sqref="H95:I95">
    <cfRule type="expression" dxfId="1537" priority="1579">
      <formula>ISBLANK(H95)</formula>
    </cfRule>
  </conditionalFormatting>
  <conditionalFormatting sqref="BS95">
    <cfRule type="expression" dxfId="1536" priority="1578">
      <formula>ISBLANK(BS95)</formula>
    </cfRule>
  </conditionalFormatting>
  <conditionalFormatting sqref="BV95">
    <cfRule type="expression" dxfId="1535" priority="1576">
      <formula>ISBLANK(BV95)</formula>
    </cfRule>
  </conditionalFormatting>
  <conditionalFormatting sqref="AY112:AY126">
    <cfRule type="cellIs" dxfId="1534" priority="1574" operator="equal">
      <formula>1</formula>
    </cfRule>
  </conditionalFormatting>
  <conditionalFormatting sqref="AG160:AK174 AR160:BA174 BC160:BG174 BI160:BJ174">
    <cfRule type="cellIs" dxfId="1533" priority="1572" operator="equal">
      <formula>1</formula>
    </cfRule>
  </conditionalFormatting>
  <conditionalFormatting sqref="A160:G174 J160:R174 BC160:BG174 AN160:BA174 BI160:BN174 BW160:BW174 BY160:XFD174">
    <cfRule type="expression" dxfId="1532" priority="1571">
      <formula>ISBLANK(A160)</formula>
    </cfRule>
  </conditionalFormatting>
  <conditionalFormatting sqref="H160:I174">
    <cfRule type="expression" dxfId="1531" priority="1570">
      <formula>ISBLANK(H160)</formula>
    </cfRule>
  </conditionalFormatting>
  <conditionalFormatting sqref="BP160:BP174">
    <cfRule type="expression" dxfId="1530" priority="1569">
      <formula>ISBLANK(BP160)</formula>
    </cfRule>
  </conditionalFormatting>
  <conditionalFormatting sqref="BS161:BS174">
    <cfRule type="expression" dxfId="1529" priority="1568">
      <formula>ISBLANK(BS161)</formula>
    </cfRule>
  </conditionalFormatting>
  <conditionalFormatting sqref="BT160:BT174">
    <cfRule type="expression" dxfId="1528" priority="1567">
      <formula>ISBLANK(BT160)</formula>
    </cfRule>
  </conditionalFormatting>
  <conditionalFormatting sqref="BV161:BV174">
    <cfRule type="expression" dxfId="1527" priority="1566">
      <formula>ISBLANK(BV161)</formula>
    </cfRule>
  </conditionalFormatting>
  <conditionalFormatting sqref="BU161:BU174">
    <cfRule type="expression" dxfId="1526" priority="1565">
      <formula>ISBLANK(BU161)</formula>
    </cfRule>
  </conditionalFormatting>
  <conditionalFormatting sqref="AR159:BG159 AG159:AK159 BI159:BJ159">
    <cfRule type="cellIs" dxfId="1525" priority="1564" operator="equal">
      <formula>1</formula>
    </cfRule>
  </conditionalFormatting>
  <conditionalFormatting sqref="BW159 A159:G159 BY159:XFD159">
    <cfRule type="expression" dxfId="1524" priority="1563">
      <formula>ISBLANK(A159)</formula>
    </cfRule>
  </conditionalFormatting>
  <conditionalFormatting sqref="H159:I159">
    <cfRule type="expression" dxfId="1523" priority="1562">
      <formula>ISBLANK(H159)</formula>
    </cfRule>
  </conditionalFormatting>
  <conditionalFormatting sqref="S160:S174">
    <cfRule type="expression" dxfId="1522" priority="1545">
      <formula>ISBLANK(S160)</formula>
    </cfRule>
  </conditionalFormatting>
  <conditionalFormatting sqref="BS159">
    <cfRule type="expression" dxfId="1521" priority="1560">
      <formula>ISBLANK(BS159)</formula>
    </cfRule>
  </conditionalFormatting>
  <conditionalFormatting sqref="BT159">
    <cfRule type="expression" dxfId="1520" priority="1559">
      <formula>ISBLANK(BT159)</formula>
    </cfRule>
  </conditionalFormatting>
  <conditionalFormatting sqref="BV159">
    <cfRule type="expression" dxfId="1519" priority="1558">
      <formula>ISBLANK(BV159)</formula>
    </cfRule>
  </conditionalFormatting>
  <conditionalFormatting sqref="BU159">
    <cfRule type="expression" dxfId="1518" priority="1557">
      <formula>ISBLANK(BU159)</formula>
    </cfRule>
  </conditionalFormatting>
  <conditionalFormatting sqref="BB160:BB174">
    <cfRule type="cellIs" dxfId="1517" priority="1556" operator="equal">
      <formula>1</formula>
    </cfRule>
  </conditionalFormatting>
  <conditionalFormatting sqref="BB160:BB174">
    <cfRule type="expression" dxfId="1516" priority="1555">
      <formula>ISBLANK(BB160)</formula>
    </cfRule>
  </conditionalFormatting>
  <conditionalFormatting sqref="AO160:AO174">
    <cfRule type="cellIs" dxfId="1515" priority="1554" operator="equal">
      <formula>1</formula>
    </cfRule>
  </conditionalFormatting>
  <conditionalFormatting sqref="AP160:AP174">
    <cfRule type="cellIs" dxfId="1514" priority="1553" operator="equal">
      <formula>1</formula>
    </cfRule>
  </conditionalFormatting>
  <conditionalFormatting sqref="S144:S158">
    <cfRule type="expression" dxfId="1513" priority="1546">
      <formula>ISBLANK(S144)</formula>
    </cfRule>
  </conditionalFormatting>
  <conditionalFormatting sqref="S192:S206">
    <cfRule type="expression" dxfId="1512" priority="1543">
      <formula>ISBLANK(S192)</formula>
    </cfRule>
  </conditionalFormatting>
  <conditionalFormatting sqref="S176:S190">
    <cfRule type="expression" dxfId="1511" priority="1544">
      <formula>ISBLANK(S176)</formula>
    </cfRule>
  </conditionalFormatting>
  <conditionalFormatting sqref="AM160:AM174">
    <cfRule type="expression" dxfId="1510" priority="1542">
      <formula>ISBLANK(AM160)</formula>
    </cfRule>
  </conditionalFormatting>
  <conditionalFormatting sqref="AM176:AM190">
    <cfRule type="expression" dxfId="1509" priority="1541">
      <formula>ISBLANK(AM176)</formula>
    </cfRule>
  </conditionalFormatting>
  <conditionalFormatting sqref="AO176:AO190">
    <cfRule type="expression" dxfId="1508" priority="1540">
      <formula>ISBLANK(AO176)</formula>
    </cfRule>
  </conditionalFormatting>
  <conditionalFormatting sqref="AO176:AO190">
    <cfRule type="cellIs" dxfId="1507" priority="1539" operator="equal">
      <formula>1</formula>
    </cfRule>
  </conditionalFormatting>
  <conditionalFormatting sqref="AP176:AP190">
    <cfRule type="expression" dxfId="1506" priority="1538">
      <formula>ISBLANK(AP176)</formula>
    </cfRule>
  </conditionalFormatting>
  <conditionalFormatting sqref="AP176:AP190">
    <cfRule type="cellIs" dxfId="1505" priority="1537" operator="equal">
      <formula>1</formula>
    </cfRule>
  </conditionalFormatting>
  <conditionalFormatting sqref="AM192:AM206">
    <cfRule type="expression" dxfId="1504" priority="1536">
      <formula>ISBLANK(AM192)</formula>
    </cfRule>
  </conditionalFormatting>
  <conditionalFormatting sqref="AM192:AM206">
    <cfRule type="cellIs" dxfId="1503" priority="1535" operator="equal">
      <formula>1</formula>
    </cfRule>
  </conditionalFormatting>
  <conditionalFormatting sqref="AO192:AO206">
    <cfRule type="expression" dxfId="1502" priority="1534">
      <formula>ISBLANK(AO192)</formula>
    </cfRule>
  </conditionalFormatting>
  <conditionalFormatting sqref="AO192:AO206">
    <cfRule type="cellIs" dxfId="1501" priority="1533" operator="equal">
      <formula>1</formula>
    </cfRule>
  </conditionalFormatting>
  <conditionalFormatting sqref="AP192:AP206">
    <cfRule type="expression" dxfId="1500" priority="1532">
      <formula>ISBLANK(AP192)</formula>
    </cfRule>
  </conditionalFormatting>
  <conditionalFormatting sqref="AP192:AP206">
    <cfRule type="cellIs" dxfId="1499" priority="1531" operator="equal">
      <formula>1</formula>
    </cfRule>
  </conditionalFormatting>
  <conditionalFormatting sqref="U162:U174">
    <cfRule type="expression" dxfId="1498" priority="1530">
      <formula>ISBLANK(U162)</formula>
    </cfRule>
  </conditionalFormatting>
  <conditionalFormatting sqref="U175:W175 Y175">
    <cfRule type="expression" dxfId="1497" priority="1529">
      <formula>ISBLANK(U175)</formula>
    </cfRule>
  </conditionalFormatting>
  <conditionalFormatting sqref="U161">
    <cfRule type="expression" dxfId="1496" priority="1528">
      <formula>ISBLANK(U161)</formula>
    </cfRule>
  </conditionalFormatting>
  <conditionalFormatting sqref="BP82:BP90">
    <cfRule type="expression" dxfId="1495" priority="1527">
      <formula>ISBLANK(BP82)</formula>
    </cfRule>
  </conditionalFormatting>
  <conditionalFormatting sqref="BR82:BR90">
    <cfRule type="expression" dxfId="1494" priority="1519">
      <formula>ISBLANK(BR82)</formula>
    </cfRule>
  </conditionalFormatting>
  <conditionalFormatting sqref="BR69:BR75">
    <cfRule type="expression" dxfId="1493" priority="1518">
      <formula>ISBLANK(BR69)</formula>
    </cfRule>
  </conditionalFormatting>
  <conditionalFormatting sqref="AG61:AK61 AR61:BJ61">
    <cfRule type="cellIs" dxfId="1492" priority="1508" operator="equal">
      <formula>1</formula>
    </cfRule>
  </conditionalFormatting>
  <conditionalFormatting sqref="B61:G61 J61:V61 AN61:BN61 AA61:AK61 BW61 BY61:XFD61">
    <cfRule type="expression" dxfId="1491" priority="1507">
      <formula>ISBLANK(B61)</formula>
    </cfRule>
  </conditionalFormatting>
  <conditionalFormatting sqref="H61:I61">
    <cfRule type="expression" dxfId="1490" priority="1506">
      <formula>ISBLANK(H61)</formula>
    </cfRule>
  </conditionalFormatting>
  <conditionalFormatting sqref="BP61">
    <cfRule type="expression" dxfId="1489" priority="1505">
      <formula>ISBLANK(BP61)</formula>
    </cfRule>
  </conditionalFormatting>
  <conditionalFormatting sqref="BR61">
    <cfRule type="expression" dxfId="1488" priority="1504">
      <formula>ISBLANK(BR61)</formula>
    </cfRule>
  </conditionalFormatting>
  <conditionalFormatting sqref="BS61">
    <cfRule type="expression" dxfId="1487" priority="1503">
      <formula>ISBLANK(BS61)</formula>
    </cfRule>
  </conditionalFormatting>
  <conditionalFormatting sqref="BT61">
    <cfRule type="expression" dxfId="1486" priority="1502">
      <formula>ISBLANK(BT61)</formula>
    </cfRule>
  </conditionalFormatting>
  <conditionalFormatting sqref="BV61">
    <cfRule type="expression" dxfId="1485" priority="1501">
      <formula>ISBLANK(BV61)</formula>
    </cfRule>
  </conditionalFormatting>
  <conditionalFormatting sqref="BU61">
    <cfRule type="expression" dxfId="1484" priority="1500">
      <formula>ISBLANK(BU61)</formula>
    </cfRule>
  </conditionalFormatting>
  <conditionalFormatting sqref="AG62:AK62 AR62:BJ62">
    <cfRule type="cellIs" dxfId="1483" priority="1499" operator="equal">
      <formula>1</formula>
    </cfRule>
  </conditionalFormatting>
  <conditionalFormatting sqref="B62:G62 J62 AN62:BN62 L62:V62 AA62:AK62 BW62 BY62:XFD62">
    <cfRule type="expression" dxfId="1482" priority="1498">
      <formula>ISBLANK(B62)</formula>
    </cfRule>
  </conditionalFormatting>
  <conditionalFormatting sqref="H62:I62">
    <cfRule type="expression" dxfId="1481" priority="1497">
      <formula>ISBLANK(H62)</formula>
    </cfRule>
  </conditionalFormatting>
  <conditionalFormatting sqref="BP62">
    <cfRule type="expression" dxfId="1480" priority="1496">
      <formula>ISBLANK(BP62)</formula>
    </cfRule>
  </conditionalFormatting>
  <conditionalFormatting sqref="BR62">
    <cfRule type="expression" dxfId="1479" priority="1495">
      <formula>ISBLANK(BR62)</formula>
    </cfRule>
  </conditionalFormatting>
  <conditionalFormatting sqref="BS62">
    <cfRule type="expression" dxfId="1478" priority="1494">
      <formula>ISBLANK(BS62)</formula>
    </cfRule>
  </conditionalFormatting>
  <conditionalFormatting sqref="BT62">
    <cfRule type="expression" dxfId="1477" priority="1493">
      <formula>ISBLANK(BT62)</formula>
    </cfRule>
  </conditionalFormatting>
  <conditionalFormatting sqref="BV62">
    <cfRule type="expression" dxfId="1476" priority="1492">
      <formula>ISBLANK(BV62)</formula>
    </cfRule>
  </conditionalFormatting>
  <conditionalFormatting sqref="BU62">
    <cfRule type="expression" dxfId="1475" priority="1491">
      <formula>ISBLANK(BU62)</formula>
    </cfRule>
  </conditionalFormatting>
  <conditionalFormatting sqref="AG63:AK63 AR63:BJ63">
    <cfRule type="cellIs" dxfId="1474" priority="1490" operator="equal">
      <formula>1</formula>
    </cfRule>
  </conditionalFormatting>
  <conditionalFormatting sqref="B63:G63 J63:V63 AN63:BN63 AA63:AK63 BW63 BY63:XFD63">
    <cfRule type="expression" dxfId="1473" priority="1489">
      <formula>ISBLANK(B63)</formula>
    </cfRule>
  </conditionalFormatting>
  <conditionalFormatting sqref="H63:I63">
    <cfRule type="expression" dxfId="1472" priority="1488">
      <formula>ISBLANK(H63)</formula>
    </cfRule>
  </conditionalFormatting>
  <conditionalFormatting sqref="BP63">
    <cfRule type="expression" dxfId="1471" priority="1487">
      <formula>ISBLANK(BP63)</formula>
    </cfRule>
  </conditionalFormatting>
  <conditionalFormatting sqref="BR63">
    <cfRule type="expression" dxfId="1470" priority="1486">
      <formula>ISBLANK(BR63)</formula>
    </cfRule>
  </conditionalFormatting>
  <conditionalFormatting sqref="BS63">
    <cfRule type="expression" dxfId="1469" priority="1485">
      <formula>ISBLANK(BS63)</formula>
    </cfRule>
  </conditionalFormatting>
  <conditionalFormatting sqref="BT63">
    <cfRule type="expression" dxfId="1468" priority="1484">
      <formula>ISBLANK(BT63)</formula>
    </cfRule>
  </conditionalFormatting>
  <conditionalFormatting sqref="BV63">
    <cfRule type="expression" dxfId="1467" priority="1483">
      <formula>ISBLANK(BV63)</formula>
    </cfRule>
  </conditionalFormatting>
  <conditionalFormatting sqref="BU63">
    <cfRule type="expression" dxfId="1466" priority="1482">
      <formula>ISBLANK(BU63)</formula>
    </cfRule>
  </conditionalFormatting>
  <conditionalFormatting sqref="K62">
    <cfRule type="expression" dxfId="1465" priority="1480">
      <formula>ISBLANK(K62)</formula>
    </cfRule>
  </conditionalFormatting>
  <conditionalFormatting sqref="BQ31">
    <cfRule type="expression" dxfId="1464" priority="1479">
      <formula>ISBLANK(BQ31)</formula>
    </cfRule>
  </conditionalFormatting>
  <conditionalFormatting sqref="AR28 AW28:BJ28">
    <cfRule type="cellIs" dxfId="1463" priority="1478" operator="equal">
      <formula>1</formula>
    </cfRule>
  </conditionalFormatting>
  <conditionalFormatting sqref="AR28 AW28:BJ28">
    <cfRule type="cellIs" dxfId="1462" priority="1477" operator="equal">
      <formula>1</formula>
    </cfRule>
  </conditionalFormatting>
  <conditionalFormatting sqref="AG28:AK28">
    <cfRule type="cellIs" dxfId="1461" priority="1476" operator="equal">
      <formula>1</formula>
    </cfRule>
  </conditionalFormatting>
  <conditionalFormatting sqref="A28:F28 J28:V28 BN28:BO28 AA28:AK28 BW28 AM28:BL28 BY28:XFD28">
    <cfRule type="expression" dxfId="1460" priority="1475">
      <formula>ISBLANK(A28)</formula>
    </cfRule>
  </conditionalFormatting>
  <conditionalFormatting sqref="BQ28">
    <cfRule type="expression" dxfId="1459" priority="1473">
      <formula>ISBLANK(BQ28)</formula>
    </cfRule>
  </conditionalFormatting>
  <conditionalFormatting sqref="BP28">
    <cfRule type="expression" dxfId="1458" priority="1472">
      <formula>ISBLANK(BP28)</formula>
    </cfRule>
  </conditionalFormatting>
  <conditionalFormatting sqref="BR28">
    <cfRule type="expression" dxfId="1457" priority="1471">
      <formula>ISBLANK(BR28)</formula>
    </cfRule>
  </conditionalFormatting>
  <conditionalFormatting sqref="BS28">
    <cfRule type="expression" dxfId="1456" priority="1470">
      <formula>ISBLANK(BS28)</formula>
    </cfRule>
  </conditionalFormatting>
  <conditionalFormatting sqref="BT28">
    <cfRule type="expression" dxfId="1455" priority="1469">
      <formula>ISBLANK(BT28)</formula>
    </cfRule>
  </conditionalFormatting>
  <conditionalFormatting sqref="BV28">
    <cfRule type="expression" dxfId="1454" priority="1468">
      <formula>ISBLANK(BV28)</formula>
    </cfRule>
  </conditionalFormatting>
  <conditionalFormatting sqref="BU28">
    <cfRule type="expression" dxfId="1453" priority="1467">
      <formula>ISBLANK(BU28)</formula>
    </cfRule>
  </conditionalFormatting>
  <conditionalFormatting sqref="E337:T337 J328:T328 S326:T327 AA337:AK337 AA326:AK330 U326:U337 AM326:BB330 AM337:BB337">
    <cfRule type="expression" dxfId="1452" priority="1465">
      <formula>ISBLANK(E326)</formula>
    </cfRule>
  </conditionalFormatting>
  <conditionalFormatting sqref="AR337:BB337 AG337:AK337 AG326:AK326 AR326:BB326 AR328:BB333 AG328:AK333 BD328:BG333 BD326:BG326 BD337:BG337 BI337:BJ337 BI326:BJ326 BI328:BJ333">
    <cfRule type="cellIs" dxfId="1451" priority="1464" operator="equal">
      <formula>1</formula>
    </cfRule>
  </conditionalFormatting>
  <conditionalFormatting sqref="A326:C326 E328:G328 E326:F326 J329:T329 F329:G329 L336:R336 K335:R335 J335:J336 J334:R334 A334:F336 T331:T333 AA331:AK333 B337:C337 A331:R333 B328:C330 E329:E330 F330:T330 BN328:BN336 J326:Q326 BW326 BW328:BW337 BD326:BG326 BD337:BG337 BD328:BG333 BI331:BK333 BI337:BN337 BI328:BL330 BI326:BN326 AM331:BB333 BY328:XFD337 BY326:XFD326">
    <cfRule type="expression" dxfId="1450" priority="1463">
      <formula>ISBLANK(A326)</formula>
    </cfRule>
  </conditionalFormatting>
  <conditionalFormatting sqref="K336">
    <cfRule type="expression" dxfId="1449" priority="1462">
      <formula>ISBLANK(K336)</formula>
    </cfRule>
  </conditionalFormatting>
  <conditionalFormatting sqref="S332:S333">
    <cfRule type="expression" dxfId="1448" priority="1461">
      <formula>ISBLANK(S332)</formula>
    </cfRule>
  </conditionalFormatting>
  <conditionalFormatting sqref="AG334:AK336 AR334:BB336 BD334:BG336 BI334:BJ336">
    <cfRule type="cellIs" dxfId="1447" priority="1460" operator="equal">
      <formula>1</formula>
    </cfRule>
  </conditionalFormatting>
  <conditionalFormatting sqref="T334:T336 AA334:AK336 BD334:BG336 BI334:BK336 AM334:BB336">
    <cfRule type="expression" dxfId="1446" priority="1459">
      <formula>ISBLANK(T334)</formula>
    </cfRule>
  </conditionalFormatting>
  <conditionalFormatting sqref="S335:S336">
    <cfRule type="expression" dxfId="1445" priority="1458">
      <formula>ISBLANK(S335)</formula>
    </cfRule>
  </conditionalFormatting>
  <conditionalFormatting sqref="BO328:BO337">
    <cfRule type="expression" dxfId="1444" priority="1457">
      <formula>ISBLANK(BO328)</formula>
    </cfRule>
  </conditionalFormatting>
  <conditionalFormatting sqref="BQ326 BQ331:BQ337">
    <cfRule type="expression" dxfId="1443" priority="1456">
      <formula>ISBLANK(BQ326)</formula>
    </cfRule>
  </conditionalFormatting>
  <conditionalFormatting sqref="BP326 BP328:BP337">
    <cfRule type="expression" dxfId="1442" priority="1455">
      <formula>ISBLANK(BP326)</formula>
    </cfRule>
  </conditionalFormatting>
  <conditionalFormatting sqref="AG327:AK327 AR327:BB327 BD327:BG327 BI327:BJ327">
    <cfRule type="cellIs" dxfId="1441" priority="1454" operator="equal">
      <formula>1</formula>
    </cfRule>
  </conditionalFormatting>
  <conditionalFormatting sqref="A327:C327 E327:H327 J327:Q327 BN327 BV327 BY327:XFD327 BD327:BG327 BI327:BL327">
    <cfRule type="expression" dxfId="1440" priority="1453">
      <formula>ISBLANK(A327)</formula>
    </cfRule>
  </conditionalFormatting>
  <conditionalFormatting sqref="BO327">
    <cfRule type="expression" dxfId="1439" priority="1452">
      <formula>ISBLANK(BO327)</formula>
    </cfRule>
  </conditionalFormatting>
  <conditionalFormatting sqref="BQ327">
    <cfRule type="expression" dxfId="1438" priority="1451">
      <formula>ISBLANK(BQ327)</formula>
    </cfRule>
  </conditionalFormatting>
  <conditionalFormatting sqref="BP327">
    <cfRule type="expression" dxfId="1437" priority="1450">
      <formula>ISBLANK(BP327)</formula>
    </cfRule>
  </conditionalFormatting>
  <conditionalFormatting sqref="BO326">
    <cfRule type="expression" dxfId="1436" priority="1449">
      <formula>ISBLANK(BO326)</formula>
    </cfRule>
  </conditionalFormatting>
  <conditionalFormatting sqref="G326:H326">
    <cfRule type="expression" dxfId="1435" priority="1448">
      <formula>ISBLANK(G326)</formula>
    </cfRule>
  </conditionalFormatting>
  <conditionalFormatting sqref="BM327">
    <cfRule type="expression" dxfId="1434" priority="1447">
      <formula>ISBLANK(BM327)</formula>
    </cfRule>
  </conditionalFormatting>
  <conditionalFormatting sqref="BR331:BR337">
    <cfRule type="expression" dxfId="1433" priority="1446">
      <formula>ISBLANK(BR331)</formula>
    </cfRule>
  </conditionalFormatting>
  <conditionalFormatting sqref="BS331:BS337">
    <cfRule type="expression" dxfId="1432" priority="1445">
      <formula>ISBLANK(BS331)</formula>
    </cfRule>
  </conditionalFormatting>
  <conditionalFormatting sqref="BU331:BU337">
    <cfRule type="expression" dxfId="1431" priority="1444">
      <formula>ISBLANK(BU331)</formula>
    </cfRule>
  </conditionalFormatting>
  <conditionalFormatting sqref="BV335:BV337">
    <cfRule type="expression" dxfId="1430" priority="1443">
      <formula>ISBLANK(BV335)</formula>
    </cfRule>
  </conditionalFormatting>
  <conditionalFormatting sqref="BV328:BV334">
    <cfRule type="expression" dxfId="1429" priority="1442">
      <formula>ISBLANK(BV328)</formula>
    </cfRule>
  </conditionalFormatting>
  <conditionalFormatting sqref="BT331:BT337">
    <cfRule type="expression" dxfId="1428" priority="1430">
      <formula>ISBLANK(BT331)</formula>
    </cfRule>
  </conditionalFormatting>
  <conditionalFormatting sqref="BT327">
    <cfRule type="expression" dxfId="1427" priority="1428">
      <formula>ISBLANK(BT327)</formula>
    </cfRule>
  </conditionalFormatting>
  <conditionalFormatting sqref="BT328">
    <cfRule type="expression" dxfId="1426" priority="1427">
      <formula>ISBLANK(BT328)</formula>
    </cfRule>
  </conditionalFormatting>
  <conditionalFormatting sqref="BT329">
    <cfRule type="expression" dxfId="1425" priority="1426">
      <formula>ISBLANK(BT329)</formula>
    </cfRule>
  </conditionalFormatting>
  <conditionalFormatting sqref="BS326">
    <cfRule type="expression" dxfId="1424" priority="1439">
      <formula>ISBLANK(BS326)</formula>
    </cfRule>
  </conditionalFormatting>
  <conditionalFormatting sqref="BU327">
    <cfRule type="expression" dxfId="1423" priority="1436">
      <formula>ISBLANK(BU327)</formula>
    </cfRule>
  </conditionalFormatting>
  <conditionalFormatting sqref="BR327">
    <cfRule type="expression" dxfId="1422" priority="1440">
      <formula>ISBLANK(BR327)</formula>
    </cfRule>
  </conditionalFormatting>
  <conditionalFormatting sqref="BR326">
    <cfRule type="expression" dxfId="1421" priority="1441">
      <formula>ISBLANK(BR326)</formula>
    </cfRule>
  </conditionalFormatting>
  <conditionalFormatting sqref="BS327">
    <cfRule type="expression" dxfId="1420" priority="1437">
      <formula>ISBLANK(BS327)</formula>
    </cfRule>
  </conditionalFormatting>
  <conditionalFormatting sqref="BU326">
    <cfRule type="expression" dxfId="1419" priority="1438">
      <formula>ISBLANK(BU326)</formula>
    </cfRule>
  </conditionalFormatting>
  <conditionalFormatting sqref="BT326">
    <cfRule type="expression" dxfId="1418" priority="1429">
      <formula>ISBLANK(BT326)</formula>
    </cfRule>
  </conditionalFormatting>
  <conditionalFormatting sqref="BT330">
    <cfRule type="expression" dxfId="1417" priority="1425">
      <formula>ISBLANK(BT330)</formula>
    </cfRule>
  </conditionalFormatting>
  <conditionalFormatting sqref="BS330">
    <cfRule type="expression" dxfId="1416" priority="1433">
      <formula>ISBLANK(BS330)</formula>
    </cfRule>
  </conditionalFormatting>
  <conditionalFormatting sqref="BS328">
    <cfRule type="expression" dxfId="1415" priority="1435">
      <formula>ISBLANK(BS328)</formula>
    </cfRule>
  </conditionalFormatting>
  <conditionalFormatting sqref="BV326">
    <cfRule type="expression" dxfId="1414" priority="1432">
      <formula>ISBLANK(BV326)</formula>
    </cfRule>
  </conditionalFormatting>
  <conditionalFormatting sqref="BS329">
    <cfRule type="expression" dxfId="1413" priority="1434">
      <formula>ISBLANK(BS329)</formula>
    </cfRule>
  </conditionalFormatting>
  <conditionalFormatting sqref="BW327">
    <cfRule type="expression" dxfId="1412" priority="1431">
      <formula>ISBLANK(BW327)</formula>
    </cfRule>
  </conditionalFormatting>
  <conditionalFormatting sqref="J344:U344 AA344:AK344 AM344:BB344">
    <cfRule type="expression" dxfId="1411" priority="1411">
      <formula>ISBLANK(J344)</formula>
    </cfRule>
  </conditionalFormatting>
  <conditionalFormatting sqref="A344:F344 BD344:BG344 BM344:BN344 BW344 BZ344:XFD344 BI344:BK344">
    <cfRule type="expression" dxfId="1410" priority="1409">
      <formula>ISBLANK(A344)</formula>
    </cfRule>
  </conditionalFormatting>
  <conditionalFormatting sqref="BP344">
    <cfRule type="expression" dxfId="1409" priority="1408">
      <formula>ISBLANK(BP344)</formula>
    </cfRule>
  </conditionalFormatting>
  <conditionalFormatting sqref="AG344:AK344 AR344:BB344 BD344:BG344 BI344:BJ344">
    <cfRule type="cellIs" dxfId="1408" priority="1410" operator="equal">
      <formula>1</formula>
    </cfRule>
  </conditionalFormatting>
  <conditionalFormatting sqref="BT344">
    <cfRule type="expression" dxfId="1407" priority="1406">
      <formula>ISBLANK(BT344)</formula>
    </cfRule>
  </conditionalFormatting>
  <conditionalFormatting sqref="BV344">
    <cfRule type="expression" dxfId="1406" priority="1407">
      <formula>ISBLANK(BV344)</formula>
    </cfRule>
  </conditionalFormatting>
  <conditionalFormatting sqref="G344">
    <cfRule type="expression" dxfId="1405" priority="1405">
      <formula>ISBLANK(G344)</formula>
    </cfRule>
  </conditionalFormatting>
  <conditionalFormatting sqref="W82:W90 W64:W75 W29:W60 W15:W27">
    <cfRule type="expression" dxfId="1404" priority="1404">
      <formula>ISBLANK(W15)</formula>
    </cfRule>
  </conditionalFormatting>
  <conditionalFormatting sqref="W61">
    <cfRule type="expression" dxfId="1403" priority="1403">
      <formula>ISBLANK(W61)</formula>
    </cfRule>
  </conditionalFormatting>
  <conditionalFormatting sqref="W62">
    <cfRule type="expression" dxfId="1402" priority="1402">
      <formula>ISBLANK(W62)</formula>
    </cfRule>
  </conditionalFormatting>
  <conditionalFormatting sqref="W63">
    <cfRule type="expression" dxfId="1401" priority="1401">
      <formula>ISBLANK(W63)</formula>
    </cfRule>
  </conditionalFormatting>
  <conditionalFormatting sqref="W28">
    <cfRule type="expression" dxfId="1400" priority="1400">
      <formula>ISBLANK(W28)</formula>
    </cfRule>
  </conditionalFormatting>
  <conditionalFormatting sqref="Y82:Y90 Y64:Y75 Y29:Y60 Y15:Y27">
    <cfRule type="expression" dxfId="1399" priority="1399">
      <formula>ISBLANK(Y15)</formula>
    </cfRule>
  </conditionalFormatting>
  <conditionalFormatting sqref="Y61">
    <cfRule type="expression" dxfId="1398" priority="1398">
      <formula>ISBLANK(Y61)</formula>
    </cfRule>
  </conditionalFormatting>
  <conditionalFormatting sqref="Y62">
    <cfRule type="expression" dxfId="1397" priority="1397">
      <formula>ISBLANK(Y62)</formula>
    </cfRule>
  </conditionalFormatting>
  <conditionalFormatting sqref="Y63">
    <cfRule type="expression" dxfId="1396" priority="1396">
      <formula>ISBLANK(Y63)</formula>
    </cfRule>
  </conditionalFormatting>
  <conditionalFormatting sqref="Y28">
    <cfRule type="expression" dxfId="1395" priority="1395">
      <formula>ISBLANK(Y28)</formula>
    </cfRule>
  </conditionalFormatting>
  <conditionalFormatting sqref="V92">
    <cfRule type="expression" dxfId="1394" priority="1394">
      <formula>ISBLANK(V92)</formula>
    </cfRule>
  </conditionalFormatting>
  <conditionalFormatting sqref="W92">
    <cfRule type="expression" dxfId="1393" priority="1393">
      <formula>ISBLANK(W92)</formula>
    </cfRule>
  </conditionalFormatting>
  <conditionalFormatting sqref="Y92">
    <cfRule type="expression" dxfId="1392" priority="1392">
      <formula>ISBLANK(Y92)</formula>
    </cfRule>
  </conditionalFormatting>
  <conditionalFormatting sqref="V93">
    <cfRule type="expression" dxfId="1391" priority="1391">
      <formula>ISBLANK(V93)</formula>
    </cfRule>
  </conditionalFormatting>
  <conditionalFormatting sqref="W93">
    <cfRule type="expression" dxfId="1390" priority="1390">
      <formula>ISBLANK(W93)</formula>
    </cfRule>
  </conditionalFormatting>
  <conditionalFormatting sqref="Y93">
    <cfRule type="expression" dxfId="1389" priority="1389">
      <formula>ISBLANK(Y93)</formula>
    </cfRule>
  </conditionalFormatting>
  <conditionalFormatting sqref="V94">
    <cfRule type="expression" dxfId="1388" priority="1388">
      <formula>ISBLANK(V94)</formula>
    </cfRule>
  </conditionalFormatting>
  <conditionalFormatting sqref="W94">
    <cfRule type="expression" dxfId="1387" priority="1387">
      <formula>ISBLANK(W94)</formula>
    </cfRule>
  </conditionalFormatting>
  <conditionalFormatting sqref="Y94">
    <cfRule type="expression" dxfId="1386" priority="1386">
      <formula>ISBLANK(Y94)</formula>
    </cfRule>
  </conditionalFormatting>
  <conditionalFormatting sqref="V96:V110">
    <cfRule type="expression" dxfId="1385" priority="1385">
      <formula>ISBLANK(V96)</formula>
    </cfRule>
  </conditionalFormatting>
  <conditionalFormatting sqref="W96:W110">
    <cfRule type="expression" dxfId="1384" priority="1384">
      <formula>ISBLANK(W96)</formula>
    </cfRule>
  </conditionalFormatting>
  <conditionalFormatting sqref="Y96:Y110">
    <cfRule type="expression" dxfId="1383" priority="1383">
      <formula>ISBLANK(Y96)</formula>
    </cfRule>
  </conditionalFormatting>
  <conditionalFormatting sqref="V112:V126">
    <cfRule type="expression" dxfId="1382" priority="1382">
      <formula>ISBLANK(V112)</formula>
    </cfRule>
  </conditionalFormatting>
  <conditionalFormatting sqref="W112:W126">
    <cfRule type="expression" dxfId="1381" priority="1381">
      <formula>ISBLANK(W112)</formula>
    </cfRule>
  </conditionalFormatting>
  <conditionalFormatting sqref="Y112:Y126">
    <cfRule type="expression" dxfId="1380" priority="1380">
      <formula>ISBLANK(Y112)</formula>
    </cfRule>
  </conditionalFormatting>
  <conditionalFormatting sqref="V128:V142">
    <cfRule type="expression" dxfId="1379" priority="1379">
      <formula>ISBLANK(V128)</formula>
    </cfRule>
  </conditionalFormatting>
  <conditionalFormatting sqref="W128:W142">
    <cfRule type="expression" dxfId="1378" priority="1378">
      <formula>ISBLANK(W128)</formula>
    </cfRule>
  </conditionalFormatting>
  <conditionalFormatting sqref="Y128:Y142">
    <cfRule type="expression" dxfId="1377" priority="1377">
      <formula>ISBLANK(Y128)</formula>
    </cfRule>
  </conditionalFormatting>
  <conditionalFormatting sqref="V144:V158">
    <cfRule type="expression" dxfId="1376" priority="1376">
      <formula>ISBLANK(V144)</formula>
    </cfRule>
  </conditionalFormatting>
  <conditionalFormatting sqref="W144:W158">
    <cfRule type="expression" dxfId="1375" priority="1375">
      <formula>ISBLANK(W144)</formula>
    </cfRule>
  </conditionalFormatting>
  <conditionalFormatting sqref="Y144:Y158">
    <cfRule type="expression" dxfId="1374" priority="1374">
      <formula>ISBLANK(Y144)</formula>
    </cfRule>
  </conditionalFormatting>
  <conditionalFormatting sqref="V160:V174">
    <cfRule type="expression" dxfId="1373" priority="1373">
      <formula>ISBLANK(V160)</formula>
    </cfRule>
  </conditionalFormatting>
  <conditionalFormatting sqref="W160:W174">
    <cfRule type="expression" dxfId="1372" priority="1372">
      <formula>ISBLANK(W160)</formula>
    </cfRule>
  </conditionalFormatting>
  <conditionalFormatting sqref="Y160:Y174">
    <cfRule type="expression" dxfId="1371" priority="1371">
      <formula>ISBLANK(Y160)</formula>
    </cfRule>
  </conditionalFormatting>
  <conditionalFormatting sqref="V176:V190">
    <cfRule type="expression" dxfId="1370" priority="1370">
      <formula>ISBLANK(V176)</formula>
    </cfRule>
  </conditionalFormatting>
  <conditionalFormatting sqref="W176:W190">
    <cfRule type="expression" dxfId="1369" priority="1369">
      <formula>ISBLANK(W176)</formula>
    </cfRule>
  </conditionalFormatting>
  <conditionalFormatting sqref="Y176:Y190">
    <cfRule type="expression" dxfId="1368" priority="1368">
      <formula>ISBLANK(Y176)</formula>
    </cfRule>
  </conditionalFormatting>
  <conditionalFormatting sqref="BN340">
    <cfRule type="expression" dxfId="1367" priority="1361">
      <formula>ISBLANK(BN340)</formula>
    </cfRule>
  </conditionalFormatting>
  <conditionalFormatting sqref="BN346">
    <cfRule type="expression" dxfId="1366" priority="1359">
      <formula>ISBLANK(BN346)</formula>
    </cfRule>
  </conditionalFormatting>
  <conditionalFormatting sqref="BN347">
    <cfRule type="expression" dxfId="1365" priority="1358">
      <formula>ISBLANK(BN347)</formula>
    </cfRule>
  </conditionalFormatting>
  <conditionalFormatting sqref="BN348">
    <cfRule type="expression" dxfId="1364" priority="1357">
      <formula>ISBLANK(BN348)</formula>
    </cfRule>
  </conditionalFormatting>
  <conditionalFormatting sqref="BH92">
    <cfRule type="cellIs" dxfId="1363" priority="1356" operator="equal">
      <formula>1</formula>
    </cfRule>
  </conditionalFormatting>
  <conditionalFormatting sqref="BH92">
    <cfRule type="expression" dxfId="1362" priority="1355">
      <formula>ISBLANK(BH92)</formula>
    </cfRule>
  </conditionalFormatting>
  <conditionalFormatting sqref="BH93">
    <cfRule type="cellIs" dxfId="1361" priority="1354" operator="equal">
      <formula>1</formula>
    </cfRule>
  </conditionalFormatting>
  <conditionalFormatting sqref="BH93">
    <cfRule type="expression" dxfId="1360" priority="1353">
      <formula>ISBLANK(BH93)</formula>
    </cfRule>
  </conditionalFormatting>
  <conditionalFormatting sqref="BH94">
    <cfRule type="cellIs" dxfId="1359" priority="1352" operator="equal">
      <formula>1</formula>
    </cfRule>
  </conditionalFormatting>
  <conditionalFormatting sqref="BH94">
    <cfRule type="expression" dxfId="1358" priority="1351">
      <formula>ISBLANK(BH94)</formula>
    </cfRule>
  </conditionalFormatting>
  <conditionalFormatting sqref="BH96:BH111">
    <cfRule type="expression" dxfId="1357" priority="1350">
      <formula>ISBLANK(BH96)</formula>
    </cfRule>
  </conditionalFormatting>
  <conditionalFormatting sqref="BH111">
    <cfRule type="cellIs" dxfId="1356" priority="1349" operator="equal">
      <formula>1</formula>
    </cfRule>
  </conditionalFormatting>
  <conditionalFormatting sqref="BH96:BH110">
    <cfRule type="cellIs" dxfId="1355" priority="1348" operator="equal">
      <formula>1</formula>
    </cfRule>
  </conditionalFormatting>
  <conditionalFormatting sqref="BH112:BH127">
    <cfRule type="expression" dxfId="1354" priority="1347">
      <formula>ISBLANK(BH112)</formula>
    </cfRule>
  </conditionalFormatting>
  <conditionalFormatting sqref="BH127">
    <cfRule type="cellIs" dxfId="1353" priority="1346" operator="equal">
      <formula>1</formula>
    </cfRule>
  </conditionalFormatting>
  <conditionalFormatting sqref="BH112:BH126">
    <cfRule type="cellIs" dxfId="1352" priority="1345" operator="equal">
      <formula>1</formula>
    </cfRule>
  </conditionalFormatting>
  <conditionalFormatting sqref="BH128:BH143">
    <cfRule type="expression" dxfId="1351" priority="1344">
      <formula>ISBLANK(BH128)</formula>
    </cfRule>
  </conditionalFormatting>
  <conditionalFormatting sqref="BH143">
    <cfRule type="cellIs" dxfId="1350" priority="1343" operator="equal">
      <formula>1</formula>
    </cfRule>
  </conditionalFormatting>
  <conditionalFormatting sqref="BH128:BH142">
    <cfRule type="cellIs" dxfId="1349" priority="1342" operator="equal">
      <formula>1</formula>
    </cfRule>
  </conditionalFormatting>
  <conditionalFormatting sqref="BH144:BH159">
    <cfRule type="expression" dxfId="1348" priority="1341">
      <formula>ISBLANK(BH144)</formula>
    </cfRule>
  </conditionalFormatting>
  <conditionalFormatting sqref="BH159">
    <cfRule type="cellIs" dxfId="1347" priority="1340" operator="equal">
      <formula>1</formula>
    </cfRule>
  </conditionalFormatting>
  <conditionalFormatting sqref="BH144:BH158">
    <cfRule type="cellIs" dxfId="1346" priority="1339" operator="equal">
      <formula>1</formula>
    </cfRule>
  </conditionalFormatting>
  <conditionalFormatting sqref="BH160:BH175">
    <cfRule type="expression" dxfId="1345" priority="1338">
      <formula>ISBLANK(BH160)</formula>
    </cfRule>
  </conditionalFormatting>
  <conditionalFormatting sqref="BH175">
    <cfRule type="cellIs" dxfId="1344" priority="1337" operator="equal">
      <formula>1</formula>
    </cfRule>
  </conditionalFormatting>
  <conditionalFormatting sqref="BH160:BH174">
    <cfRule type="cellIs" dxfId="1343" priority="1336" operator="equal">
      <formula>1</formula>
    </cfRule>
  </conditionalFormatting>
  <conditionalFormatting sqref="BH176:BH191">
    <cfRule type="expression" dxfId="1342" priority="1335">
      <formula>ISBLANK(BH176)</formula>
    </cfRule>
  </conditionalFormatting>
  <conditionalFormatting sqref="BH191">
    <cfRule type="cellIs" dxfId="1341" priority="1334" operator="equal">
      <formula>1</formula>
    </cfRule>
  </conditionalFormatting>
  <conditionalFormatting sqref="BH176:BH190">
    <cfRule type="cellIs" dxfId="1340" priority="1333" operator="equal">
      <formula>1</formula>
    </cfRule>
  </conditionalFormatting>
  <conditionalFormatting sqref="BH345:BH348">
    <cfRule type="cellIs" dxfId="1339" priority="1329" operator="equal">
      <formula>1</formula>
    </cfRule>
  </conditionalFormatting>
  <conditionalFormatting sqref="BH345:BH348">
    <cfRule type="expression" dxfId="1338" priority="1328">
      <formula>ISBLANK(BH345)</formula>
    </cfRule>
  </conditionalFormatting>
  <conditionalFormatting sqref="BH340:BH343">
    <cfRule type="expression" dxfId="1337" priority="1322">
      <formula>ISBLANK(BH340)</formula>
    </cfRule>
  </conditionalFormatting>
  <conditionalFormatting sqref="BH339">
    <cfRule type="expression" dxfId="1336" priority="1324">
      <formula>ISBLANK(BH339)</formula>
    </cfRule>
  </conditionalFormatting>
  <conditionalFormatting sqref="BH338">
    <cfRule type="expression" dxfId="1335" priority="1326">
      <formula>ISBLANK(BH338)</formula>
    </cfRule>
  </conditionalFormatting>
  <conditionalFormatting sqref="BH338">
    <cfRule type="cellIs" dxfId="1334" priority="1327" operator="equal">
      <formula>1</formula>
    </cfRule>
  </conditionalFormatting>
  <conditionalFormatting sqref="BH339">
    <cfRule type="cellIs" dxfId="1333" priority="1325" operator="equal">
      <formula>1</formula>
    </cfRule>
  </conditionalFormatting>
  <conditionalFormatting sqref="BH340:BH343">
    <cfRule type="cellIs" dxfId="1332" priority="1323" operator="equal">
      <formula>1</formula>
    </cfRule>
  </conditionalFormatting>
  <conditionalFormatting sqref="BH337 BH326 BH328:BH333">
    <cfRule type="cellIs" dxfId="1331" priority="1321" operator="equal">
      <formula>1</formula>
    </cfRule>
  </conditionalFormatting>
  <conditionalFormatting sqref="BH337 BH328:BH333 BH326">
    <cfRule type="expression" dxfId="1330" priority="1320">
      <formula>ISBLANK(BH326)</formula>
    </cfRule>
  </conditionalFormatting>
  <conditionalFormatting sqref="BH334:BH336">
    <cfRule type="cellIs" dxfId="1329" priority="1319" operator="equal">
      <formula>1</formula>
    </cfRule>
  </conditionalFormatting>
  <conditionalFormatting sqref="BH334:BH336">
    <cfRule type="expression" dxfId="1328" priority="1318">
      <formula>ISBLANK(BH334)</formula>
    </cfRule>
  </conditionalFormatting>
  <conditionalFormatting sqref="BH327">
    <cfRule type="cellIs" dxfId="1327" priority="1317" operator="equal">
      <formula>1</formula>
    </cfRule>
  </conditionalFormatting>
  <conditionalFormatting sqref="BH327">
    <cfRule type="expression" dxfId="1326" priority="1316">
      <formula>ISBLANK(BH327)</formula>
    </cfRule>
  </conditionalFormatting>
  <conditionalFormatting sqref="BH344">
    <cfRule type="expression" dxfId="1325" priority="1314">
      <formula>ISBLANK(BH344)</formula>
    </cfRule>
  </conditionalFormatting>
  <conditionalFormatting sqref="BH344">
    <cfRule type="cellIs" dxfId="1324" priority="1315" operator="equal">
      <formula>1</formula>
    </cfRule>
  </conditionalFormatting>
  <conditionalFormatting sqref="BC345:BC348">
    <cfRule type="cellIs" dxfId="1323" priority="1313" operator="equal">
      <formula>1</formula>
    </cfRule>
  </conditionalFormatting>
  <conditionalFormatting sqref="BC345:BC348">
    <cfRule type="expression" dxfId="1322" priority="1312">
      <formula>ISBLANK(BC345)</formula>
    </cfRule>
  </conditionalFormatting>
  <conditionalFormatting sqref="BC340:BC343">
    <cfRule type="expression" dxfId="1321" priority="1306">
      <formula>ISBLANK(BC340)</formula>
    </cfRule>
  </conditionalFormatting>
  <conditionalFormatting sqref="BC339">
    <cfRule type="expression" dxfId="1320" priority="1308">
      <formula>ISBLANK(BC339)</formula>
    </cfRule>
  </conditionalFormatting>
  <conditionalFormatting sqref="BC338">
    <cfRule type="expression" dxfId="1319" priority="1310">
      <formula>ISBLANK(BC338)</formula>
    </cfRule>
  </conditionalFormatting>
  <conditionalFormatting sqref="BC338">
    <cfRule type="cellIs" dxfId="1318" priority="1311" operator="equal">
      <formula>1</formula>
    </cfRule>
  </conditionalFormatting>
  <conditionalFormatting sqref="BC339">
    <cfRule type="cellIs" dxfId="1317" priority="1309" operator="equal">
      <formula>1</formula>
    </cfRule>
  </conditionalFormatting>
  <conditionalFormatting sqref="BC340:BC343">
    <cfRule type="cellIs" dxfId="1316" priority="1307" operator="equal">
      <formula>1</formula>
    </cfRule>
  </conditionalFormatting>
  <conditionalFormatting sqref="BC337 BC326 BC328:BC333">
    <cfRule type="cellIs" dxfId="1315" priority="1305" operator="equal">
      <formula>1</formula>
    </cfRule>
  </conditionalFormatting>
  <conditionalFormatting sqref="BC337 BC328:BC333 BC326">
    <cfRule type="expression" dxfId="1314" priority="1304">
      <formula>ISBLANK(BC326)</formula>
    </cfRule>
  </conditionalFormatting>
  <conditionalFormatting sqref="BC334:BC336">
    <cfRule type="cellIs" dxfId="1313" priority="1303" operator="equal">
      <formula>1</formula>
    </cfRule>
  </conditionalFormatting>
  <conditionalFormatting sqref="BC334:BC336">
    <cfRule type="expression" dxfId="1312" priority="1302">
      <formula>ISBLANK(BC334)</formula>
    </cfRule>
  </conditionalFormatting>
  <conditionalFormatting sqref="BC327">
    <cfRule type="cellIs" dxfId="1311" priority="1301" operator="equal">
      <formula>1</formula>
    </cfRule>
  </conditionalFormatting>
  <conditionalFormatting sqref="BC327">
    <cfRule type="expression" dxfId="1310" priority="1300">
      <formula>ISBLANK(BC327)</formula>
    </cfRule>
  </conditionalFormatting>
  <conditionalFormatting sqref="BC344">
    <cfRule type="expression" dxfId="1309" priority="1298">
      <formula>ISBLANK(BC344)</formula>
    </cfRule>
  </conditionalFormatting>
  <conditionalFormatting sqref="BC344">
    <cfRule type="cellIs" dxfId="1308" priority="1299" operator="equal">
      <formula>1</formula>
    </cfRule>
  </conditionalFormatting>
  <conditionalFormatting sqref="BN362:BN368">
    <cfRule type="expression" dxfId="1307" priority="1297">
      <formula>ISBLANK(BN362)</formula>
    </cfRule>
  </conditionalFormatting>
  <conditionalFormatting sqref="BN352:BN359">
    <cfRule type="expression" dxfId="1306" priority="1296">
      <formula>ISBLANK(BN352)</formula>
    </cfRule>
  </conditionalFormatting>
  <conditionalFormatting sqref="X91 X191 X127 X143 X111 X95 X159 X325:X351">
    <cfRule type="expression" dxfId="1305" priority="1295">
      <formula>ISBLANK(X91)</formula>
    </cfRule>
  </conditionalFormatting>
  <conditionalFormatting sqref="X175">
    <cfRule type="expression" dxfId="1304" priority="1294">
      <formula>ISBLANK(X175)</formula>
    </cfRule>
  </conditionalFormatting>
  <conditionalFormatting sqref="X82:X90 X64:X75 X29:X60 X15:X27">
    <cfRule type="expression" dxfId="1303" priority="1293">
      <formula>ISBLANK(X15)</formula>
    </cfRule>
  </conditionalFormatting>
  <conditionalFormatting sqref="X61">
    <cfRule type="expression" dxfId="1302" priority="1292">
      <formula>ISBLANK(X61)</formula>
    </cfRule>
  </conditionalFormatting>
  <conditionalFormatting sqref="X62">
    <cfRule type="expression" dxfId="1301" priority="1291">
      <formula>ISBLANK(X62)</formula>
    </cfRule>
  </conditionalFormatting>
  <conditionalFormatting sqref="X63">
    <cfRule type="expression" dxfId="1300" priority="1290">
      <formula>ISBLANK(X63)</formula>
    </cfRule>
  </conditionalFormatting>
  <conditionalFormatting sqref="X28">
    <cfRule type="expression" dxfId="1299" priority="1289">
      <formula>ISBLANK(X28)</formula>
    </cfRule>
  </conditionalFormatting>
  <conditionalFormatting sqref="X92">
    <cfRule type="expression" dxfId="1298" priority="1288">
      <formula>ISBLANK(X92)</formula>
    </cfRule>
  </conditionalFormatting>
  <conditionalFormatting sqref="X93">
    <cfRule type="expression" dxfId="1297" priority="1287">
      <formula>ISBLANK(X93)</formula>
    </cfRule>
  </conditionalFormatting>
  <conditionalFormatting sqref="X94">
    <cfRule type="expression" dxfId="1296" priority="1286">
      <formula>ISBLANK(X94)</formula>
    </cfRule>
  </conditionalFormatting>
  <conditionalFormatting sqref="X96:X110">
    <cfRule type="expression" dxfId="1295" priority="1285">
      <formula>ISBLANK(X96)</formula>
    </cfRule>
  </conditionalFormatting>
  <conditionalFormatting sqref="X112:X126">
    <cfRule type="expression" dxfId="1294" priority="1284">
      <formula>ISBLANK(X112)</formula>
    </cfRule>
  </conditionalFormatting>
  <conditionalFormatting sqref="X128:X142">
    <cfRule type="expression" dxfId="1293" priority="1283">
      <formula>ISBLANK(X128)</formula>
    </cfRule>
  </conditionalFormatting>
  <conditionalFormatting sqref="X144:X158">
    <cfRule type="expression" dxfId="1292" priority="1282">
      <formula>ISBLANK(X144)</formula>
    </cfRule>
  </conditionalFormatting>
  <conditionalFormatting sqref="X160:X174">
    <cfRule type="expression" dxfId="1291" priority="1281">
      <formula>ISBLANK(X160)</formula>
    </cfRule>
  </conditionalFormatting>
  <conditionalFormatting sqref="X176:X190">
    <cfRule type="expression" dxfId="1290" priority="1280">
      <formula>ISBLANK(X176)</formula>
    </cfRule>
  </conditionalFormatting>
  <conditionalFormatting sqref="BP217">
    <cfRule type="expression" dxfId="1289" priority="1275">
      <formula>ISBLANK(BP217)</formula>
    </cfRule>
  </conditionalFormatting>
  <conditionalFormatting sqref="BO191">
    <cfRule type="expression" dxfId="1288" priority="1274">
      <formula>ISBLANK(BO191)</formula>
    </cfRule>
  </conditionalFormatting>
  <conditionalFormatting sqref="BQ191">
    <cfRule type="expression" dxfId="1287" priority="1273">
      <formula>ISBLANK(BQ191)</formula>
    </cfRule>
  </conditionalFormatting>
  <conditionalFormatting sqref="BR191">
    <cfRule type="expression" dxfId="1286" priority="1272">
      <formula>ISBLANK(BR191)</formula>
    </cfRule>
  </conditionalFormatting>
  <conditionalFormatting sqref="BM175:BN175">
    <cfRule type="expression" dxfId="1285" priority="1271">
      <formula>ISBLANK(BM175)</formula>
    </cfRule>
  </conditionalFormatting>
  <conditionalFormatting sqref="BP175">
    <cfRule type="expression" dxfId="1284" priority="1270">
      <formula>ISBLANK(BP175)</formula>
    </cfRule>
  </conditionalFormatting>
  <conditionalFormatting sqref="BS175">
    <cfRule type="expression" dxfId="1283" priority="1269">
      <formula>ISBLANK(BS175)</formula>
    </cfRule>
  </conditionalFormatting>
  <conditionalFormatting sqref="BO175">
    <cfRule type="expression" dxfId="1282" priority="1268">
      <formula>ISBLANK(BO175)</formula>
    </cfRule>
  </conditionalFormatting>
  <conditionalFormatting sqref="BQ175">
    <cfRule type="expression" dxfId="1281" priority="1267">
      <formula>ISBLANK(BQ175)</formula>
    </cfRule>
  </conditionalFormatting>
  <conditionalFormatting sqref="BR175">
    <cfRule type="expression" dxfId="1280" priority="1266">
      <formula>ISBLANK(BR175)</formula>
    </cfRule>
  </conditionalFormatting>
  <conditionalFormatting sqref="BO143">
    <cfRule type="expression" dxfId="1279" priority="1260">
      <formula>ISBLANK(BO143)</formula>
    </cfRule>
  </conditionalFormatting>
  <conditionalFormatting sqref="BQ143">
    <cfRule type="expression" dxfId="1278" priority="1259">
      <formula>ISBLANK(BQ143)</formula>
    </cfRule>
  </conditionalFormatting>
  <conditionalFormatting sqref="BP143">
    <cfRule type="expression" dxfId="1277" priority="1258">
      <formula>ISBLANK(BP143)</formula>
    </cfRule>
  </conditionalFormatting>
  <conditionalFormatting sqref="BR143">
    <cfRule type="expression" dxfId="1276" priority="1257">
      <formula>ISBLANK(BR143)</formula>
    </cfRule>
  </conditionalFormatting>
  <conditionalFormatting sqref="BO159">
    <cfRule type="expression" dxfId="1275" priority="1256">
      <formula>ISBLANK(BO159)</formula>
    </cfRule>
  </conditionalFormatting>
  <conditionalFormatting sqref="BQ159">
    <cfRule type="expression" dxfId="1274" priority="1255">
      <formula>ISBLANK(BQ159)</formula>
    </cfRule>
  </conditionalFormatting>
  <conditionalFormatting sqref="BP159">
    <cfRule type="expression" dxfId="1273" priority="1254">
      <formula>ISBLANK(BP159)</formula>
    </cfRule>
  </conditionalFormatting>
  <conditionalFormatting sqref="BR159">
    <cfRule type="expression" dxfId="1272" priority="1253">
      <formula>ISBLANK(BR159)</formula>
    </cfRule>
  </conditionalFormatting>
  <conditionalFormatting sqref="I325">
    <cfRule type="expression" dxfId="1271" priority="1252">
      <formula>ISBLANK(I325)</formula>
    </cfRule>
  </conditionalFormatting>
  <conditionalFormatting sqref="U376:U407">
    <cfRule type="expression" dxfId="1270" priority="1251">
      <formula>ISBLANK(U376)</formula>
    </cfRule>
  </conditionalFormatting>
  <conditionalFormatting sqref="AO374:AO399">
    <cfRule type="expression" dxfId="1269" priority="1250">
      <formula>ISBLANK(AO374)</formula>
    </cfRule>
  </conditionalFormatting>
  <conditionalFormatting sqref="AP374:AP375">
    <cfRule type="expression" dxfId="1268" priority="1249">
      <formula>ISBLANK(AP374)</formula>
    </cfRule>
  </conditionalFormatting>
  <conditionalFormatting sqref="AP408 AP410 AP412 AP414 AP416 AP418 AP420 AP422 AP424 AP426 AP428 AP430 AP432 AP434 AP436 AP438 AP440 AP442 AP444 AP446 AP448 AP450 AP452 AP454 AP456 AP458 AP460 AP462 AP464 AP466 AP468">
    <cfRule type="expression" dxfId="1267" priority="1241">
      <formula>ISBLANK(AP408)</formula>
    </cfRule>
  </conditionalFormatting>
  <conditionalFormatting sqref="I407">
    <cfRule type="expression" dxfId="1266" priority="1239">
      <formula>ISBLANK(I407)</formula>
    </cfRule>
  </conditionalFormatting>
  <conditionalFormatting sqref="AP376:AP407">
    <cfRule type="expression" dxfId="1265" priority="1247">
      <formula>ISBLANK(AP376)</formula>
    </cfRule>
  </conditionalFormatting>
  <conditionalFormatting sqref="AG408:AK408 AR408:BJ408 AR410:BJ410 AG410:AK410 AG412:AK412 AR412:BJ412 AR414:BJ414 AG414:AK414 AG416:AK416 AR416:BJ416 AR418:BJ418 AG418:AK418 AG420:AK420 AR420:BJ420 AR422:BJ422 AG422:AK422 AG424:AK424 AR424:BJ424 AR426:BJ426 AG426:AK426 AG428:AK428 AR428:BJ428 AR430:BJ430 AG430:AK430 AG432:AK432 AR432:BJ432 AR434:BJ434 AG434:AK434 AG436:AK436 AR436:BJ436 AR438:BJ438 AG438:AK438 AG440:AK440 AR440:BJ440 AR442:BJ442 AG442:AK442 AG444:AK444 AR444:BJ444 AR446:BJ446 AG446:AK446 AG448:AK448 AR448:BJ448 AR450:BJ450 AG450:AK450 AG452:AK452 AR452:BJ452 AR454:BJ454 AG454:AK454 AG456:AK456 AR456:BJ456 AR458:BJ458 AG458:AK458 AG460:AK460 AR460:BJ460 AR462:BJ462 AG462:AK462 AG464:AK464 AR464:BJ464 AR466:BJ466 AG466:AK466 AG468:AK468 AR468:BJ468">
    <cfRule type="cellIs" dxfId="1264" priority="1246" operator="equal">
      <formula>1</formula>
    </cfRule>
  </conditionalFormatting>
  <conditionalFormatting sqref="BP408:BW408 J408:R408 H408 V408:Y408 AQ408:BN408 A408:F408 A410:F410 AQ410:BN410 H410 J410:R410 BP410:BW410 BP412:BW412 J412:R412 H412 AQ412:BN412 A412:F412 A414:F414 AQ414:BN414 H414 J414:R414 BP414:BW414 BP416:BW416 J416:R416 H416 AQ416:BN416 A416:F416 A418:F418 AQ418:BN418 H418 J418:R418 BP418:BW418 BP420:BW420 J420:R420 H420 AQ420:BN420 A420:F420 A422:F422 AQ422:BN422 H422 J422:R422 BP422:BW422 BP424:BW424 J424:R424 H424 AQ424:BN424 A424:F424 A426:F426 AQ426:BN426 H426 J426:R426 BP426:BW426 BP428:BW428 J428:R428 H428 AQ428:BN428 A428:F428 A430:F430 AQ430:BN430 H430 J430:R430 BP430:BW430 BP432:BW432 J432:R432 H432 AQ432:BN432 A432:F432 A434:F434 AQ434:BN434 H434 J434:R434 BP434:BW434 BP436:BW436 J436:R436 H436 AQ436:BN436 A436:F436 A438:F438 AQ438:BN438 H438 J438:R438 BP438:BW438 BP440:BW440 J440:R440 H440 AQ440:BN440 A440:F440 A442:F442 AQ442:BN442 H442 J442:R442 BP442:BW442 BP444:BW444 J444:R444 H444 AQ444:BN444 A444:F444 A446:F446 AQ446:BN446 H446 J446:R446 BP446:BW446 BP448:BW448 J448:R448 H448 AQ448:BN448 A448:F448 A450:F450 AQ450:BN450 H450 J450:R450 BP450:BW450 BP452:BW452 J452:R452 H452 AQ452:BN452 A452:F452 A454:F454 AQ454:BN454 H454 J454:R454 BP454:BW454 BP456:BW456 J456:R456 H456 AQ456:BN456 A456:F456 A458:F458 AQ458:BN458 H458 J458:R458 BP458:BW458 BP460:BW460 J460:R460 H460 AQ460:BN460 A460:F460 A462:F462 AQ462:BN462 H462 J462:R462 BP462:BW462 BP464:BW464 J464:R464 H464 AQ464:BN464 A464:F464 A466:F466 AQ466:BN466 H466 J466:R466 BP466:BW466 BP468:BW468 J468:R468 H468 AQ468:BN468 A468:F468 T468 T466 T464 T462 T460 T458 T456 T454 T452 T450 T448 T446 T444 T442 T440 T438 T436 T434 T432 T430 T428 T426 T424 T422 T420 T418 T416 T414 T412 T410 T408 V410:Y410 V412:Y412 V414:Y414 V416:Y416 V418:Y418 V420:Y420 V422:Y422 V424:Y424 V426:Y426 V428:Y428 V430:Y430 V432:Y432 V434:Y434 V436:Y436 V438:Y438 V440:Y440 V442:Y442 V444:Y444 V446:Y446 V448:Y448 V450:Y450 V452:Y452 V454:Y454 V456:Y456 V458:Y458 V460:Y460 V462:Y462 V464:Y464 V466:Y466 V468:Y468 AA468:AK468 AA466:AK466 AA464:AK464 AA462:AK462 AA460:AK460 AA458:AK458 AA456:AK456 AA454:AK454 AA452:AK452 AA450:AK450 AA448:AK448 AA446:AK446 AA444:AK444 AA442:AK442 AA440:AK440 AA438:AK438 AA436:AK436 AA434:AK434 AA432:AK432 AA430:AK430 AA428:AK428 AA426:AK426 AA424:AK424 AA422:AK422 AA420:AK420 AA418:AK418 AA416:AK416 AA414:AK414 AA412:AK412 AA410:AK410 AA408:AK408 BY468:XFD468 BY466:XFD466 BY464:XFD464 BY462:XFD462 BY460:XFD460 BY458:XFD458 BY456:XFD456 BY454:XFD454 BY452:XFD452 BY450:XFD450 BY448:XFD448 BY446:XFD446 BY444:XFD444 BY442:XFD442 BY440:XFD440 BY438:XFD438 BY436:XFD436 BY434:XFD434 BY432:XFD432 BY430:XFD430 BY428:XFD428 BY426:XFD426 BY424:XFD424 BY422:XFD422 BY420:XFD420 BY418:XFD418 BY416:XFD416 BY414:XFD414 BY412:XFD412 BY410:XFD410 BY408:XFD408">
    <cfRule type="expression" dxfId="1263" priority="1245">
      <formula>ISBLANK(A408)</formula>
    </cfRule>
  </conditionalFormatting>
  <conditionalFormatting sqref="BO408 BO410 BO412 BO414 BO416 BO418 BO420 BO422 BO424 BO426 BO428 BO430 BO432 BO434 BO436 BO438 BO440 BO442 BO444 BO446 BO448 BO450 BO452 BO454 BO456 BO458 BO460 BO462 BO464 BO466 BO468">
    <cfRule type="expression" dxfId="1262" priority="1244">
      <formula>ISBLANK(BO408)</formula>
    </cfRule>
  </conditionalFormatting>
  <conditionalFormatting sqref="U408 U410 U412 U414 U416 U418 U420 U422 U424 U426 U428 U430 U432 U434 U436 U438 U440 U442 U444 U446 U448 U450 U452 U454 U456 U458 U460 U462 U464 U466 U468">
    <cfRule type="expression" dxfId="1261" priority="1243">
      <formula>ISBLANK(U408)</formula>
    </cfRule>
  </conditionalFormatting>
  <conditionalFormatting sqref="G407">
    <cfRule type="expression" dxfId="1260" priority="1240">
      <formula>ISBLANK(G407)</formula>
    </cfRule>
  </conditionalFormatting>
  <conditionalFormatting sqref="AP409">
    <cfRule type="expression" dxfId="1259" priority="1233">
      <formula>ISBLANK(AP409)</formula>
    </cfRule>
  </conditionalFormatting>
  <conditionalFormatting sqref="AG409:AK409 AR409:BJ409">
    <cfRule type="cellIs" dxfId="1258" priority="1238" operator="equal">
      <formula>1</formula>
    </cfRule>
  </conditionalFormatting>
  <conditionalFormatting sqref="BP409:BW409 J409:R409 H409 V409:Y409 AQ409:BN409 A409:F409 T409 AE411:AF411 AE413:AF413 AE415:AF415 AE417:AF417 AE419:AF419 AE421:AF421 AE423:AF423 AE425:AF425 AE427:AF427 AE429:AF429 AE431:AF431 AE433:AF433 AE435:AF435 AE437:AF437 AE439:AF439 AE441:AF441 AE443:AF443 AE445:AF445 AE447:AF447 AE449:AF449 AE451:AF451 AE453:AF453 AE455:AF455 AE457:AF457 AE459:AF459 AE461:AF461 AE463:AF463 AE465:AF465 AE467:AF467 AE469:AF469 AA409:AK409 BY409:XFD409">
    <cfRule type="expression" dxfId="1257" priority="1237">
      <formula>ISBLANK(A409)</formula>
    </cfRule>
  </conditionalFormatting>
  <conditionalFormatting sqref="BO409">
    <cfRule type="expression" dxfId="1256" priority="1236">
      <formula>ISBLANK(BO409)</formula>
    </cfRule>
  </conditionalFormatting>
  <conditionalFormatting sqref="U409">
    <cfRule type="expression" dxfId="1255" priority="1235">
      <formula>ISBLANK(U409)</formula>
    </cfRule>
  </conditionalFormatting>
  <conditionalFormatting sqref="AP411">
    <cfRule type="expression" dxfId="1254" priority="1227">
      <formula>ISBLANK(AP411)</formula>
    </cfRule>
  </conditionalFormatting>
  <conditionalFormatting sqref="AR411:BJ411 AG411:AK411">
    <cfRule type="cellIs" dxfId="1253" priority="1232" operator="equal">
      <formula>1</formula>
    </cfRule>
  </conditionalFormatting>
  <conditionalFormatting sqref="A411:F411 AQ411:BN411 V411:Y411 H411 J411:R411 BP411:BW411 T411 AG411:AK411 AA411:AD411 BY411:XFD411">
    <cfRule type="expression" dxfId="1252" priority="1231">
      <formula>ISBLANK(A411)</formula>
    </cfRule>
  </conditionalFormatting>
  <conditionalFormatting sqref="BO411">
    <cfRule type="expression" dxfId="1251" priority="1230">
      <formula>ISBLANK(BO411)</formula>
    </cfRule>
  </conditionalFormatting>
  <conditionalFormatting sqref="U411">
    <cfRule type="expression" dxfId="1250" priority="1229">
      <formula>ISBLANK(U411)</formula>
    </cfRule>
  </conditionalFormatting>
  <conditionalFormatting sqref="AP413">
    <cfRule type="expression" dxfId="1249" priority="1221">
      <formula>ISBLANK(AP413)</formula>
    </cfRule>
  </conditionalFormatting>
  <conditionalFormatting sqref="AG413:AK413 AR413:BJ413">
    <cfRule type="cellIs" dxfId="1248" priority="1226" operator="equal">
      <formula>1</formula>
    </cfRule>
  </conditionalFormatting>
  <conditionalFormatting sqref="BP413:BW413 J413:R413 H413 V413:Y413 AQ413:BN413 A413:F413 T413 AG413:AK413 AA413:AD413 BY413:XFD413">
    <cfRule type="expression" dxfId="1247" priority="1225">
      <formula>ISBLANK(A413)</formula>
    </cfRule>
  </conditionalFormatting>
  <conditionalFormatting sqref="BO413">
    <cfRule type="expression" dxfId="1246" priority="1224">
      <formula>ISBLANK(BO413)</formula>
    </cfRule>
  </conditionalFormatting>
  <conditionalFormatting sqref="U413">
    <cfRule type="expression" dxfId="1245" priority="1223">
      <formula>ISBLANK(U413)</formula>
    </cfRule>
  </conditionalFormatting>
  <conditionalFormatting sqref="AP415">
    <cfRule type="expression" dxfId="1244" priority="1215">
      <formula>ISBLANK(AP415)</formula>
    </cfRule>
  </conditionalFormatting>
  <conditionalFormatting sqref="AR415:BJ415 AG415:AK415">
    <cfRule type="cellIs" dxfId="1243" priority="1220" operator="equal">
      <formula>1</formula>
    </cfRule>
  </conditionalFormatting>
  <conditionalFormatting sqref="A415:F415 AQ415:BN415 V415:Y415 H415 J415:R415 BP415:BW415 T415 AG415:AK415 AA415:AD415 BY415:XFD415">
    <cfRule type="expression" dxfId="1242" priority="1219">
      <formula>ISBLANK(A415)</formula>
    </cfRule>
  </conditionalFormatting>
  <conditionalFormatting sqref="BO415">
    <cfRule type="expression" dxfId="1241" priority="1218">
      <formula>ISBLANK(BO415)</formula>
    </cfRule>
  </conditionalFormatting>
  <conditionalFormatting sqref="U415">
    <cfRule type="expression" dxfId="1240" priority="1217">
      <formula>ISBLANK(U415)</formula>
    </cfRule>
  </conditionalFormatting>
  <conditionalFormatting sqref="AP417">
    <cfRule type="expression" dxfId="1239" priority="1209">
      <formula>ISBLANK(AP417)</formula>
    </cfRule>
  </conditionalFormatting>
  <conditionalFormatting sqref="AG417:AK417 AR417:BJ417">
    <cfRule type="cellIs" dxfId="1238" priority="1214" operator="equal">
      <formula>1</formula>
    </cfRule>
  </conditionalFormatting>
  <conditionalFormatting sqref="BP417:BW417 J417:R417 H417 V417:Y417 AQ417:BN417 A417:F417 T417 AG417:AK417 AA417:AD417 BY417:XFD417">
    <cfRule type="expression" dxfId="1237" priority="1213">
      <formula>ISBLANK(A417)</formula>
    </cfRule>
  </conditionalFormatting>
  <conditionalFormatting sqref="BO417">
    <cfRule type="expression" dxfId="1236" priority="1212">
      <formula>ISBLANK(BO417)</formula>
    </cfRule>
  </conditionalFormatting>
  <conditionalFormatting sqref="U417">
    <cfRule type="expression" dxfId="1235" priority="1211">
      <formula>ISBLANK(U417)</formula>
    </cfRule>
  </conditionalFormatting>
  <conditionalFormatting sqref="AP419">
    <cfRule type="expression" dxfId="1234" priority="1203">
      <formula>ISBLANK(AP419)</formula>
    </cfRule>
  </conditionalFormatting>
  <conditionalFormatting sqref="AR419:BJ419 AG419:AK419">
    <cfRule type="cellIs" dxfId="1233" priority="1208" operator="equal">
      <formula>1</formula>
    </cfRule>
  </conditionalFormatting>
  <conditionalFormatting sqref="A419:F419 AQ419:BN419 V419:Y419 H419 J419:R419 BP419:BW419 T419 AG419:AK419 AA419:AD419 BY419:XFD419">
    <cfRule type="expression" dxfId="1232" priority="1207">
      <formula>ISBLANK(A419)</formula>
    </cfRule>
  </conditionalFormatting>
  <conditionalFormatting sqref="BO419">
    <cfRule type="expression" dxfId="1231" priority="1206">
      <formula>ISBLANK(BO419)</formula>
    </cfRule>
  </conditionalFormatting>
  <conditionalFormatting sqref="U419">
    <cfRule type="expression" dxfId="1230" priority="1205">
      <formula>ISBLANK(U419)</formula>
    </cfRule>
  </conditionalFormatting>
  <conditionalFormatting sqref="AP421">
    <cfRule type="expression" dxfId="1229" priority="1197">
      <formula>ISBLANK(AP421)</formula>
    </cfRule>
  </conditionalFormatting>
  <conditionalFormatting sqref="AG421:AK421 AR421:BJ421">
    <cfRule type="cellIs" dxfId="1228" priority="1202" operator="equal">
      <formula>1</formula>
    </cfRule>
  </conditionalFormatting>
  <conditionalFormatting sqref="BP421:BW421 J421:R421 H421 V421:Y421 AQ421:BN421 A421:F421 T421 AG421:AK421 AA421:AD421 BY421:XFD421">
    <cfRule type="expression" dxfId="1227" priority="1201">
      <formula>ISBLANK(A421)</formula>
    </cfRule>
  </conditionalFormatting>
  <conditionalFormatting sqref="BO421">
    <cfRule type="expression" dxfId="1226" priority="1200">
      <formula>ISBLANK(BO421)</formula>
    </cfRule>
  </conditionalFormatting>
  <conditionalFormatting sqref="U421">
    <cfRule type="expression" dxfId="1225" priority="1199">
      <formula>ISBLANK(U421)</formula>
    </cfRule>
  </conditionalFormatting>
  <conditionalFormatting sqref="AP423">
    <cfRule type="expression" dxfId="1224" priority="1191">
      <formula>ISBLANK(AP423)</formula>
    </cfRule>
  </conditionalFormatting>
  <conditionalFormatting sqref="AR423:BJ423 AG423:AK423">
    <cfRule type="cellIs" dxfId="1223" priority="1196" operator="equal">
      <formula>1</formula>
    </cfRule>
  </conditionalFormatting>
  <conditionalFormatting sqref="A423:F423 AQ423:BN423 V423:Y423 H423 J423:R423 BP423:BW423 T423 AG423:AK423 AA423:AD423 BY423:XFD423">
    <cfRule type="expression" dxfId="1222" priority="1195">
      <formula>ISBLANK(A423)</formula>
    </cfRule>
  </conditionalFormatting>
  <conditionalFormatting sqref="BO423">
    <cfRule type="expression" dxfId="1221" priority="1194">
      <formula>ISBLANK(BO423)</formula>
    </cfRule>
  </conditionalFormatting>
  <conditionalFormatting sqref="U423">
    <cfRule type="expression" dxfId="1220" priority="1193">
      <formula>ISBLANK(U423)</formula>
    </cfRule>
  </conditionalFormatting>
  <conditionalFormatting sqref="AP425">
    <cfRule type="expression" dxfId="1219" priority="1185">
      <formula>ISBLANK(AP425)</formula>
    </cfRule>
  </conditionalFormatting>
  <conditionalFormatting sqref="AG425:AK425 AR425:BJ425">
    <cfRule type="cellIs" dxfId="1218" priority="1190" operator="equal">
      <formula>1</formula>
    </cfRule>
  </conditionalFormatting>
  <conditionalFormatting sqref="BP425:BW425 J425:R425 H425 V425:Y425 AQ425:BN425 A425:F425 T425 AG425:AK425 AA425:AD425 BY425:XFD425">
    <cfRule type="expression" dxfId="1217" priority="1189">
      <formula>ISBLANK(A425)</formula>
    </cfRule>
  </conditionalFormatting>
  <conditionalFormatting sqref="BO425">
    <cfRule type="expression" dxfId="1216" priority="1188">
      <formula>ISBLANK(BO425)</formula>
    </cfRule>
  </conditionalFormatting>
  <conditionalFormatting sqref="U425">
    <cfRule type="expression" dxfId="1215" priority="1187">
      <formula>ISBLANK(U425)</formula>
    </cfRule>
  </conditionalFormatting>
  <conditionalFormatting sqref="AP427">
    <cfRule type="expression" dxfId="1214" priority="1179">
      <formula>ISBLANK(AP427)</formula>
    </cfRule>
  </conditionalFormatting>
  <conditionalFormatting sqref="AR427:BJ427 AG427:AK427">
    <cfRule type="cellIs" dxfId="1213" priority="1184" operator="equal">
      <formula>1</formula>
    </cfRule>
  </conditionalFormatting>
  <conditionalFormatting sqref="A427:F427 AQ427:BN427 V427:Y427 H427 J427:R427 BP427:BW427 T427 AG427:AK427 AA427:AD427 BY427:XFD427">
    <cfRule type="expression" dxfId="1212" priority="1183">
      <formula>ISBLANK(A427)</formula>
    </cfRule>
  </conditionalFormatting>
  <conditionalFormatting sqref="BO427">
    <cfRule type="expression" dxfId="1211" priority="1182">
      <formula>ISBLANK(BO427)</formula>
    </cfRule>
  </conditionalFormatting>
  <conditionalFormatting sqref="U427">
    <cfRule type="expression" dxfId="1210" priority="1181">
      <formula>ISBLANK(U427)</formula>
    </cfRule>
  </conditionalFormatting>
  <conditionalFormatting sqref="AP429">
    <cfRule type="expression" dxfId="1209" priority="1173">
      <formula>ISBLANK(AP429)</formula>
    </cfRule>
  </conditionalFormatting>
  <conditionalFormatting sqref="AG429:AK429 AR429:BJ429">
    <cfRule type="cellIs" dxfId="1208" priority="1178" operator="equal">
      <formula>1</formula>
    </cfRule>
  </conditionalFormatting>
  <conditionalFormatting sqref="BP429:BW429 J429:R429 H429 V429:Y429 AQ429:BN429 A429:F429 T429 AG429:AK429 AA429:AD429 BY429:XFD429">
    <cfRule type="expression" dxfId="1207" priority="1177">
      <formula>ISBLANK(A429)</formula>
    </cfRule>
  </conditionalFormatting>
  <conditionalFormatting sqref="BO429">
    <cfRule type="expression" dxfId="1206" priority="1176">
      <formula>ISBLANK(BO429)</formula>
    </cfRule>
  </conditionalFormatting>
  <conditionalFormatting sqref="U429">
    <cfRule type="expression" dxfId="1205" priority="1175">
      <formula>ISBLANK(U429)</formula>
    </cfRule>
  </conditionalFormatting>
  <conditionalFormatting sqref="AP431">
    <cfRule type="expression" dxfId="1204" priority="1167">
      <formula>ISBLANK(AP431)</formula>
    </cfRule>
  </conditionalFormatting>
  <conditionalFormatting sqref="AR431:BJ431 AG431:AK431">
    <cfRule type="cellIs" dxfId="1203" priority="1172" operator="equal">
      <formula>1</formula>
    </cfRule>
  </conditionalFormatting>
  <conditionalFormatting sqref="A431:F431 AQ431:BN431 V431:Y431 H431 J431:R431 BP431:BW431 T431 AG431:AK431 AA431:AD431 BY431:XFD431">
    <cfRule type="expression" dxfId="1202" priority="1171">
      <formula>ISBLANK(A431)</formula>
    </cfRule>
  </conditionalFormatting>
  <conditionalFormatting sqref="BO431">
    <cfRule type="expression" dxfId="1201" priority="1170">
      <formula>ISBLANK(BO431)</formula>
    </cfRule>
  </conditionalFormatting>
  <conditionalFormatting sqref="U431">
    <cfRule type="expression" dxfId="1200" priority="1169">
      <formula>ISBLANK(U431)</formula>
    </cfRule>
  </conditionalFormatting>
  <conditionalFormatting sqref="AP433">
    <cfRule type="expression" dxfId="1199" priority="1161">
      <formula>ISBLANK(AP433)</formula>
    </cfRule>
  </conditionalFormatting>
  <conditionalFormatting sqref="AG433:AK433 AR433:BJ433">
    <cfRule type="cellIs" dxfId="1198" priority="1166" operator="equal">
      <formula>1</formula>
    </cfRule>
  </conditionalFormatting>
  <conditionalFormatting sqref="BP433:BW433 J433:R433 H433 V433:Y433 AQ433:BN433 A433:F433 T433 AG433:AK433 AA433:AD433 BY433:XFD433">
    <cfRule type="expression" dxfId="1197" priority="1165">
      <formula>ISBLANK(A433)</formula>
    </cfRule>
  </conditionalFormatting>
  <conditionalFormatting sqref="BO433">
    <cfRule type="expression" dxfId="1196" priority="1164">
      <formula>ISBLANK(BO433)</formula>
    </cfRule>
  </conditionalFormatting>
  <conditionalFormatting sqref="U433">
    <cfRule type="expression" dxfId="1195" priority="1163">
      <formula>ISBLANK(U433)</formula>
    </cfRule>
  </conditionalFormatting>
  <conditionalFormatting sqref="AP435">
    <cfRule type="expression" dxfId="1194" priority="1155">
      <formula>ISBLANK(AP435)</formula>
    </cfRule>
  </conditionalFormatting>
  <conditionalFormatting sqref="AR435:BJ435 AG435:AK435">
    <cfRule type="cellIs" dxfId="1193" priority="1160" operator="equal">
      <formula>1</formula>
    </cfRule>
  </conditionalFormatting>
  <conditionalFormatting sqref="A435:F435 AQ435:BN435 V435:Y435 H435 J435:R435 BP435:BW435 T435 AG435:AK435 AA435:AD435 BY435:XFD435">
    <cfRule type="expression" dxfId="1192" priority="1159">
      <formula>ISBLANK(A435)</formula>
    </cfRule>
  </conditionalFormatting>
  <conditionalFormatting sqref="BO435">
    <cfRule type="expression" dxfId="1191" priority="1158">
      <formula>ISBLANK(BO435)</formula>
    </cfRule>
  </conditionalFormatting>
  <conditionalFormatting sqref="U435">
    <cfRule type="expression" dxfId="1190" priority="1157">
      <formula>ISBLANK(U435)</formula>
    </cfRule>
  </conditionalFormatting>
  <conditionalFormatting sqref="AP437">
    <cfRule type="expression" dxfId="1189" priority="1149">
      <formula>ISBLANK(AP437)</formula>
    </cfRule>
  </conditionalFormatting>
  <conditionalFormatting sqref="AG437:AK437 AR437:BJ437">
    <cfRule type="cellIs" dxfId="1188" priority="1154" operator="equal">
      <formula>1</formula>
    </cfRule>
  </conditionalFormatting>
  <conditionalFormatting sqref="BP437:BW437 J437:R437 H437 V437:Y437 AQ437:BN437 A437:F437 T437 AG437:AK437 AA437:AD437 BY437:XFD437">
    <cfRule type="expression" dxfId="1187" priority="1153">
      <formula>ISBLANK(A437)</formula>
    </cfRule>
  </conditionalFormatting>
  <conditionalFormatting sqref="BO437">
    <cfRule type="expression" dxfId="1186" priority="1152">
      <formula>ISBLANK(BO437)</formula>
    </cfRule>
  </conditionalFormatting>
  <conditionalFormatting sqref="U437">
    <cfRule type="expression" dxfId="1185" priority="1151">
      <formula>ISBLANK(U437)</formula>
    </cfRule>
  </conditionalFormatting>
  <conditionalFormatting sqref="AP439">
    <cfRule type="expression" dxfId="1184" priority="1143">
      <formula>ISBLANK(AP439)</formula>
    </cfRule>
  </conditionalFormatting>
  <conditionalFormatting sqref="AR439:BJ439 AG439:AK439">
    <cfRule type="cellIs" dxfId="1183" priority="1148" operator="equal">
      <formula>1</formula>
    </cfRule>
  </conditionalFormatting>
  <conditionalFormatting sqref="A439:F439 AQ439:BN439 V439:Y439 H439 J439:R439 BP439:BW439 T439 AG439:AK439 AA439:AD439 BY439:XFD439">
    <cfRule type="expression" dxfId="1182" priority="1147">
      <formula>ISBLANK(A439)</formula>
    </cfRule>
  </conditionalFormatting>
  <conditionalFormatting sqref="BO439">
    <cfRule type="expression" dxfId="1181" priority="1146">
      <formula>ISBLANK(BO439)</formula>
    </cfRule>
  </conditionalFormatting>
  <conditionalFormatting sqref="U439">
    <cfRule type="expression" dxfId="1180" priority="1145">
      <formula>ISBLANK(U439)</formula>
    </cfRule>
  </conditionalFormatting>
  <conditionalFormatting sqref="AP441">
    <cfRule type="expression" dxfId="1179" priority="1137">
      <formula>ISBLANK(AP441)</formula>
    </cfRule>
  </conditionalFormatting>
  <conditionalFormatting sqref="AG441:AK441 AR441:BJ441">
    <cfRule type="cellIs" dxfId="1178" priority="1142" operator="equal">
      <formula>1</formula>
    </cfRule>
  </conditionalFormatting>
  <conditionalFormatting sqref="BP441:BW441 J441:R441 H441 V441:Y441 AQ441:BN441 A441:F441 T441 AG441:AK441 AA441:AD441 BY441:XFD441">
    <cfRule type="expression" dxfId="1177" priority="1141">
      <formula>ISBLANK(A441)</formula>
    </cfRule>
  </conditionalFormatting>
  <conditionalFormatting sqref="BO441">
    <cfRule type="expression" dxfId="1176" priority="1140">
      <formula>ISBLANK(BO441)</formula>
    </cfRule>
  </conditionalFormatting>
  <conditionalFormatting sqref="U441">
    <cfRule type="expression" dxfId="1175" priority="1139">
      <formula>ISBLANK(U441)</formula>
    </cfRule>
  </conditionalFormatting>
  <conditionalFormatting sqref="AP443">
    <cfRule type="expression" dxfId="1174" priority="1131">
      <formula>ISBLANK(AP443)</formula>
    </cfRule>
  </conditionalFormatting>
  <conditionalFormatting sqref="AR443:BJ443 AG443:AK443">
    <cfRule type="cellIs" dxfId="1173" priority="1136" operator="equal">
      <formula>1</formula>
    </cfRule>
  </conditionalFormatting>
  <conditionalFormatting sqref="A443:F443 AQ443:BN443 V443:Y443 H443 J443:R443 BP443:BW443 T443 AG443:AK443 AA443:AD443 BY443:XFD443">
    <cfRule type="expression" dxfId="1172" priority="1135">
      <formula>ISBLANK(A443)</formula>
    </cfRule>
  </conditionalFormatting>
  <conditionalFormatting sqref="BO443">
    <cfRule type="expression" dxfId="1171" priority="1134">
      <formula>ISBLANK(BO443)</formula>
    </cfRule>
  </conditionalFormatting>
  <conditionalFormatting sqref="U443">
    <cfRule type="expression" dxfId="1170" priority="1133">
      <formula>ISBLANK(U443)</formula>
    </cfRule>
  </conditionalFormatting>
  <conditionalFormatting sqref="AP445">
    <cfRule type="expression" dxfId="1169" priority="1125">
      <formula>ISBLANK(AP445)</formula>
    </cfRule>
  </conditionalFormatting>
  <conditionalFormatting sqref="AG445:AK445 AR445:BJ445">
    <cfRule type="cellIs" dxfId="1168" priority="1130" operator="equal">
      <formula>1</formula>
    </cfRule>
  </conditionalFormatting>
  <conditionalFormatting sqref="BP445:BW445 J445:R445 H445 V445:Y445 AQ445:BN445 A445:F445 T445 AG445:AK445 AA445:AD445 BY445:XFD445">
    <cfRule type="expression" dxfId="1167" priority="1129">
      <formula>ISBLANK(A445)</formula>
    </cfRule>
  </conditionalFormatting>
  <conditionalFormatting sqref="BO445">
    <cfRule type="expression" dxfId="1166" priority="1128">
      <formula>ISBLANK(BO445)</formula>
    </cfRule>
  </conditionalFormatting>
  <conditionalFormatting sqref="U445">
    <cfRule type="expression" dxfId="1165" priority="1127">
      <formula>ISBLANK(U445)</formula>
    </cfRule>
  </conditionalFormatting>
  <conditionalFormatting sqref="AP447">
    <cfRule type="expression" dxfId="1164" priority="1119">
      <formula>ISBLANK(AP447)</formula>
    </cfRule>
  </conditionalFormatting>
  <conditionalFormatting sqref="AR447:BJ447 AG447:AK447">
    <cfRule type="cellIs" dxfId="1163" priority="1124" operator="equal">
      <formula>1</formula>
    </cfRule>
  </conditionalFormatting>
  <conditionalFormatting sqref="A447:F447 AQ447:BN447 V447:Y447 H447 J447:R447 BP447:BW447 T447 AG447:AK447 AA447:AD447 BY447:XFD447">
    <cfRule type="expression" dxfId="1162" priority="1123">
      <formula>ISBLANK(A447)</formula>
    </cfRule>
  </conditionalFormatting>
  <conditionalFormatting sqref="BO447">
    <cfRule type="expression" dxfId="1161" priority="1122">
      <formula>ISBLANK(BO447)</formula>
    </cfRule>
  </conditionalFormatting>
  <conditionalFormatting sqref="U447">
    <cfRule type="expression" dxfId="1160" priority="1121">
      <formula>ISBLANK(U447)</formula>
    </cfRule>
  </conditionalFormatting>
  <conditionalFormatting sqref="AP449">
    <cfRule type="expression" dxfId="1159" priority="1113">
      <formula>ISBLANK(AP449)</formula>
    </cfRule>
  </conditionalFormatting>
  <conditionalFormatting sqref="AG449:AK449 AR449:BJ449">
    <cfRule type="cellIs" dxfId="1158" priority="1118" operator="equal">
      <formula>1</formula>
    </cfRule>
  </conditionalFormatting>
  <conditionalFormatting sqref="BP449:BW449 J449:R449 H449 V449:Y449 AQ449:BN449 A449:F449 T449 AG449:AK449 AA449:AD449 BY449:XFD449">
    <cfRule type="expression" dxfId="1157" priority="1117">
      <formula>ISBLANK(A449)</formula>
    </cfRule>
  </conditionalFormatting>
  <conditionalFormatting sqref="BO449">
    <cfRule type="expression" dxfId="1156" priority="1116">
      <formula>ISBLANK(BO449)</formula>
    </cfRule>
  </conditionalFormatting>
  <conditionalFormatting sqref="U449">
    <cfRule type="expression" dxfId="1155" priority="1115">
      <formula>ISBLANK(U449)</formula>
    </cfRule>
  </conditionalFormatting>
  <conditionalFormatting sqref="AP451">
    <cfRule type="expression" dxfId="1154" priority="1107">
      <formula>ISBLANK(AP451)</formula>
    </cfRule>
  </conditionalFormatting>
  <conditionalFormatting sqref="AR451:BJ451 AG451:AK451">
    <cfRule type="cellIs" dxfId="1153" priority="1112" operator="equal">
      <formula>1</formula>
    </cfRule>
  </conditionalFormatting>
  <conditionalFormatting sqref="A451:F451 AQ451:BN451 V451:Y451 H451 J451:R451 BP451:BW451 T451 AG451:AK451 AA451:AD451 BY451:XFD451">
    <cfRule type="expression" dxfId="1152" priority="1111">
      <formula>ISBLANK(A451)</formula>
    </cfRule>
  </conditionalFormatting>
  <conditionalFormatting sqref="BO451">
    <cfRule type="expression" dxfId="1151" priority="1110">
      <formula>ISBLANK(BO451)</formula>
    </cfRule>
  </conditionalFormatting>
  <conditionalFormatting sqref="U451">
    <cfRule type="expression" dxfId="1150" priority="1109">
      <formula>ISBLANK(U451)</formula>
    </cfRule>
  </conditionalFormatting>
  <conditionalFormatting sqref="AP453">
    <cfRule type="expression" dxfId="1149" priority="1101">
      <formula>ISBLANK(AP453)</formula>
    </cfRule>
  </conditionalFormatting>
  <conditionalFormatting sqref="AG453:AK453 AR453:BJ453">
    <cfRule type="cellIs" dxfId="1148" priority="1106" operator="equal">
      <formula>1</formula>
    </cfRule>
  </conditionalFormatting>
  <conditionalFormatting sqref="BP453:BW453 J453:R453 H453 V453:Y453 AQ453:BN453 A453:F453 T453 AG453:AK453 AA453:AD453 BY453:XFD453">
    <cfRule type="expression" dxfId="1147" priority="1105">
      <formula>ISBLANK(A453)</formula>
    </cfRule>
  </conditionalFormatting>
  <conditionalFormatting sqref="BO453">
    <cfRule type="expression" dxfId="1146" priority="1104">
      <formula>ISBLANK(BO453)</formula>
    </cfRule>
  </conditionalFormatting>
  <conditionalFormatting sqref="U453">
    <cfRule type="expression" dxfId="1145" priority="1103">
      <formula>ISBLANK(U453)</formula>
    </cfRule>
  </conditionalFormatting>
  <conditionalFormatting sqref="AP455">
    <cfRule type="expression" dxfId="1144" priority="1095">
      <formula>ISBLANK(AP455)</formula>
    </cfRule>
  </conditionalFormatting>
  <conditionalFormatting sqref="AR455:BJ455 AG455:AK455">
    <cfRule type="cellIs" dxfId="1143" priority="1100" operator="equal">
      <formula>1</formula>
    </cfRule>
  </conditionalFormatting>
  <conditionalFormatting sqref="A455:F455 AQ455:BN455 V455:Y455 H455 J455:R455 BP455:BW455 T455 AG455:AK455 AA455:AD455 BY455:XFD455">
    <cfRule type="expression" dxfId="1142" priority="1099">
      <formula>ISBLANK(A455)</formula>
    </cfRule>
  </conditionalFormatting>
  <conditionalFormatting sqref="BO455">
    <cfRule type="expression" dxfId="1141" priority="1098">
      <formula>ISBLANK(BO455)</formula>
    </cfRule>
  </conditionalFormatting>
  <conditionalFormatting sqref="U455">
    <cfRule type="expression" dxfId="1140" priority="1097">
      <formula>ISBLANK(U455)</formula>
    </cfRule>
  </conditionalFormatting>
  <conditionalFormatting sqref="AP457">
    <cfRule type="expression" dxfId="1139" priority="1090">
      <formula>ISBLANK(AP457)</formula>
    </cfRule>
  </conditionalFormatting>
  <conditionalFormatting sqref="AG457:AK457 AR457:BJ457">
    <cfRule type="cellIs" dxfId="1138" priority="1094" operator="equal">
      <formula>1</formula>
    </cfRule>
  </conditionalFormatting>
  <conditionalFormatting sqref="BP457:BW457 J457:R457 H457 V457:Y457 AQ457:BN457 A457:F457 T457 AG457:AK457 AA457:AD457 BY457:XFD457">
    <cfRule type="expression" dxfId="1137" priority="1093">
      <formula>ISBLANK(A457)</formula>
    </cfRule>
  </conditionalFormatting>
  <conditionalFormatting sqref="BO457">
    <cfRule type="expression" dxfId="1136" priority="1092">
      <formula>ISBLANK(BO457)</formula>
    </cfRule>
  </conditionalFormatting>
  <conditionalFormatting sqref="U457">
    <cfRule type="expression" dxfId="1135" priority="1091">
      <formula>ISBLANK(U457)</formula>
    </cfRule>
  </conditionalFormatting>
  <conditionalFormatting sqref="AP459">
    <cfRule type="expression" dxfId="1134" priority="1085">
      <formula>ISBLANK(AP459)</formula>
    </cfRule>
  </conditionalFormatting>
  <conditionalFormatting sqref="AR459:BJ459 AG459:AK459">
    <cfRule type="cellIs" dxfId="1133" priority="1089" operator="equal">
      <formula>1</formula>
    </cfRule>
  </conditionalFormatting>
  <conditionalFormatting sqref="A459:F459 AQ459:BN459 V459:Y459 H459 J459:R459 BP459:BW459 T459 AG459:AK459 AA459:AD459 BY459:XFD459">
    <cfRule type="expression" dxfId="1132" priority="1088">
      <formula>ISBLANK(A459)</formula>
    </cfRule>
  </conditionalFormatting>
  <conditionalFormatting sqref="BO459">
    <cfRule type="expression" dxfId="1131" priority="1087">
      <formula>ISBLANK(BO459)</formula>
    </cfRule>
  </conditionalFormatting>
  <conditionalFormatting sqref="U459">
    <cfRule type="expression" dxfId="1130" priority="1086">
      <formula>ISBLANK(U459)</formula>
    </cfRule>
  </conditionalFormatting>
  <conditionalFormatting sqref="AP461">
    <cfRule type="expression" dxfId="1129" priority="1080">
      <formula>ISBLANK(AP461)</formula>
    </cfRule>
  </conditionalFormatting>
  <conditionalFormatting sqref="AG461:AK461 AR461:BJ461">
    <cfRule type="cellIs" dxfId="1128" priority="1084" operator="equal">
      <formula>1</formula>
    </cfRule>
  </conditionalFormatting>
  <conditionalFormatting sqref="BP461:BW461 J461:R461 H461 V461:Y461 AQ461:BN461 A461:F461 T461 AG461:AK461 AA461:AD461 BY461:XFD461">
    <cfRule type="expression" dxfId="1127" priority="1083">
      <formula>ISBLANK(A461)</formula>
    </cfRule>
  </conditionalFormatting>
  <conditionalFormatting sqref="BO461">
    <cfRule type="expression" dxfId="1126" priority="1082">
      <formula>ISBLANK(BO461)</formula>
    </cfRule>
  </conditionalFormatting>
  <conditionalFormatting sqref="U461">
    <cfRule type="expression" dxfId="1125" priority="1081">
      <formula>ISBLANK(U461)</formula>
    </cfRule>
  </conditionalFormatting>
  <conditionalFormatting sqref="AP463">
    <cfRule type="expression" dxfId="1124" priority="1075">
      <formula>ISBLANK(AP463)</formula>
    </cfRule>
  </conditionalFormatting>
  <conditionalFormatting sqref="AR463:BJ463 AG463:AK463">
    <cfRule type="cellIs" dxfId="1123" priority="1079" operator="equal">
      <formula>1</formula>
    </cfRule>
  </conditionalFormatting>
  <conditionalFormatting sqref="A463:F463 AQ463:BN463 V463:Y463 H463 J463:R463 BP463:BW463 T463 AG463:AK463 AA463:AD463 BY463:XFD463">
    <cfRule type="expression" dxfId="1122" priority="1078">
      <formula>ISBLANK(A463)</formula>
    </cfRule>
  </conditionalFormatting>
  <conditionalFormatting sqref="BO463">
    <cfRule type="expression" dxfId="1121" priority="1077">
      <formula>ISBLANK(BO463)</formula>
    </cfRule>
  </conditionalFormatting>
  <conditionalFormatting sqref="U463">
    <cfRule type="expression" dxfId="1120" priority="1076">
      <formula>ISBLANK(U463)</formula>
    </cfRule>
  </conditionalFormatting>
  <conditionalFormatting sqref="AP465">
    <cfRule type="expression" dxfId="1119" priority="1070">
      <formula>ISBLANK(AP465)</formula>
    </cfRule>
  </conditionalFormatting>
  <conditionalFormatting sqref="AG465:AK465 AR465:BJ465">
    <cfRule type="cellIs" dxfId="1118" priority="1074" operator="equal">
      <formula>1</formula>
    </cfRule>
  </conditionalFormatting>
  <conditionalFormatting sqref="BP465:BW465 J465:R465 H465 V465:Y465 AQ465:BN465 A465:F465 T465 AG465:AK465 AA465:AD465 BY465:XFD465">
    <cfRule type="expression" dxfId="1117" priority="1073">
      <formula>ISBLANK(A465)</formula>
    </cfRule>
  </conditionalFormatting>
  <conditionalFormatting sqref="BO465">
    <cfRule type="expression" dxfId="1116" priority="1072">
      <formula>ISBLANK(BO465)</formula>
    </cfRule>
  </conditionalFormatting>
  <conditionalFormatting sqref="U465">
    <cfRule type="expression" dxfId="1115" priority="1071">
      <formula>ISBLANK(U465)</formula>
    </cfRule>
  </conditionalFormatting>
  <conditionalFormatting sqref="AP467">
    <cfRule type="expression" dxfId="1114" priority="1065">
      <formula>ISBLANK(AP467)</formula>
    </cfRule>
  </conditionalFormatting>
  <conditionalFormatting sqref="AR467:BJ467 AG467:AK467">
    <cfRule type="cellIs" dxfId="1113" priority="1069" operator="equal">
      <formula>1</formula>
    </cfRule>
  </conditionalFormatting>
  <conditionalFormatting sqref="A467:F467 AQ467:BN467 V467:Y467 H467 J467:R467 BP467:BW467 T467 AG467:AK467 AA467:AD467 BY467:XFD467">
    <cfRule type="expression" dxfId="1112" priority="1068">
      <formula>ISBLANK(A467)</formula>
    </cfRule>
  </conditionalFormatting>
  <conditionalFormatting sqref="BO467">
    <cfRule type="expression" dxfId="1111" priority="1067">
      <formula>ISBLANK(BO467)</formula>
    </cfRule>
  </conditionalFormatting>
  <conditionalFormatting sqref="U467">
    <cfRule type="expression" dxfId="1110" priority="1066">
      <formula>ISBLANK(U467)</formula>
    </cfRule>
  </conditionalFormatting>
  <conditionalFormatting sqref="AP469">
    <cfRule type="expression" dxfId="1109" priority="1060">
      <formula>ISBLANK(AP469)</formula>
    </cfRule>
  </conditionalFormatting>
  <conditionalFormatting sqref="AG469:AK469 AR469:BJ469">
    <cfRule type="cellIs" dxfId="1108" priority="1064" operator="equal">
      <formula>1</formula>
    </cfRule>
  </conditionalFormatting>
  <conditionalFormatting sqref="BP469:BW469 J469:R469 H469 V469:Y469 AQ469:BN469 A469:F469 T469 AG469:AK469 AA469:AD469 BY469:XFD469">
    <cfRule type="expression" dxfId="1107" priority="1063">
      <formula>ISBLANK(A469)</formula>
    </cfRule>
  </conditionalFormatting>
  <conditionalFormatting sqref="BO469">
    <cfRule type="expression" dxfId="1106" priority="1062">
      <formula>ISBLANK(BO469)</formula>
    </cfRule>
  </conditionalFormatting>
  <conditionalFormatting sqref="U469">
    <cfRule type="expression" dxfId="1105" priority="1061">
      <formula>ISBLANK(U469)</formula>
    </cfRule>
  </conditionalFormatting>
  <conditionalFormatting sqref="S468 S466 S464 S462 S460 S458 S456 S454 S452 S450 S448 S446 S444 S442 S440 S438 S436 S434 S432 S430 S428 S426 S424 S422 S420 S418 S416 S414 S412 S410 S408">
    <cfRule type="expression" dxfId="1104" priority="1059">
      <formula>ISBLANK(S408)</formula>
    </cfRule>
  </conditionalFormatting>
  <conditionalFormatting sqref="S409">
    <cfRule type="expression" dxfId="1103" priority="1058">
      <formula>ISBLANK(S409)</formula>
    </cfRule>
  </conditionalFormatting>
  <conditionalFormatting sqref="S411">
    <cfRule type="expression" dxfId="1102" priority="1057">
      <formula>ISBLANK(S411)</formula>
    </cfRule>
  </conditionalFormatting>
  <conditionalFormatting sqref="S413">
    <cfRule type="expression" dxfId="1101" priority="1056">
      <formula>ISBLANK(S413)</formula>
    </cfRule>
  </conditionalFormatting>
  <conditionalFormatting sqref="S415">
    <cfRule type="expression" dxfId="1100" priority="1055">
      <formula>ISBLANK(S415)</formula>
    </cfRule>
  </conditionalFormatting>
  <conditionalFormatting sqref="S417">
    <cfRule type="expression" dxfId="1099" priority="1054">
      <formula>ISBLANK(S417)</formula>
    </cfRule>
  </conditionalFormatting>
  <conditionalFormatting sqref="S419">
    <cfRule type="expression" dxfId="1098" priority="1053">
      <formula>ISBLANK(S419)</formula>
    </cfRule>
  </conditionalFormatting>
  <conditionalFormatting sqref="S421">
    <cfRule type="expression" dxfId="1097" priority="1052">
      <formula>ISBLANK(S421)</formula>
    </cfRule>
  </conditionalFormatting>
  <conditionalFormatting sqref="S423">
    <cfRule type="expression" dxfId="1096" priority="1051">
      <formula>ISBLANK(S423)</formula>
    </cfRule>
  </conditionalFormatting>
  <conditionalFormatting sqref="S425">
    <cfRule type="expression" dxfId="1095" priority="1050">
      <formula>ISBLANK(S425)</formula>
    </cfRule>
  </conditionalFormatting>
  <conditionalFormatting sqref="S427">
    <cfRule type="expression" dxfId="1094" priority="1049">
      <formula>ISBLANK(S427)</formula>
    </cfRule>
  </conditionalFormatting>
  <conditionalFormatting sqref="S429">
    <cfRule type="expression" dxfId="1093" priority="1048">
      <formula>ISBLANK(S429)</formula>
    </cfRule>
  </conditionalFormatting>
  <conditionalFormatting sqref="S431">
    <cfRule type="expression" dxfId="1092" priority="1047">
      <formula>ISBLANK(S431)</formula>
    </cfRule>
  </conditionalFormatting>
  <conditionalFormatting sqref="S433">
    <cfRule type="expression" dxfId="1091" priority="1046">
      <formula>ISBLANK(S433)</formula>
    </cfRule>
  </conditionalFormatting>
  <conditionalFormatting sqref="S435">
    <cfRule type="expression" dxfId="1090" priority="1045">
      <formula>ISBLANK(S435)</formula>
    </cfRule>
  </conditionalFormatting>
  <conditionalFormatting sqref="S437">
    <cfRule type="expression" dxfId="1089" priority="1044">
      <formula>ISBLANK(S437)</formula>
    </cfRule>
  </conditionalFormatting>
  <conditionalFormatting sqref="S439">
    <cfRule type="expression" dxfId="1088" priority="1043">
      <formula>ISBLANK(S439)</formula>
    </cfRule>
  </conditionalFormatting>
  <conditionalFormatting sqref="S441">
    <cfRule type="expression" dxfId="1087" priority="1042">
      <formula>ISBLANK(S441)</formula>
    </cfRule>
  </conditionalFormatting>
  <conditionalFormatting sqref="S443">
    <cfRule type="expression" dxfId="1086" priority="1041">
      <formula>ISBLANK(S443)</formula>
    </cfRule>
  </conditionalFormatting>
  <conditionalFormatting sqref="S445">
    <cfRule type="expression" dxfId="1085" priority="1040">
      <formula>ISBLANK(S445)</formula>
    </cfRule>
  </conditionalFormatting>
  <conditionalFormatting sqref="S447">
    <cfRule type="expression" dxfId="1084" priority="1039">
      <formula>ISBLANK(S447)</formula>
    </cfRule>
  </conditionalFormatting>
  <conditionalFormatting sqref="S449">
    <cfRule type="expression" dxfId="1083" priority="1038">
      <formula>ISBLANK(S449)</formula>
    </cfRule>
  </conditionalFormatting>
  <conditionalFormatting sqref="S451">
    <cfRule type="expression" dxfId="1082" priority="1037">
      <formula>ISBLANK(S451)</formula>
    </cfRule>
  </conditionalFormatting>
  <conditionalFormatting sqref="S453">
    <cfRule type="expression" dxfId="1081" priority="1036">
      <formula>ISBLANK(S453)</formula>
    </cfRule>
  </conditionalFormatting>
  <conditionalFormatting sqref="S455">
    <cfRule type="expression" dxfId="1080" priority="1035">
      <formula>ISBLANK(S455)</formula>
    </cfRule>
  </conditionalFormatting>
  <conditionalFormatting sqref="S457">
    <cfRule type="expression" dxfId="1079" priority="1034">
      <formula>ISBLANK(S457)</formula>
    </cfRule>
  </conditionalFormatting>
  <conditionalFormatting sqref="S459">
    <cfRule type="expression" dxfId="1078" priority="1033">
      <formula>ISBLANK(S459)</formula>
    </cfRule>
  </conditionalFormatting>
  <conditionalFormatting sqref="S461">
    <cfRule type="expression" dxfId="1077" priority="1032">
      <formula>ISBLANK(S461)</formula>
    </cfRule>
  </conditionalFormatting>
  <conditionalFormatting sqref="S463">
    <cfRule type="expression" dxfId="1076" priority="1031">
      <formula>ISBLANK(S463)</formula>
    </cfRule>
  </conditionalFormatting>
  <conditionalFormatting sqref="S465">
    <cfRule type="expression" dxfId="1075" priority="1030">
      <formula>ISBLANK(S465)</formula>
    </cfRule>
  </conditionalFormatting>
  <conditionalFormatting sqref="S467">
    <cfRule type="expression" dxfId="1074" priority="1029">
      <formula>ISBLANK(S467)</formula>
    </cfRule>
  </conditionalFormatting>
  <conditionalFormatting sqref="S469">
    <cfRule type="expression" dxfId="1073" priority="1028">
      <formula>ISBLANK(S469)</formula>
    </cfRule>
  </conditionalFormatting>
  <conditionalFormatting sqref="AM468 AM466 AM464 AM462 AM460 AM458 AM456 AM454 AM452 AM450 AM448 AM446 AM444 AM442 AM440 AM438 AM436 AM434 AM432 AM430 AM428 AM426 AM424 AM422 AM420 AM418 AM416 AM414 AM412 AM410 AM408">
    <cfRule type="expression" dxfId="1072" priority="1027">
      <formula>ISBLANK(AM408)</formula>
    </cfRule>
  </conditionalFormatting>
  <conditionalFormatting sqref="AM409">
    <cfRule type="expression" dxfId="1071" priority="1026">
      <formula>ISBLANK(AM409)</formula>
    </cfRule>
  </conditionalFormatting>
  <conditionalFormatting sqref="AM411">
    <cfRule type="expression" dxfId="1070" priority="1025">
      <formula>ISBLANK(AM411)</formula>
    </cfRule>
  </conditionalFormatting>
  <conditionalFormatting sqref="AM413">
    <cfRule type="expression" dxfId="1069" priority="1024">
      <formula>ISBLANK(AM413)</formula>
    </cfRule>
  </conditionalFormatting>
  <conditionalFormatting sqref="AM415">
    <cfRule type="expression" dxfId="1068" priority="1023">
      <formula>ISBLANK(AM415)</formula>
    </cfRule>
  </conditionalFormatting>
  <conditionalFormatting sqref="AM417">
    <cfRule type="expression" dxfId="1067" priority="1022">
      <formula>ISBLANK(AM417)</formula>
    </cfRule>
  </conditionalFormatting>
  <conditionalFormatting sqref="AM419">
    <cfRule type="expression" dxfId="1066" priority="1021">
      <formula>ISBLANK(AM419)</formula>
    </cfRule>
  </conditionalFormatting>
  <conditionalFormatting sqref="AM421">
    <cfRule type="expression" dxfId="1065" priority="1020">
      <formula>ISBLANK(AM421)</formula>
    </cfRule>
  </conditionalFormatting>
  <conditionalFormatting sqref="AM423">
    <cfRule type="expression" dxfId="1064" priority="1019">
      <formula>ISBLANK(AM423)</formula>
    </cfRule>
  </conditionalFormatting>
  <conditionalFormatting sqref="AM425">
    <cfRule type="expression" dxfId="1063" priority="1018">
      <formula>ISBLANK(AM425)</formula>
    </cfRule>
  </conditionalFormatting>
  <conditionalFormatting sqref="AM427">
    <cfRule type="expression" dxfId="1062" priority="1017">
      <formula>ISBLANK(AM427)</formula>
    </cfRule>
  </conditionalFormatting>
  <conditionalFormatting sqref="AM429">
    <cfRule type="expression" dxfId="1061" priority="1016">
      <formula>ISBLANK(AM429)</formula>
    </cfRule>
  </conditionalFormatting>
  <conditionalFormatting sqref="AM431">
    <cfRule type="expression" dxfId="1060" priority="1015">
      <formula>ISBLANK(AM431)</formula>
    </cfRule>
  </conditionalFormatting>
  <conditionalFormatting sqref="AM433">
    <cfRule type="expression" dxfId="1059" priority="1014">
      <formula>ISBLANK(AM433)</formula>
    </cfRule>
  </conditionalFormatting>
  <conditionalFormatting sqref="AM435">
    <cfRule type="expression" dxfId="1058" priority="1013">
      <formula>ISBLANK(AM435)</formula>
    </cfRule>
  </conditionalFormatting>
  <conditionalFormatting sqref="AM437">
    <cfRule type="expression" dxfId="1057" priority="1012">
      <formula>ISBLANK(AM437)</formula>
    </cfRule>
  </conditionalFormatting>
  <conditionalFormatting sqref="AM439">
    <cfRule type="expression" dxfId="1056" priority="1011">
      <formula>ISBLANK(AM439)</formula>
    </cfRule>
  </conditionalFormatting>
  <conditionalFormatting sqref="AM441">
    <cfRule type="expression" dxfId="1055" priority="1010">
      <formula>ISBLANK(AM441)</formula>
    </cfRule>
  </conditionalFormatting>
  <conditionalFormatting sqref="AM443">
    <cfRule type="expression" dxfId="1054" priority="1009">
      <formula>ISBLANK(AM443)</formula>
    </cfRule>
  </conditionalFormatting>
  <conditionalFormatting sqref="AM445">
    <cfRule type="expression" dxfId="1053" priority="1008">
      <formula>ISBLANK(AM445)</formula>
    </cfRule>
  </conditionalFormatting>
  <conditionalFormatting sqref="AM447">
    <cfRule type="expression" dxfId="1052" priority="1007">
      <formula>ISBLANK(AM447)</formula>
    </cfRule>
  </conditionalFormatting>
  <conditionalFormatting sqref="AM449">
    <cfRule type="expression" dxfId="1051" priority="1006">
      <formula>ISBLANK(AM449)</formula>
    </cfRule>
  </conditionalFormatting>
  <conditionalFormatting sqref="AM451">
    <cfRule type="expression" dxfId="1050" priority="1005">
      <formula>ISBLANK(AM451)</formula>
    </cfRule>
  </conditionalFormatting>
  <conditionalFormatting sqref="AM453">
    <cfRule type="expression" dxfId="1049" priority="1004">
      <formula>ISBLANK(AM453)</formula>
    </cfRule>
  </conditionalFormatting>
  <conditionalFormatting sqref="AM455">
    <cfRule type="expression" dxfId="1048" priority="1003">
      <formula>ISBLANK(AM455)</formula>
    </cfRule>
  </conditionalFormatting>
  <conditionalFormatting sqref="AM457">
    <cfRule type="expression" dxfId="1047" priority="1002">
      <formula>ISBLANK(AM457)</formula>
    </cfRule>
  </conditionalFormatting>
  <conditionalFormatting sqref="AM459">
    <cfRule type="expression" dxfId="1046" priority="1001">
      <formula>ISBLANK(AM459)</formula>
    </cfRule>
  </conditionalFormatting>
  <conditionalFormatting sqref="AM461">
    <cfRule type="expression" dxfId="1045" priority="1000">
      <formula>ISBLANK(AM461)</formula>
    </cfRule>
  </conditionalFormatting>
  <conditionalFormatting sqref="AM463">
    <cfRule type="expression" dxfId="1044" priority="999">
      <formula>ISBLANK(AM463)</formula>
    </cfRule>
  </conditionalFormatting>
  <conditionalFormatting sqref="AM465">
    <cfRule type="expression" dxfId="1043" priority="998">
      <formula>ISBLANK(AM465)</formula>
    </cfRule>
  </conditionalFormatting>
  <conditionalFormatting sqref="AM467">
    <cfRule type="expression" dxfId="1042" priority="997">
      <formula>ISBLANK(AM467)</formula>
    </cfRule>
  </conditionalFormatting>
  <conditionalFormatting sqref="AM469">
    <cfRule type="expression" dxfId="1041" priority="996">
      <formula>ISBLANK(AM469)</formula>
    </cfRule>
  </conditionalFormatting>
  <conditionalFormatting sqref="AN468 AN466 AN464 AN462 AN460 AN458 AN456 AN454 AN452 AN450 AN448 AN446 AN444 AN442 AN440 AN438 AN436 AN434 AN432 AN430 AN428 AN426 AN424 AN422 AN420 AN418 AN416 AN414 AN412 AN410 AN408">
    <cfRule type="expression" dxfId="1040" priority="995">
      <formula>ISBLANK(AN408)</formula>
    </cfRule>
  </conditionalFormatting>
  <conditionalFormatting sqref="AN409">
    <cfRule type="expression" dxfId="1039" priority="994">
      <formula>ISBLANK(AN409)</formula>
    </cfRule>
  </conditionalFormatting>
  <conditionalFormatting sqref="AN411">
    <cfRule type="expression" dxfId="1038" priority="993">
      <formula>ISBLANK(AN411)</formula>
    </cfRule>
  </conditionalFormatting>
  <conditionalFormatting sqref="AN413">
    <cfRule type="expression" dxfId="1037" priority="992">
      <formula>ISBLANK(AN413)</formula>
    </cfRule>
  </conditionalFormatting>
  <conditionalFormatting sqref="AN415">
    <cfRule type="expression" dxfId="1036" priority="991">
      <formula>ISBLANK(AN415)</formula>
    </cfRule>
  </conditionalFormatting>
  <conditionalFormatting sqref="AN417">
    <cfRule type="expression" dxfId="1035" priority="990">
      <formula>ISBLANK(AN417)</formula>
    </cfRule>
  </conditionalFormatting>
  <conditionalFormatting sqref="AN419">
    <cfRule type="expression" dxfId="1034" priority="989">
      <formula>ISBLANK(AN419)</formula>
    </cfRule>
  </conditionalFormatting>
  <conditionalFormatting sqref="AN421">
    <cfRule type="expression" dxfId="1033" priority="988">
      <formula>ISBLANK(AN421)</formula>
    </cfRule>
  </conditionalFormatting>
  <conditionalFormatting sqref="AN423">
    <cfRule type="expression" dxfId="1032" priority="987">
      <formula>ISBLANK(AN423)</formula>
    </cfRule>
  </conditionalFormatting>
  <conditionalFormatting sqref="AN425">
    <cfRule type="expression" dxfId="1031" priority="986">
      <formula>ISBLANK(AN425)</formula>
    </cfRule>
  </conditionalFormatting>
  <conditionalFormatting sqref="AN427">
    <cfRule type="expression" dxfId="1030" priority="985">
      <formula>ISBLANK(AN427)</formula>
    </cfRule>
  </conditionalFormatting>
  <conditionalFormatting sqref="AN429">
    <cfRule type="expression" dxfId="1029" priority="984">
      <formula>ISBLANK(AN429)</formula>
    </cfRule>
  </conditionalFormatting>
  <conditionalFormatting sqref="AN431">
    <cfRule type="expression" dxfId="1028" priority="983">
      <formula>ISBLANK(AN431)</formula>
    </cfRule>
  </conditionalFormatting>
  <conditionalFormatting sqref="AN433">
    <cfRule type="expression" dxfId="1027" priority="982">
      <formula>ISBLANK(AN433)</formula>
    </cfRule>
  </conditionalFormatting>
  <conditionalFormatting sqref="AN435">
    <cfRule type="expression" dxfId="1026" priority="981">
      <formula>ISBLANK(AN435)</formula>
    </cfRule>
  </conditionalFormatting>
  <conditionalFormatting sqref="AN437">
    <cfRule type="expression" dxfId="1025" priority="980">
      <formula>ISBLANK(AN437)</formula>
    </cfRule>
  </conditionalFormatting>
  <conditionalFormatting sqref="AN439">
    <cfRule type="expression" dxfId="1024" priority="979">
      <formula>ISBLANK(AN439)</formula>
    </cfRule>
  </conditionalFormatting>
  <conditionalFormatting sqref="AN441">
    <cfRule type="expression" dxfId="1023" priority="978">
      <formula>ISBLANK(AN441)</formula>
    </cfRule>
  </conditionalFormatting>
  <conditionalFormatting sqref="AN443">
    <cfRule type="expression" dxfId="1022" priority="977">
      <formula>ISBLANK(AN443)</formula>
    </cfRule>
  </conditionalFormatting>
  <conditionalFormatting sqref="AN445">
    <cfRule type="expression" dxfId="1021" priority="976">
      <formula>ISBLANK(AN445)</formula>
    </cfRule>
  </conditionalFormatting>
  <conditionalFormatting sqref="AN447">
    <cfRule type="expression" dxfId="1020" priority="975">
      <formula>ISBLANK(AN447)</formula>
    </cfRule>
  </conditionalFormatting>
  <conditionalFormatting sqref="AN449">
    <cfRule type="expression" dxfId="1019" priority="974">
      <formula>ISBLANK(AN449)</formula>
    </cfRule>
  </conditionalFormatting>
  <conditionalFormatting sqref="AN451">
    <cfRule type="expression" dxfId="1018" priority="973">
      <formula>ISBLANK(AN451)</formula>
    </cfRule>
  </conditionalFormatting>
  <conditionalFormatting sqref="AN453">
    <cfRule type="expression" dxfId="1017" priority="972">
      <formula>ISBLANK(AN453)</formula>
    </cfRule>
  </conditionalFormatting>
  <conditionalFormatting sqref="AN455">
    <cfRule type="expression" dxfId="1016" priority="971">
      <formula>ISBLANK(AN455)</formula>
    </cfRule>
  </conditionalFormatting>
  <conditionalFormatting sqref="AN457">
    <cfRule type="expression" dxfId="1015" priority="970">
      <formula>ISBLANK(AN457)</formula>
    </cfRule>
  </conditionalFormatting>
  <conditionalFormatting sqref="AN459">
    <cfRule type="expression" dxfId="1014" priority="969">
      <formula>ISBLANK(AN459)</formula>
    </cfRule>
  </conditionalFormatting>
  <conditionalFormatting sqref="AN461">
    <cfRule type="expression" dxfId="1013" priority="968">
      <formula>ISBLANK(AN461)</formula>
    </cfRule>
  </conditionalFormatting>
  <conditionalFormatting sqref="AN463">
    <cfRule type="expression" dxfId="1012" priority="967">
      <formula>ISBLANK(AN463)</formula>
    </cfRule>
  </conditionalFormatting>
  <conditionalFormatting sqref="AN465">
    <cfRule type="expression" dxfId="1011" priority="966">
      <formula>ISBLANK(AN465)</formula>
    </cfRule>
  </conditionalFormatting>
  <conditionalFormatting sqref="AN467">
    <cfRule type="expression" dxfId="1010" priority="965">
      <formula>ISBLANK(AN467)</formula>
    </cfRule>
  </conditionalFormatting>
  <conditionalFormatting sqref="AN469">
    <cfRule type="expression" dxfId="1009" priority="964">
      <formula>ISBLANK(AN469)</formula>
    </cfRule>
  </conditionalFormatting>
  <conditionalFormatting sqref="AO468 AO466 AO464 AO462 AO460 AO458 AO456 AO454 AO452 AO450 AO448 AO446 AO444 AO442 AO440 AO438 AO436 AO434 AO432 AO430 AO428 AO426 AO424 AO422 AO420 AO418 AO416 AO414 AO412 AO410 AO408">
    <cfRule type="expression" dxfId="1008" priority="963">
      <formula>ISBLANK(AO408)</formula>
    </cfRule>
  </conditionalFormatting>
  <conditionalFormatting sqref="AO409">
    <cfRule type="expression" dxfId="1007" priority="962">
      <formula>ISBLANK(AO409)</formula>
    </cfRule>
  </conditionalFormatting>
  <conditionalFormatting sqref="AO411">
    <cfRule type="expression" dxfId="1006" priority="961">
      <formula>ISBLANK(AO411)</formula>
    </cfRule>
  </conditionalFormatting>
  <conditionalFormatting sqref="AO413">
    <cfRule type="expression" dxfId="1005" priority="960">
      <formula>ISBLANK(AO413)</formula>
    </cfRule>
  </conditionalFormatting>
  <conditionalFormatting sqref="AO415">
    <cfRule type="expression" dxfId="1004" priority="959">
      <formula>ISBLANK(AO415)</formula>
    </cfRule>
  </conditionalFormatting>
  <conditionalFormatting sqref="AO417">
    <cfRule type="expression" dxfId="1003" priority="958">
      <formula>ISBLANK(AO417)</formula>
    </cfRule>
  </conditionalFormatting>
  <conditionalFormatting sqref="AO419">
    <cfRule type="expression" dxfId="1002" priority="957">
      <formula>ISBLANK(AO419)</formula>
    </cfRule>
  </conditionalFormatting>
  <conditionalFormatting sqref="AO421">
    <cfRule type="expression" dxfId="1001" priority="956">
      <formula>ISBLANK(AO421)</formula>
    </cfRule>
  </conditionalFormatting>
  <conditionalFormatting sqref="AO423">
    <cfRule type="expression" dxfId="1000" priority="955">
      <formula>ISBLANK(AO423)</formula>
    </cfRule>
  </conditionalFormatting>
  <conditionalFormatting sqref="AO425">
    <cfRule type="expression" dxfId="999" priority="954">
      <formula>ISBLANK(AO425)</formula>
    </cfRule>
  </conditionalFormatting>
  <conditionalFormatting sqref="AO427">
    <cfRule type="expression" dxfId="998" priority="953">
      <formula>ISBLANK(AO427)</formula>
    </cfRule>
  </conditionalFormatting>
  <conditionalFormatting sqref="AO429">
    <cfRule type="expression" dxfId="997" priority="952">
      <formula>ISBLANK(AO429)</formula>
    </cfRule>
  </conditionalFormatting>
  <conditionalFormatting sqref="AO431">
    <cfRule type="expression" dxfId="996" priority="951">
      <formula>ISBLANK(AO431)</formula>
    </cfRule>
  </conditionalFormatting>
  <conditionalFormatting sqref="AO433">
    <cfRule type="expression" dxfId="995" priority="950">
      <formula>ISBLANK(AO433)</formula>
    </cfRule>
  </conditionalFormatting>
  <conditionalFormatting sqref="AO435">
    <cfRule type="expression" dxfId="994" priority="949">
      <formula>ISBLANK(AO435)</formula>
    </cfRule>
  </conditionalFormatting>
  <conditionalFormatting sqref="AO437">
    <cfRule type="expression" dxfId="993" priority="948">
      <formula>ISBLANK(AO437)</formula>
    </cfRule>
  </conditionalFormatting>
  <conditionalFormatting sqref="AO439">
    <cfRule type="expression" dxfId="992" priority="947">
      <formula>ISBLANK(AO439)</formula>
    </cfRule>
  </conditionalFormatting>
  <conditionalFormatting sqref="AO441">
    <cfRule type="expression" dxfId="991" priority="946">
      <formula>ISBLANK(AO441)</formula>
    </cfRule>
  </conditionalFormatting>
  <conditionalFormatting sqref="AO443">
    <cfRule type="expression" dxfId="990" priority="945">
      <formula>ISBLANK(AO443)</formula>
    </cfRule>
  </conditionalFormatting>
  <conditionalFormatting sqref="AO445">
    <cfRule type="expression" dxfId="989" priority="944">
      <formula>ISBLANK(AO445)</formula>
    </cfRule>
  </conditionalFormatting>
  <conditionalFormatting sqref="AO447">
    <cfRule type="expression" dxfId="988" priority="943">
      <formula>ISBLANK(AO447)</formula>
    </cfRule>
  </conditionalFormatting>
  <conditionalFormatting sqref="AO449">
    <cfRule type="expression" dxfId="987" priority="942">
      <formula>ISBLANK(AO449)</formula>
    </cfRule>
  </conditionalFormatting>
  <conditionalFormatting sqref="AO451">
    <cfRule type="expression" dxfId="986" priority="941">
      <formula>ISBLANK(AO451)</formula>
    </cfRule>
  </conditionalFormatting>
  <conditionalFormatting sqref="AO453">
    <cfRule type="expression" dxfId="985" priority="940">
      <formula>ISBLANK(AO453)</formula>
    </cfRule>
  </conditionalFormatting>
  <conditionalFormatting sqref="AO455">
    <cfRule type="expression" dxfId="984" priority="939">
      <formula>ISBLANK(AO455)</formula>
    </cfRule>
  </conditionalFormatting>
  <conditionalFormatting sqref="AO457">
    <cfRule type="expression" dxfId="983" priority="938">
      <formula>ISBLANK(AO457)</formula>
    </cfRule>
  </conditionalFormatting>
  <conditionalFormatting sqref="AO459">
    <cfRule type="expression" dxfId="982" priority="937">
      <formula>ISBLANK(AO459)</formula>
    </cfRule>
  </conditionalFormatting>
  <conditionalFormatting sqref="AO461">
    <cfRule type="expression" dxfId="981" priority="936">
      <formula>ISBLANK(AO461)</formula>
    </cfRule>
  </conditionalFormatting>
  <conditionalFormatting sqref="AO463">
    <cfRule type="expression" dxfId="980" priority="935">
      <formula>ISBLANK(AO463)</formula>
    </cfRule>
  </conditionalFormatting>
  <conditionalFormatting sqref="AO465">
    <cfRule type="expression" dxfId="979" priority="934">
      <formula>ISBLANK(AO465)</formula>
    </cfRule>
  </conditionalFormatting>
  <conditionalFormatting sqref="AO467">
    <cfRule type="expression" dxfId="978" priority="933">
      <formula>ISBLANK(AO467)</formula>
    </cfRule>
  </conditionalFormatting>
  <conditionalFormatting sqref="AO469">
    <cfRule type="expression" dxfId="977" priority="932">
      <formula>ISBLANK(AO469)</formula>
    </cfRule>
  </conditionalFormatting>
  <conditionalFormatting sqref="AP471 AP473 AP475 AP477 AP479 AP481 AP483 AP485 AP487 AP489 AP491 AP493 AP495 AP497 AP499 AP501 AP503 AP505 AP507 AP509 AP511 AP513 AP515 AP517 AP519 AP521 AP523 AP525 AP527 AP529 AP531">
    <cfRule type="expression" dxfId="976" priority="927">
      <formula>ISBLANK(AP471)</formula>
    </cfRule>
  </conditionalFormatting>
  <conditionalFormatting sqref="AG471:AK471 AR471:BJ471 AR473:BJ473 AG473:AK473 AG475:AK475 AR475:BJ475 AR477:BJ477 AG477:AK477 AG479:AK479 AR479:BJ479 AR481:BJ481 AG481:AK481 AG483:AK483 AR483:BJ483 AR485:BJ485 AG485:AK485 AG487:AK487 AR487:BJ487 AR489:BJ489 AG489:AK489 AG491:AK491 AR491:BJ491 AR493:BJ493 AG493:AK493 AG495:AK495 AR495:BJ495 AR497:BJ497 AG497:AK497 AG499:AK499 AR499:BJ499 AR501:BJ501 AG501:AK501 AG503:AK503 AR503:BJ503 AR505:BJ505 AG505:AK505 AG507:AK507 AR507:BJ507 AR509:BJ509 AG509:AK509 AG511:AK511 AR511:BJ511 AR513:BJ513 AG513:AK513 AG515:AK515 AR515:BJ515 AR517:BJ517 AG517:AK517 AG519:AK519 AR519:BJ519 AR521:BJ521 AG521:AK521 AG523:AK523 AR523:BJ523 AR525:BJ525 AG525:AK525 AG527:AK527 AR527:BJ527 AR529:BJ529 AG529:AK529 AG531:AK531 AR531:BJ531">
    <cfRule type="cellIs" dxfId="975" priority="931" operator="equal">
      <formula>1</formula>
    </cfRule>
  </conditionalFormatting>
  <conditionalFormatting sqref="BP471:BW471 J471 H471 V471:Y471 AQ471:BN471 A471:F471 A473:F473 AQ473:BN473 H473 J473:R473 BP473:BW473 BP475:BW475 J475:R475 H475 AQ475:BN475 A475:F475 A477:F477 AQ477:BN477 H477 J477:R477 BP477:BW477 BP479:BW479 J479:R479 H479 AQ479:BN479 A479:F479 A481:F481 AQ481:BN481 H481 J481:R481 BP481:BW481 BP483:BW483 J483:R483 H483 AQ483:BN483 A483:F483 A485:F485 AQ485:BN485 H485 J485:R485 BP485:BW485 BP487:BW487 J487:R487 H487 AQ487:BN487 A487:F487 A489:F489 AQ489:BN489 H489 J489:R489 BP489:BW489 BP491:BW491 J491:R491 H491 AQ491:BN491 A491:F491 A493:F493 AQ493:BN493 H493 J493:R493 BP493:BW493 BP495:BW495 J495:R495 H495 AQ495:BN495 A495:F495 A497:F497 AQ497:BN497 H497 J497:R497 BP497:BW497 BP499:BW499 J499:R499 H499 AQ499:BN499 A499:F499 A501:F501 AQ501:BN501 H501 J501:R501 BP501:BW501 BP503:BW503 J503:R503 H503 AQ503:BN503 A503:F503 A505:F505 AQ505:BN505 H505 J505:R505 BP505:BW505 BP507:BW507 J507:R507 H507 AQ507:BN507 A507:F507 A509:F509 AQ509:BN509 H509 J509:R509 BP509:BW509 BP511:BW511 J511:R511 H511 AQ511:BN511 A511:F511 A513:F513 AQ513:BN513 H513 J513:R513 BP513:BW513 BP515:BW515 J515:R515 H515 AQ515:BN515 A515:F515 A517:F517 AQ517:BN517 H517 J517:R517 BP517:BW517 BP519:BW519 J519:R519 H519 AQ519:BN519 A519:F519 A521:F521 AQ521:BN521 H521 J521:R521 BP521:BW521 BP523:BW523 J523:R523 H523 AQ523:BN523 A523:F523 A525:F525 AQ525:BN525 H525 J525:R525 BP525:BW525 BP527:BW527 J527:R527 H527 AQ527:BN527 A527:F527 A529:F529 AQ529:BN529 H529 J529:R529 BP529:BW529 BP531:BW531 J531:R531 H531 AQ531:BN531 A531:F531 T531 T529 T527 T525 T523 T521 T519 T517 T515 T513 T511 T509 T507 T505 T503 T501 T499 T497 T495 T493 T491 T489 T487 T485 T483 T481 T479 T477 T475 T473 T471 V473:Y473 V475:Y475 V477:Y477 V479:Y479 V481:Y481 V483:Y483 V485:Y485 V487:Y487 V489:Y489 V491:Y491 V493:Y493 V495:Y495 V497:Y497 V499:Y499 V501:Y501 V503:Y503 V505:Y505 V507:Y507 V509:Y509 V511:Y511 V513:Y513 V515:Y515 V517:Y517 V519:Y519 V521:Y521 V523:Y523 V525:Y525 V527:Y527 V529:Y529 V531:Y531 AA531:AK531 AA529:AK529 AA527:AK527 AA525:AK525 AA523:AK523 AA521:AK521 AA519:AK519 AA517:AK517 AA515:AK515 AA513:AK513 AA511:AK511 AA509:AK509 AA507:AK507 AA505:AK505 AA503:AK503 AA501:AK501 AA499:AK499 AA497:AK497 AA495:AK495 AA493:AK493 AA491:AK491 AA489:AK489 AA487:AK487 AA485:AK485 AA483:AK483 AA481:AK481 AA479:AK479 AA477:AK477 AA475:AK475 AA473:AK473 AA471:AK471 L471:R471 BY531:XFD531 BY529:XFD529 BY527:XFD527 BY525:XFD525 BY523:XFD523 BY521:XFD521 BY519:XFD519 BY517:XFD517 BY515:XFD515 BY513:XFD513 BY511:XFD511 BY509:XFD509 BY507:XFD507 BY505:XFD505 BY503:XFD503 BY501:XFD501 BY499:XFD499 BY497:XFD497 BY495:XFD495 BY493:XFD493 BY491:XFD491 BY489:XFD489 BY487:XFD487 BY485:XFD485 BY483:XFD483 BY481:XFD481 BY479:XFD479 BY477:XFD477 BY475:XFD475 BY473:XFD473 BY471:XFD471">
    <cfRule type="expression" dxfId="974" priority="930">
      <formula>ISBLANK(A471)</formula>
    </cfRule>
  </conditionalFormatting>
  <conditionalFormatting sqref="BO471 BO473 BO475 BO477 BO479 BO481 BO483 BO485 BO487 BO489 BO491 BO493 BO495 BO497 BO499 BO501 BO503 BO505 BO507 BO509 BO511 BO513 BO515 BO517 BO519 BO521 BO523 BO525 BO527 BO529 BO531">
    <cfRule type="expression" dxfId="973" priority="929">
      <formula>ISBLANK(BO471)</formula>
    </cfRule>
  </conditionalFormatting>
  <conditionalFormatting sqref="U471 U473 U475 U477 U479 U481 U483 U485 U487 U489 U491 U493 U495 U497 U499 U501 U503 U505 U507 U509 U511 U513 U515 U517 U519 U521 U523 U525 U527 U529 U531">
    <cfRule type="expression" dxfId="972" priority="928">
      <formula>ISBLANK(U471)</formula>
    </cfRule>
  </conditionalFormatting>
  <conditionalFormatting sqref="AP472">
    <cfRule type="expression" dxfId="971" priority="922">
      <formula>ISBLANK(AP472)</formula>
    </cfRule>
  </conditionalFormatting>
  <conditionalFormatting sqref="AG472:AK472 AR472:BJ472">
    <cfRule type="cellIs" dxfId="970" priority="926" operator="equal">
      <formula>1</formula>
    </cfRule>
  </conditionalFormatting>
  <conditionalFormatting sqref="BP472:BW472 J472:R472 H472 V472:Y472 AQ472:BN472 A472:F472 T472 AE474:AF474 AE476:AF476 AE478:AF478 AE480:AF480 AE482:AF482 AE484:AF484 AE486:AF486 AE488:AF488 AE490:AF490 AE492:AF492 AE494:AF494 AE496:AF496 AE498:AF498 AE500:AF500 AE502:AF502 AE504:AF504 AE506:AF506 AE508:AF508 AE510:AF510 AE512:AF512 AE514:AF514 AE516:AF516 AE518:AF518 AE520:AF520 AE522:AF522 AE524:AF524 AE526:AF526 AE528:AF528 AE530:AF530 AE532:AF532 AA472:AK472 BY472:XFD472">
    <cfRule type="expression" dxfId="969" priority="925">
      <formula>ISBLANK(A472)</formula>
    </cfRule>
  </conditionalFormatting>
  <conditionalFormatting sqref="BO472">
    <cfRule type="expression" dxfId="968" priority="924">
      <formula>ISBLANK(BO472)</formula>
    </cfRule>
  </conditionalFormatting>
  <conditionalFormatting sqref="U472">
    <cfRule type="expression" dxfId="967" priority="923">
      <formula>ISBLANK(U472)</formula>
    </cfRule>
  </conditionalFormatting>
  <conditionalFormatting sqref="AP474">
    <cfRule type="expression" dxfId="966" priority="917">
      <formula>ISBLANK(AP474)</formula>
    </cfRule>
  </conditionalFormatting>
  <conditionalFormatting sqref="AR474:BJ474 AG474:AK474">
    <cfRule type="cellIs" dxfId="965" priority="921" operator="equal">
      <formula>1</formula>
    </cfRule>
  </conditionalFormatting>
  <conditionalFormatting sqref="A474:F474 AQ474:BN474 V474:Y474 H474 J474:R474 BP474:BW474 T474 AG474:AK474 AA474:AD474 BY474:XFD474">
    <cfRule type="expression" dxfId="964" priority="920">
      <formula>ISBLANK(A474)</formula>
    </cfRule>
  </conditionalFormatting>
  <conditionalFormatting sqref="BO474">
    <cfRule type="expression" dxfId="963" priority="919">
      <formula>ISBLANK(BO474)</formula>
    </cfRule>
  </conditionalFormatting>
  <conditionalFormatting sqref="U474">
    <cfRule type="expression" dxfId="962" priority="918">
      <formula>ISBLANK(U474)</formula>
    </cfRule>
  </conditionalFormatting>
  <conditionalFormatting sqref="AP476">
    <cfRule type="expression" dxfId="961" priority="912">
      <formula>ISBLANK(AP476)</formula>
    </cfRule>
  </conditionalFormatting>
  <conditionalFormatting sqref="AG476:AK476 AR476:BJ476">
    <cfRule type="cellIs" dxfId="960" priority="916" operator="equal">
      <formula>1</formula>
    </cfRule>
  </conditionalFormatting>
  <conditionalFormatting sqref="BP476:BW476 J476:R476 H476 V476:Y476 AQ476:BN476 A476:F476 T476 AG476:AK476 AA476:AD476 BY476:XFD476">
    <cfRule type="expression" dxfId="959" priority="915">
      <formula>ISBLANK(A476)</formula>
    </cfRule>
  </conditionalFormatting>
  <conditionalFormatting sqref="BO476">
    <cfRule type="expression" dxfId="958" priority="914">
      <formula>ISBLANK(BO476)</formula>
    </cfRule>
  </conditionalFormatting>
  <conditionalFormatting sqref="U476">
    <cfRule type="expression" dxfId="957" priority="913">
      <formula>ISBLANK(U476)</formula>
    </cfRule>
  </conditionalFormatting>
  <conditionalFormatting sqref="AP478">
    <cfRule type="expression" dxfId="956" priority="907">
      <formula>ISBLANK(AP478)</formula>
    </cfRule>
  </conditionalFormatting>
  <conditionalFormatting sqref="AR478:BJ478 AG478:AK478">
    <cfRule type="cellIs" dxfId="955" priority="911" operator="equal">
      <formula>1</formula>
    </cfRule>
  </conditionalFormatting>
  <conditionalFormatting sqref="A478:F478 AQ478:BN478 V478:Y478 H478 J478:R478 BP478:BW478 T478 AG478:AK478 AA478:AD478 BY478:XFD478">
    <cfRule type="expression" dxfId="954" priority="910">
      <formula>ISBLANK(A478)</formula>
    </cfRule>
  </conditionalFormatting>
  <conditionalFormatting sqref="BO478">
    <cfRule type="expression" dxfId="953" priority="909">
      <formula>ISBLANK(BO478)</formula>
    </cfRule>
  </conditionalFormatting>
  <conditionalFormatting sqref="U478">
    <cfRule type="expression" dxfId="952" priority="908">
      <formula>ISBLANK(U478)</formula>
    </cfRule>
  </conditionalFormatting>
  <conditionalFormatting sqref="AP480">
    <cfRule type="expression" dxfId="951" priority="902">
      <formula>ISBLANK(AP480)</formula>
    </cfRule>
  </conditionalFormatting>
  <conditionalFormatting sqref="AG480:AK480 AR480:BJ480">
    <cfRule type="cellIs" dxfId="950" priority="906" operator="equal">
      <formula>1</formula>
    </cfRule>
  </conditionalFormatting>
  <conditionalFormatting sqref="BP480:BW480 J480:R480 H480 V480:Y480 AQ480:BN480 A480:F480 T480 AG480:AK480 AA480:AD480 BY480:XFD480">
    <cfRule type="expression" dxfId="949" priority="905">
      <formula>ISBLANK(A480)</formula>
    </cfRule>
  </conditionalFormatting>
  <conditionalFormatting sqref="BO480">
    <cfRule type="expression" dxfId="948" priority="904">
      <formula>ISBLANK(BO480)</formula>
    </cfRule>
  </conditionalFormatting>
  <conditionalFormatting sqref="U480">
    <cfRule type="expression" dxfId="947" priority="903">
      <formula>ISBLANK(U480)</formula>
    </cfRule>
  </conditionalFormatting>
  <conditionalFormatting sqref="AP482">
    <cfRule type="expression" dxfId="946" priority="897">
      <formula>ISBLANK(AP482)</formula>
    </cfRule>
  </conditionalFormatting>
  <conditionalFormatting sqref="AR482:BJ482 AG482:AK482">
    <cfRule type="cellIs" dxfId="945" priority="901" operator="equal">
      <formula>1</formula>
    </cfRule>
  </conditionalFormatting>
  <conditionalFormatting sqref="A482:F482 AQ482:BN482 V482:Y482 H482 J482:R482 BP482:BW482 T482 AG482:AK482 AA482:AD482 BY482:XFD482">
    <cfRule type="expression" dxfId="944" priority="900">
      <formula>ISBLANK(A482)</formula>
    </cfRule>
  </conditionalFormatting>
  <conditionalFormatting sqref="BO482">
    <cfRule type="expression" dxfId="943" priority="899">
      <formula>ISBLANK(BO482)</formula>
    </cfRule>
  </conditionalFormatting>
  <conditionalFormatting sqref="U482">
    <cfRule type="expression" dxfId="942" priority="898">
      <formula>ISBLANK(U482)</formula>
    </cfRule>
  </conditionalFormatting>
  <conditionalFormatting sqref="AP484">
    <cfRule type="expression" dxfId="941" priority="892">
      <formula>ISBLANK(AP484)</formula>
    </cfRule>
  </conditionalFormatting>
  <conditionalFormatting sqref="AG484:AK484 AR484:BJ484">
    <cfRule type="cellIs" dxfId="940" priority="896" operator="equal">
      <formula>1</formula>
    </cfRule>
  </conditionalFormatting>
  <conditionalFormatting sqref="BP484:BW484 J484:R484 H484 V484:Y484 AQ484:BN484 A484:F484 T484 AG484:AK484 AA484:AD484 BY484:XFD484">
    <cfRule type="expression" dxfId="939" priority="895">
      <formula>ISBLANK(A484)</formula>
    </cfRule>
  </conditionalFormatting>
  <conditionalFormatting sqref="BO484">
    <cfRule type="expression" dxfId="938" priority="894">
      <formula>ISBLANK(BO484)</formula>
    </cfRule>
  </conditionalFormatting>
  <conditionalFormatting sqref="U484">
    <cfRule type="expression" dxfId="937" priority="893">
      <formula>ISBLANK(U484)</formula>
    </cfRule>
  </conditionalFormatting>
  <conditionalFormatting sqref="AP486">
    <cfRule type="expression" dxfId="936" priority="887">
      <formula>ISBLANK(AP486)</formula>
    </cfRule>
  </conditionalFormatting>
  <conditionalFormatting sqref="AR486:BJ486 AG486:AK486">
    <cfRule type="cellIs" dxfId="935" priority="891" operator="equal">
      <formula>1</formula>
    </cfRule>
  </conditionalFormatting>
  <conditionalFormatting sqref="A486:F486 AQ486:BN486 V486:Y486 H486 J486:R486 BP486:BW486 T486 AG486:AK486 AA486:AD486 BY486:XFD486">
    <cfRule type="expression" dxfId="934" priority="890">
      <formula>ISBLANK(A486)</formula>
    </cfRule>
  </conditionalFormatting>
  <conditionalFormatting sqref="BO486">
    <cfRule type="expression" dxfId="933" priority="889">
      <formula>ISBLANK(BO486)</formula>
    </cfRule>
  </conditionalFormatting>
  <conditionalFormatting sqref="U486">
    <cfRule type="expression" dxfId="932" priority="888">
      <formula>ISBLANK(U486)</formula>
    </cfRule>
  </conditionalFormatting>
  <conditionalFormatting sqref="AP488">
    <cfRule type="expression" dxfId="931" priority="882">
      <formula>ISBLANK(AP488)</formula>
    </cfRule>
  </conditionalFormatting>
  <conditionalFormatting sqref="AG488:AK488 AR488:BJ488">
    <cfRule type="cellIs" dxfId="930" priority="886" operator="equal">
      <formula>1</formula>
    </cfRule>
  </conditionalFormatting>
  <conditionalFormatting sqref="BP488:BW488 J488:R488 H488 V488:Y488 AQ488:BN488 A488:F488 T488 AG488:AK488 AA488:AD488 BY488:XFD488">
    <cfRule type="expression" dxfId="929" priority="885">
      <formula>ISBLANK(A488)</formula>
    </cfRule>
  </conditionalFormatting>
  <conditionalFormatting sqref="BO488">
    <cfRule type="expression" dxfId="928" priority="884">
      <formula>ISBLANK(BO488)</formula>
    </cfRule>
  </conditionalFormatting>
  <conditionalFormatting sqref="U488">
    <cfRule type="expression" dxfId="927" priority="883">
      <formula>ISBLANK(U488)</formula>
    </cfRule>
  </conditionalFormatting>
  <conditionalFormatting sqref="AP490">
    <cfRule type="expression" dxfId="926" priority="877">
      <formula>ISBLANK(AP490)</formula>
    </cfRule>
  </conditionalFormatting>
  <conditionalFormatting sqref="AR490:BJ490 AG490:AK490">
    <cfRule type="cellIs" dxfId="925" priority="881" operator="equal">
      <formula>1</formula>
    </cfRule>
  </conditionalFormatting>
  <conditionalFormatting sqref="A490:F490 AQ490:BN490 V490:Y490 H490 J490:R490 BP490:BW490 T490 AG490:AK490 AA490:AD490 BY490:XFD490">
    <cfRule type="expression" dxfId="924" priority="880">
      <formula>ISBLANK(A490)</formula>
    </cfRule>
  </conditionalFormatting>
  <conditionalFormatting sqref="BO490">
    <cfRule type="expression" dxfId="923" priority="879">
      <formula>ISBLANK(BO490)</formula>
    </cfRule>
  </conditionalFormatting>
  <conditionalFormatting sqref="U490">
    <cfRule type="expression" dxfId="922" priority="878">
      <formula>ISBLANK(U490)</formula>
    </cfRule>
  </conditionalFormatting>
  <conditionalFormatting sqref="AP492">
    <cfRule type="expression" dxfId="921" priority="872">
      <formula>ISBLANK(AP492)</formula>
    </cfRule>
  </conditionalFormatting>
  <conditionalFormatting sqref="AG492:AK492 AR492:BJ492">
    <cfRule type="cellIs" dxfId="920" priority="876" operator="equal">
      <formula>1</formula>
    </cfRule>
  </conditionalFormatting>
  <conditionalFormatting sqref="BP492:BW492 J492:R492 H492 V492:Y492 AQ492:BN492 A492:F492 T492 AG492:AK492 AA492:AD492 BY492:XFD492">
    <cfRule type="expression" dxfId="919" priority="875">
      <formula>ISBLANK(A492)</formula>
    </cfRule>
  </conditionalFormatting>
  <conditionalFormatting sqref="BO492">
    <cfRule type="expression" dxfId="918" priority="874">
      <formula>ISBLANK(BO492)</formula>
    </cfRule>
  </conditionalFormatting>
  <conditionalFormatting sqref="U492">
    <cfRule type="expression" dxfId="917" priority="873">
      <formula>ISBLANK(U492)</formula>
    </cfRule>
  </conditionalFormatting>
  <conditionalFormatting sqref="AP494">
    <cfRule type="expression" dxfId="916" priority="867">
      <formula>ISBLANK(AP494)</formula>
    </cfRule>
  </conditionalFormatting>
  <conditionalFormatting sqref="AR494:BJ494 AG494:AK494">
    <cfRule type="cellIs" dxfId="915" priority="871" operator="equal">
      <formula>1</formula>
    </cfRule>
  </conditionalFormatting>
  <conditionalFormatting sqref="A494:F494 AQ494:BN494 V494:Y494 H494 J494:R494 BP494:BW494 T494 AG494:AK494 AA494:AD494 BY494:XFD494">
    <cfRule type="expression" dxfId="914" priority="870">
      <formula>ISBLANK(A494)</formula>
    </cfRule>
  </conditionalFormatting>
  <conditionalFormatting sqref="BO494">
    <cfRule type="expression" dxfId="913" priority="869">
      <formula>ISBLANK(BO494)</formula>
    </cfRule>
  </conditionalFormatting>
  <conditionalFormatting sqref="U494">
    <cfRule type="expression" dxfId="912" priority="868">
      <formula>ISBLANK(U494)</formula>
    </cfRule>
  </conditionalFormatting>
  <conditionalFormatting sqref="AP496">
    <cfRule type="expression" dxfId="911" priority="862">
      <formula>ISBLANK(AP496)</formula>
    </cfRule>
  </conditionalFormatting>
  <conditionalFormatting sqref="AG496:AK496 AR496:BJ496">
    <cfRule type="cellIs" dxfId="910" priority="866" operator="equal">
      <formula>1</formula>
    </cfRule>
  </conditionalFormatting>
  <conditionalFormatting sqref="BP496:BW496 J496:R496 H496 V496:Y496 AQ496:BN496 A496:F496 T496 AG496:AK496 AA496:AD496 BY496:XFD496">
    <cfRule type="expression" dxfId="909" priority="865">
      <formula>ISBLANK(A496)</formula>
    </cfRule>
  </conditionalFormatting>
  <conditionalFormatting sqref="BO496">
    <cfRule type="expression" dxfId="908" priority="864">
      <formula>ISBLANK(BO496)</formula>
    </cfRule>
  </conditionalFormatting>
  <conditionalFormatting sqref="U496">
    <cfRule type="expression" dxfId="907" priority="863">
      <formula>ISBLANK(U496)</formula>
    </cfRule>
  </conditionalFormatting>
  <conditionalFormatting sqref="AP498">
    <cfRule type="expression" dxfId="906" priority="857">
      <formula>ISBLANK(AP498)</formula>
    </cfRule>
  </conditionalFormatting>
  <conditionalFormatting sqref="AR498:BJ498 AG498:AK498">
    <cfRule type="cellIs" dxfId="905" priority="861" operator="equal">
      <formula>1</formula>
    </cfRule>
  </conditionalFormatting>
  <conditionalFormatting sqref="A498:F498 AQ498:BN498 V498:Y498 H498 J498:R498 BP498:BW498 T498 AG498:AK498 AA498:AD498 BY498:XFD498">
    <cfRule type="expression" dxfId="904" priority="860">
      <formula>ISBLANK(A498)</formula>
    </cfRule>
  </conditionalFormatting>
  <conditionalFormatting sqref="BO498">
    <cfRule type="expression" dxfId="903" priority="859">
      <formula>ISBLANK(BO498)</formula>
    </cfRule>
  </conditionalFormatting>
  <conditionalFormatting sqref="U498">
    <cfRule type="expression" dxfId="902" priority="858">
      <formula>ISBLANK(U498)</formula>
    </cfRule>
  </conditionalFormatting>
  <conditionalFormatting sqref="AP500">
    <cfRule type="expression" dxfId="901" priority="852">
      <formula>ISBLANK(AP500)</formula>
    </cfRule>
  </conditionalFormatting>
  <conditionalFormatting sqref="AG500:AK500 AR500:BJ500">
    <cfRule type="cellIs" dxfId="900" priority="856" operator="equal">
      <formula>1</formula>
    </cfRule>
  </conditionalFormatting>
  <conditionalFormatting sqref="BP500:BW500 J500:R500 H500 V500:Y500 AQ500:BN500 A500:F500 T500 AG500:AK500 AA500:AD500 BY500:XFD500">
    <cfRule type="expression" dxfId="899" priority="855">
      <formula>ISBLANK(A500)</formula>
    </cfRule>
  </conditionalFormatting>
  <conditionalFormatting sqref="BO500">
    <cfRule type="expression" dxfId="898" priority="854">
      <formula>ISBLANK(BO500)</formula>
    </cfRule>
  </conditionalFormatting>
  <conditionalFormatting sqref="U500">
    <cfRule type="expression" dxfId="897" priority="853">
      <formula>ISBLANK(U500)</formula>
    </cfRule>
  </conditionalFormatting>
  <conditionalFormatting sqref="AP502">
    <cfRule type="expression" dxfId="896" priority="847">
      <formula>ISBLANK(AP502)</formula>
    </cfRule>
  </conditionalFormatting>
  <conditionalFormatting sqref="AR502:BJ502 AG502:AK502">
    <cfRule type="cellIs" dxfId="895" priority="851" operator="equal">
      <formula>1</formula>
    </cfRule>
  </conditionalFormatting>
  <conditionalFormatting sqref="A502:F502 AQ502:BN502 V502:Y502 H502 J502:R502 BP502:BW502 T502 AG502:AK502 AA502:AD502 BY502:XFD502">
    <cfRule type="expression" dxfId="894" priority="850">
      <formula>ISBLANK(A502)</formula>
    </cfRule>
  </conditionalFormatting>
  <conditionalFormatting sqref="BO502">
    <cfRule type="expression" dxfId="893" priority="849">
      <formula>ISBLANK(BO502)</formula>
    </cfRule>
  </conditionalFormatting>
  <conditionalFormatting sqref="U502">
    <cfRule type="expression" dxfId="892" priority="848">
      <formula>ISBLANK(U502)</formula>
    </cfRule>
  </conditionalFormatting>
  <conditionalFormatting sqref="AP504">
    <cfRule type="expression" dxfId="891" priority="842">
      <formula>ISBLANK(AP504)</formula>
    </cfRule>
  </conditionalFormatting>
  <conditionalFormatting sqref="AG504:AK504 AR504:BJ504">
    <cfRule type="cellIs" dxfId="890" priority="846" operator="equal">
      <formula>1</formula>
    </cfRule>
  </conditionalFormatting>
  <conditionalFormatting sqref="BP504:BW504 J504:R504 H504 V504:Y504 AQ504:BN504 A504:F504 T504 AG504:AK504 AA504:AD504 BY504:XFD504">
    <cfRule type="expression" dxfId="889" priority="845">
      <formula>ISBLANK(A504)</formula>
    </cfRule>
  </conditionalFormatting>
  <conditionalFormatting sqref="BO504">
    <cfRule type="expression" dxfId="888" priority="844">
      <formula>ISBLANK(BO504)</formula>
    </cfRule>
  </conditionalFormatting>
  <conditionalFormatting sqref="U504">
    <cfRule type="expression" dxfId="887" priority="843">
      <formula>ISBLANK(U504)</formula>
    </cfRule>
  </conditionalFormatting>
  <conditionalFormatting sqref="AP506">
    <cfRule type="expression" dxfId="886" priority="837">
      <formula>ISBLANK(AP506)</formula>
    </cfRule>
  </conditionalFormatting>
  <conditionalFormatting sqref="AR506:BJ506 AG506:AK506">
    <cfRule type="cellIs" dxfId="885" priority="841" operator="equal">
      <formula>1</formula>
    </cfRule>
  </conditionalFormatting>
  <conditionalFormatting sqref="A506:F506 AQ506:BN506 V506:Y506 H506 J506:R506 BP506:BW506 T506 AG506:AK506 AA506:AD506 BY506:XFD506">
    <cfRule type="expression" dxfId="884" priority="840">
      <formula>ISBLANK(A506)</formula>
    </cfRule>
  </conditionalFormatting>
  <conditionalFormatting sqref="BO506">
    <cfRule type="expression" dxfId="883" priority="839">
      <formula>ISBLANK(BO506)</formula>
    </cfRule>
  </conditionalFormatting>
  <conditionalFormatting sqref="U506">
    <cfRule type="expression" dxfId="882" priority="838">
      <formula>ISBLANK(U506)</formula>
    </cfRule>
  </conditionalFormatting>
  <conditionalFormatting sqref="AP508">
    <cfRule type="expression" dxfId="881" priority="832">
      <formula>ISBLANK(AP508)</formula>
    </cfRule>
  </conditionalFormatting>
  <conditionalFormatting sqref="AG508:AK508 AR508:BJ508">
    <cfRule type="cellIs" dxfId="880" priority="836" operator="equal">
      <formula>1</formula>
    </cfRule>
  </conditionalFormatting>
  <conditionalFormatting sqref="BP508:BW508 J508:R508 H508 V508:Y508 AQ508:BN508 A508:F508 T508 AG508:AK508 AA508:AD508 BY508:XFD508">
    <cfRule type="expression" dxfId="879" priority="835">
      <formula>ISBLANK(A508)</formula>
    </cfRule>
  </conditionalFormatting>
  <conditionalFormatting sqref="BO508">
    <cfRule type="expression" dxfId="878" priority="834">
      <formula>ISBLANK(BO508)</formula>
    </cfRule>
  </conditionalFormatting>
  <conditionalFormatting sqref="U508">
    <cfRule type="expression" dxfId="877" priority="833">
      <formula>ISBLANK(U508)</formula>
    </cfRule>
  </conditionalFormatting>
  <conditionalFormatting sqref="AP510">
    <cfRule type="expression" dxfId="876" priority="827">
      <formula>ISBLANK(AP510)</formula>
    </cfRule>
  </conditionalFormatting>
  <conditionalFormatting sqref="AR510:BJ510 AG510:AK510">
    <cfRule type="cellIs" dxfId="875" priority="831" operator="equal">
      <formula>1</formula>
    </cfRule>
  </conditionalFormatting>
  <conditionalFormatting sqref="A510:F510 AQ510:BN510 V510:Y510 H510 J510:R510 BP510:BW510 T510 AG510:AK510 AA510:AD510 BY510:XFD510">
    <cfRule type="expression" dxfId="874" priority="830">
      <formula>ISBLANK(A510)</formula>
    </cfRule>
  </conditionalFormatting>
  <conditionalFormatting sqref="BO510">
    <cfRule type="expression" dxfId="873" priority="829">
      <formula>ISBLANK(BO510)</formula>
    </cfRule>
  </conditionalFormatting>
  <conditionalFormatting sqref="U510">
    <cfRule type="expression" dxfId="872" priority="828">
      <formula>ISBLANK(U510)</formula>
    </cfRule>
  </conditionalFormatting>
  <conditionalFormatting sqref="AP512">
    <cfRule type="expression" dxfId="871" priority="822">
      <formula>ISBLANK(AP512)</formula>
    </cfRule>
  </conditionalFormatting>
  <conditionalFormatting sqref="AG512:AK512 AR512:BJ512">
    <cfRule type="cellIs" dxfId="870" priority="826" operator="equal">
      <formula>1</formula>
    </cfRule>
  </conditionalFormatting>
  <conditionalFormatting sqref="BP512:BW512 J512:R512 H512 V512:Y512 AQ512:BN512 A512:F512 T512 AG512:AK512 AA512:AD512 BY512:XFD512">
    <cfRule type="expression" dxfId="869" priority="825">
      <formula>ISBLANK(A512)</formula>
    </cfRule>
  </conditionalFormatting>
  <conditionalFormatting sqref="BO512">
    <cfRule type="expression" dxfId="868" priority="824">
      <formula>ISBLANK(BO512)</formula>
    </cfRule>
  </conditionalFormatting>
  <conditionalFormatting sqref="U512">
    <cfRule type="expression" dxfId="867" priority="823">
      <formula>ISBLANK(U512)</formula>
    </cfRule>
  </conditionalFormatting>
  <conditionalFormatting sqref="AP514">
    <cfRule type="expression" dxfId="866" priority="817">
      <formula>ISBLANK(AP514)</formula>
    </cfRule>
  </conditionalFormatting>
  <conditionalFormatting sqref="AR514:BJ514 AG514:AK514">
    <cfRule type="cellIs" dxfId="865" priority="821" operator="equal">
      <formula>1</formula>
    </cfRule>
  </conditionalFormatting>
  <conditionalFormatting sqref="A514:F514 AQ514:BN514 V514:Y514 H514 J514:R514 BP514:BW514 T514 AG514:AK514 AA514:AD514 BY514:XFD514">
    <cfRule type="expression" dxfId="864" priority="820">
      <formula>ISBLANK(A514)</formula>
    </cfRule>
  </conditionalFormatting>
  <conditionalFormatting sqref="BO514">
    <cfRule type="expression" dxfId="863" priority="819">
      <formula>ISBLANK(BO514)</formula>
    </cfRule>
  </conditionalFormatting>
  <conditionalFormatting sqref="U514">
    <cfRule type="expression" dxfId="862" priority="818">
      <formula>ISBLANK(U514)</formula>
    </cfRule>
  </conditionalFormatting>
  <conditionalFormatting sqref="AP516">
    <cfRule type="expression" dxfId="861" priority="812">
      <formula>ISBLANK(AP516)</formula>
    </cfRule>
  </conditionalFormatting>
  <conditionalFormatting sqref="AG516:AK516 AR516:BJ516">
    <cfRule type="cellIs" dxfId="860" priority="816" operator="equal">
      <formula>1</formula>
    </cfRule>
  </conditionalFormatting>
  <conditionalFormatting sqref="BP516:BW516 J516:R516 H516 V516:Y516 AQ516:BN516 A516:F516 T516 AG516:AK516 AA516:AD516 BY516:XFD516">
    <cfRule type="expression" dxfId="859" priority="815">
      <formula>ISBLANK(A516)</formula>
    </cfRule>
  </conditionalFormatting>
  <conditionalFormatting sqref="BO516">
    <cfRule type="expression" dxfId="858" priority="814">
      <formula>ISBLANK(BO516)</formula>
    </cfRule>
  </conditionalFormatting>
  <conditionalFormatting sqref="U516">
    <cfRule type="expression" dxfId="857" priority="813">
      <formula>ISBLANK(U516)</formula>
    </cfRule>
  </conditionalFormatting>
  <conditionalFormatting sqref="AP518">
    <cfRule type="expression" dxfId="856" priority="807">
      <formula>ISBLANK(AP518)</formula>
    </cfRule>
  </conditionalFormatting>
  <conditionalFormatting sqref="AR518:BJ518 AG518:AK518">
    <cfRule type="cellIs" dxfId="855" priority="811" operator="equal">
      <formula>1</formula>
    </cfRule>
  </conditionalFormatting>
  <conditionalFormatting sqref="A518:F518 AQ518:BN518 V518:Y518 H518 J518:R518 BP518:BW518 T518 AG518:AK518 AA518:AD518 BY518:XFD518">
    <cfRule type="expression" dxfId="854" priority="810">
      <formula>ISBLANK(A518)</formula>
    </cfRule>
  </conditionalFormatting>
  <conditionalFormatting sqref="BO518">
    <cfRule type="expression" dxfId="853" priority="809">
      <formula>ISBLANK(BO518)</formula>
    </cfRule>
  </conditionalFormatting>
  <conditionalFormatting sqref="U518">
    <cfRule type="expression" dxfId="852" priority="808">
      <formula>ISBLANK(U518)</formula>
    </cfRule>
  </conditionalFormatting>
  <conditionalFormatting sqref="AP520">
    <cfRule type="expression" dxfId="851" priority="802">
      <formula>ISBLANK(AP520)</formula>
    </cfRule>
  </conditionalFormatting>
  <conditionalFormatting sqref="AG520:AK520 AR520:BJ520">
    <cfRule type="cellIs" dxfId="850" priority="806" operator="equal">
      <formula>1</formula>
    </cfRule>
  </conditionalFormatting>
  <conditionalFormatting sqref="BP520:BW520 J520:R520 H520 V520:Y520 AQ520:BN520 A520:F520 T520 AG520:AK520 AA520:AD520 BY520:XFD520">
    <cfRule type="expression" dxfId="849" priority="805">
      <formula>ISBLANK(A520)</formula>
    </cfRule>
  </conditionalFormatting>
  <conditionalFormatting sqref="BO520">
    <cfRule type="expression" dxfId="848" priority="804">
      <formula>ISBLANK(BO520)</formula>
    </cfRule>
  </conditionalFormatting>
  <conditionalFormatting sqref="U520">
    <cfRule type="expression" dxfId="847" priority="803">
      <formula>ISBLANK(U520)</formula>
    </cfRule>
  </conditionalFormatting>
  <conditionalFormatting sqref="AP522">
    <cfRule type="expression" dxfId="846" priority="797">
      <formula>ISBLANK(AP522)</formula>
    </cfRule>
  </conditionalFormatting>
  <conditionalFormatting sqref="AR522:BJ522 AG522:AK522">
    <cfRule type="cellIs" dxfId="845" priority="801" operator="equal">
      <formula>1</formula>
    </cfRule>
  </conditionalFormatting>
  <conditionalFormatting sqref="A522:F522 AQ522:BN522 V522:Y522 H522 J522:R522 BP522:BW522 T522 AG522:AK522 AA522:AD522 BY522:XFD522">
    <cfRule type="expression" dxfId="844" priority="800">
      <formula>ISBLANK(A522)</formula>
    </cfRule>
  </conditionalFormatting>
  <conditionalFormatting sqref="BO522">
    <cfRule type="expression" dxfId="843" priority="799">
      <formula>ISBLANK(BO522)</formula>
    </cfRule>
  </conditionalFormatting>
  <conditionalFormatting sqref="U522">
    <cfRule type="expression" dxfId="842" priority="798">
      <formula>ISBLANK(U522)</formula>
    </cfRule>
  </conditionalFormatting>
  <conditionalFormatting sqref="AP524">
    <cfRule type="expression" dxfId="841" priority="792">
      <formula>ISBLANK(AP524)</formula>
    </cfRule>
  </conditionalFormatting>
  <conditionalFormatting sqref="AG524:AK524 AR524:BJ524">
    <cfRule type="cellIs" dxfId="840" priority="796" operator="equal">
      <formula>1</formula>
    </cfRule>
  </conditionalFormatting>
  <conditionalFormatting sqref="BP524:BW524 J524:R524 H524 V524:Y524 AQ524:BN524 A524:F524 T524 AG524:AK524 AA524:AD524 BY524:XFD524">
    <cfRule type="expression" dxfId="839" priority="795">
      <formula>ISBLANK(A524)</formula>
    </cfRule>
  </conditionalFormatting>
  <conditionalFormatting sqref="BO524">
    <cfRule type="expression" dxfId="838" priority="794">
      <formula>ISBLANK(BO524)</formula>
    </cfRule>
  </conditionalFormatting>
  <conditionalFormatting sqref="U524">
    <cfRule type="expression" dxfId="837" priority="793">
      <formula>ISBLANK(U524)</formula>
    </cfRule>
  </conditionalFormatting>
  <conditionalFormatting sqref="AP526">
    <cfRule type="expression" dxfId="836" priority="787">
      <formula>ISBLANK(AP526)</formula>
    </cfRule>
  </conditionalFormatting>
  <conditionalFormatting sqref="AR526:BJ526 AG526:AK526">
    <cfRule type="cellIs" dxfId="835" priority="791" operator="equal">
      <formula>1</formula>
    </cfRule>
  </conditionalFormatting>
  <conditionalFormatting sqref="A526:F526 AQ526:BN526 V526:Y526 H526 J526:R526 BP526:BW526 T526 AG526:AK526 AA526:AD526 BY526:XFD526">
    <cfRule type="expression" dxfId="834" priority="790">
      <formula>ISBLANK(A526)</formula>
    </cfRule>
  </conditionalFormatting>
  <conditionalFormatting sqref="BO526">
    <cfRule type="expression" dxfId="833" priority="789">
      <formula>ISBLANK(BO526)</formula>
    </cfRule>
  </conditionalFormatting>
  <conditionalFormatting sqref="U526">
    <cfRule type="expression" dxfId="832" priority="788">
      <formula>ISBLANK(U526)</formula>
    </cfRule>
  </conditionalFormatting>
  <conditionalFormatting sqref="AP528">
    <cfRule type="expression" dxfId="831" priority="782">
      <formula>ISBLANK(AP528)</formula>
    </cfRule>
  </conditionalFormatting>
  <conditionalFormatting sqref="AG528:AK528 AR528:BJ528">
    <cfRule type="cellIs" dxfId="830" priority="786" operator="equal">
      <formula>1</formula>
    </cfRule>
  </conditionalFormatting>
  <conditionalFormatting sqref="BP528:BW528 J528:R528 H528 V528:Y528 AQ528:BN528 A528:F528 T528 AG528:AK528 AA528:AD528 BY528:XFD528">
    <cfRule type="expression" dxfId="829" priority="785">
      <formula>ISBLANK(A528)</formula>
    </cfRule>
  </conditionalFormatting>
  <conditionalFormatting sqref="BO528">
    <cfRule type="expression" dxfId="828" priority="784">
      <formula>ISBLANK(BO528)</formula>
    </cfRule>
  </conditionalFormatting>
  <conditionalFormatting sqref="U528">
    <cfRule type="expression" dxfId="827" priority="783">
      <formula>ISBLANK(U528)</formula>
    </cfRule>
  </conditionalFormatting>
  <conditionalFormatting sqref="AP530">
    <cfRule type="expression" dxfId="826" priority="777">
      <formula>ISBLANK(AP530)</formula>
    </cfRule>
  </conditionalFormatting>
  <conditionalFormatting sqref="AR530:BJ530 AG530:AK530">
    <cfRule type="cellIs" dxfId="825" priority="781" operator="equal">
      <formula>1</formula>
    </cfRule>
  </conditionalFormatting>
  <conditionalFormatting sqref="A530:F530 AQ530:BN530 V530:Y530 H530 J530:R530 BP530:BW530 T530 AG530:AK530 AA530:AD530 BY530:XFD530">
    <cfRule type="expression" dxfId="824" priority="780">
      <formula>ISBLANK(A530)</formula>
    </cfRule>
  </conditionalFormatting>
  <conditionalFormatting sqref="BO530">
    <cfRule type="expression" dxfId="823" priority="779">
      <formula>ISBLANK(BO530)</formula>
    </cfRule>
  </conditionalFormatting>
  <conditionalFormatting sqref="U530">
    <cfRule type="expression" dxfId="822" priority="778">
      <formula>ISBLANK(U530)</formula>
    </cfRule>
  </conditionalFormatting>
  <conditionalFormatting sqref="AP532">
    <cfRule type="expression" dxfId="821" priority="772">
      <formula>ISBLANK(AP532)</formula>
    </cfRule>
  </conditionalFormatting>
  <conditionalFormatting sqref="AG532:AK532 AR532:BJ532">
    <cfRule type="cellIs" dxfId="820" priority="776" operator="equal">
      <formula>1</formula>
    </cfRule>
  </conditionalFormatting>
  <conditionalFormatting sqref="BP532:BW532 J532:R532 H532 V532:Y532 AQ532:BN532 A532:F532 T532 AG532:AK532 AA532:AD532 BY532:XFD532">
    <cfRule type="expression" dxfId="819" priority="775">
      <formula>ISBLANK(A532)</formula>
    </cfRule>
  </conditionalFormatting>
  <conditionalFormatting sqref="BO532">
    <cfRule type="expression" dxfId="818" priority="774">
      <formula>ISBLANK(BO532)</formula>
    </cfRule>
  </conditionalFormatting>
  <conditionalFormatting sqref="U532">
    <cfRule type="expression" dxfId="817" priority="773">
      <formula>ISBLANK(U532)</formula>
    </cfRule>
  </conditionalFormatting>
  <conditionalFormatting sqref="S531 S529 S527 S525 S523 S521 S519 S517 S515 S513 S511 S509 S507 S505 S503 S501 S499 S497 S495 S493 S491 S489 S487 S485 S483 S481 S479 S477 S475 S473 S471">
    <cfRule type="expression" dxfId="816" priority="771">
      <formula>ISBLANK(S471)</formula>
    </cfRule>
  </conditionalFormatting>
  <conditionalFormatting sqref="S472">
    <cfRule type="expression" dxfId="815" priority="770">
      <formula>ISBLANK(S472)</formula>
    </cfRule>
  </conditionalFormatting>
  <conditionalFormatting sqref="S474">
    <cfRule type="expression" dxfId="814" priority="769">
      <formula>ISBLANK(S474)</formula>
    </cfRule>
  </conditionalFormatting>
  <conditionalFormatting sqref="S476">
    <cfRule type="expression" dxfId="813" priority="768">
      <formula>ISBLANK(S476)</formula>
    </cfRule>
  </conditionalFormatting>
  <conditionalFormatting sqref="S478">
    <cfRule type="expression" dxfId="812" priority="767">
      <formula>ISBLANK(S478)</formula>
    </cfRule>
  </conditionalFormatting>
  <conditionalFormatting sqref="S480">
    <cfRule type="expression" dxfId="811" priority="766">
      <formula>ISBLANK(S480)</formula>
    </cfRule>
  </conditionalFormatting>
  <conditionalFormatting sqref="S482">
    <cfRule type="expression" dxfId="810" priority="765">
      <formula>ISBLANK(S482)</formula>
    </cfRule>
  </conditionalFormatting>
  <conditionalFormatting sqref="S484">
    <cfRule type="expression" dxfId="809" priority="764">
      <formula>ISBLANK(S484)</formula>
    </cfRule>
  </conditionalFormatting>
  <conditionalFormatting sqref="S486">
    <cfRule type="expression" dxfId="808" priority="763">
      <formula>ISBLANK(S486)</formula>
    </cfRule>
  </conditionalFormatting>
  <conditionalFormatting sqref="S488">
    <cfRule type="expression" dxfId="807" priority="762">
      <formula>ISBLANK(S488)</formula>
    </cfRule>
  </conditionalFormatting>
  <conditionalFormatting sqref="S490">
    <cfRule type="expression" dxfId="806" priority="761">
      <formula>ISBLANK(S490)</formula>
    </cfRule>
  </conditionalFormatting>
  <conditionalFormatting sqref="S492">
    <cfRule type="expression" dxfId="805" priority="760">
      <formula>ISBLANK(S492)</formula>
    </cfRule>
  </conditionalFormatting>
  <conditionalFormatting sqref="S494">
    <cfRule type="expression" dxfId="804" priority="759">
      <formula>ISBLANK(S494)</formula>
    </cfRule>
  </conditionalFormatting>
  <conditionalFormatting sqref="S496">
    <cfRule type="expression" dxfId="803" priority="758">
      <formula>ISBLANK(S496)</formula>
    </cfRule>
  </conditionalFormatting>
  <conditionalFormatting sqref="S498">
    <cfRule type="expression" dxfId="802" priority="757">
      <formula>ISBLANK(S498)</formula>
    </cfRule>
  </conditionalFormatting>
  <conditionalFormatting sqref="S500">
    <cfRule type="expression" dxfId="801" priority="756">
      <formula>ISBLANK(S500)</formula>
    </cfRule>
  </conditionalFormatting>
  <conditionalFormatting sqref="S502">
    <cfRule type="expression" dxfId="800" priority="755">
      <formula>ISBLANK(S502)</formula>
    </cfRule>
  </conditionalFormatting>
  <conditionalFormatting sqref="S504">
    <cfRule type="expression" dxfId="799" priority="754">
      <formula>ISBLANK(S504)</formula>
    </cfRule>
  </conditionalFormatting>
  <conditionalFormatting sqref="S506">
    <cfRule type="expression" dxfId="798" priority="753">
      <formula>ISBLANK(S506)</formula>
    </cfRule>
  </conditionalFormatting>
  <conditionalFormatting sqref="S508">
    <cfRule type="expression" dxfId="797" priority="752">
      <formula>ISBLANK(S508)</formula>
    </cfRule>
  </conditionalFormatting>
  <conditionalFormatting sqref="S510">
    <cfRule type="expression" dxfId="796" priority="751">
      <formula>ISBLANK(S510)</formula>
    </cfRule>
  </conditionalFormatting>
  <conditionalFormatting sqref="S512">
    <cfRule type="expression" dxfId="795" priority="750">
      <formula>ISBLANK(S512)</formula>
    </cfRule>
  </conditionalFormatting>
  <conditionalFormatting sqref="S514">
    <cfRule type="expression" dxfId="794" priority="749">
      <formula>ISBLANK(S514)</formula>
    </cfRule>
  </conditionalFormatting>
  <conditionalFormatting sqref="S516">
    <cfRule type="expression" dxfId="793" priority="748">
      <formula>ISBLANK(S516)</formula>
    </cfRule>
  </conditionalFormatting>
  <conditionalFormatting sqref="S518">
    <cfRule type="expression" dxfId="792" priority="747">
      <formula>ISBLANK(S518)</formula>
    </cfRule>
  </conditionalFormatting>
  <conditionalFormatting sqref="S520">
    <cfRule type="expression" dxfId="791" priority="746">
      <formula>ISBLANK(S520)</formula>
    </cfRule>
  </conditionalFormatting>
  <conditionalFormatting sqref="S522">
    <cfRule type="expression" dxfId="790" priority="745">
      <formula>ISBLANK(S522)</formula>
    </cfRule>
  </conditionalFormatting>
  <conditionalFormatting sqref="S524">
    <cfRule type="expression" dxfId="789" priority="744">
      <formula>ISBLANK(S524)</formula>
    </cfRule>
  </conditionalFormatting>
  <conditionalFormatting sqref="S526">
    <cfRule type="expression" dxfId="788" priority="743">
      <formula>ISBLANK(S526)</formula>
    </cfRule>
  </conditionalFormatting>
  <conditionalFormatting sqref="S528">
    <cfRule type="expression" dxfId="787" priority="742">
      <formula>ISBLANK(S528)</formula>
    </cfRule>
  </conditionalFormatting>
  <conditionalFormatting sqref="S530">
    <cfRule type="expression" dxfId="786" priority="741">
      <formula>ISBLANK(S530)</formula>
    </cfRule>
  </conditionalFormatting>
  <conditionalFormatting sqref="S532">
    <cfRule type="expression" dxfId="785" priority="740">
      <formula>ISBLANK(S532)</formula>
    </cfRule>
  </conditionalFormatting>
  <conditionalFormatting sqref="AM531 AM529 AM527 AM525 AM523 AM521 AM519 AM517 AM515 AM513 AM511 AM509 AM507 AM505 AM503 AM501 AM499 AM497 AM495 AM493 AM491 AM489 AM487 AM485 AM483 AM481 AM479 AM477 AM475 AM473 AM471">
    <cfRule type="expression" dxfId="784" priority="739">
      <formula>ISBLANK(AM471)</formula>
    </cfRule>
  </conditionalFormatting>
  <conditionalFormatting sqref="AM472">
    <cfRule type="expression" dxfId="783" priority="738">
      <formula>ISBLANK(AM472)</formula>
    </cfRule>
  </conditionalFormatting>
  <conditionalFormatting sqref="AM474">
    <cfRule type="expression" dxfId="782" priority="737">
      <formula>ISBLANK(AM474)</formula>
    </cfRule>
  </conditionalFormatting>
  <conditionalFormatting sqref="AM476">
    <cfRule type="expression" dxfId="781" priority="736">
      <formula>ISBLANK(AM476)</formula>
    </cfRule>
  </conditionalFormatting>
  <conditionalFormatting sqref="AM478">
    <cfRule type="expression" dxfId="780" priority="735">
      <formula>ISBLANK(AM478)</formula>
    </cfRule>
  </conditionalFormatting>
  <conditionalFormatting sqref="AM480">
    <cfRule type="expression" dxfId="779" priority="734">
      <formula>ISBLANK(AM480)</formula>
    </cfRule>
  </conditionalFormatting>
  <conditionalFormatting sqref="AM482">
    <cfRule type="expression" dxfId="778" priority="733">
      <formula>ISBLANK(AM482)</formula>
    </cfRule>
  </conditionalFormatting>
  <conditionalFormatting sqref="AM484">
    <cfRule type="expression" dxfId="777" priority="732">
      <formula>ISBLANK(AM484)</formula>
    </cfRule>
  </conditionalFormatting>
  <conditionalFormatting sqref="AM486">
    <cfRule type="expression" dxfId="776" priority="731">
      <formula>ISBLANK(AM486)</formula>
    </cfRule>
  </conditionalFormatting>
  <conditionalFormatting sqref="AM488">
    <cfRule type="expression" dxfId="775" priority="730">
      <formula>ISBLANK(AM488)</formula>
    </cfRule>
  </conditionalFormatting>
  <conditionalFormatting sqref="AM490">
    <cfRule type="expression" dxfId="774" priority="729">
      <formula>ISBLANK(AM490)</formula>
    </cfRule>
  </conditionalFormatting>
  <conditionalFormatting sqref="AM492">
    <cfRule type="expression" dxfId="773" priority="728">
      <formula>ISBLANK(AM492)</formula>
    </cfRule>
  </conditionalFormatting>
  <conditionalFormatting sqref="AM494">
    <cfRule type="expression" dxfId="772" priority="727">
      <formula>ISBLANK(AM494)</formula>
    </cfRule>
  </conditionalFormatting>
  <conditionalFormatting sqref="AM496">
    <cfRule type="expression" dxfId="771" priority="726">
      <formula>ISBLANK(AM496)</formula>
    </cfRule>
  </conditionalFormatting>
  <conditionalFormatting sqref="AM498">
    <cfRule type="expression" dxfId="770" priority="725">
      <formula>ISBLANK(AM498)</formula>
    </cfRule>
  </conditionalFormatting>
  <conditionalFormatting sqref="AM500">
    <cfRule type="expression" dxfId="769" priority="724">
      <formula>ISBLANK(AM500)</formula>
    </cfRule>
  </conditionalFormatting>
  <conditionalFormatting sqref="AM502">
    <cfRule type="expression" dxfId="768" priority="723">
      <formula>ISBLANK(AM502)</formula>
    </cfRule>
  </conditionalFormatting>
  <conditionalFormatting sqref="AM504">
    <cfRule type="expression" dxfId="767" priority="722">
      <formula>ISBLANK(AM504)</formula>
    </cfRule>
  </conditionalFormatting>
  <conditionalFormatting sqref="AM506">
    <cfRule type="expression" dxfId="766" priority="721">
      <formula>ISBLANK(AM506)</formula>
    </cfRule>
  </conditionalFormatting>
  <conditionalFormatting sqref="AM508">
    <cfRule type="expression" dxfId="765" priority="720">
      <formula>ISBLANK(AM508)</formula>
    </cfRule>
  </conditionalFormatting>
  <conditionalFormatting sqref="AM510">
    <cfRule type="expression" dxfId="764" priority="719">
      <formula>ISBLANK(AM510)</formula>
    </cfRule>
  </conditionalFormatting>
  <conditionalFormatting sqref="AM512">
    <cfRule type="expression" dxfId="763" priority="718">
      <formula>ISBLANK(AM512)</formula>
    </cfRule>
  </conditionalFormatting>
  <conditionalFormatting sqref="AM514">
    <cfRule type="expression" dxfId="762" priority="717">
      <formula>ISBLANK(AM514)</formula>
    </cfRule>
  </conditionalFormatting>
  <conditionalFormatting sqref="AM516">
    <cfRule type="expression" dxfId="761" priority="716">
      <formula>ISBLANK(AM516)</formula>
    </cfRule>
  </conditionalFormatting>
  <conditionalFormatting sqref="AM518">
    <cfRule type="expression" dxfId="760" priority="715">
      <formula>ISBLANK(AM518)</formula>
    </cfRule>
  </conditionalFormatting>
  <conditionalFormatting sqref="AM520">
    <cfRule type="expression" dxfId="759" priority="714">
      <formula>ISBLANK(AM520)</formula>
    </cfRule>
  </conditionalFormatting>
  <conditionalFormatting sqref="AM522">
    <cfRule type="expression" dxfId="758" priority="713">
      <formula>ISBLANK(AM522)</formula>
    </cfRule>
  </conditionalFormatting>
  <conditionalFormatting sqref="AM524">
    <cfRule type="expression" dxfId="757" priority="712">
      <formula>ISBLANK(AM524)</formula>
    </cfRule>
  </conditionalFormatting>
  <conditionalFormatting sqref="AM526">
    <cfRule type="expression" dxfId="756" priority="711">
      <formula>ISBLANK(AM526)</formula>
    </cfRule>
  </conditionalFormatting>
  <conditionalFormatting sqref="AM528">
    <cfRule type="expression" dxfId="755" priority="710">
      <formula>ISBLANK(AM528)</formula>
    </cfRule>
  </conditionalFormatting>
  <conditionalFormatting sqref="AM530">
    <cfRule type="expression" dxfId="754" priority="709">
      <formula>ISBLANK(AM530)</formula>
    </cfRule>
  </conditionalFormatting>
  <conditionalFormatting sqref="AM532">
    <cfRule type="expression" dxfId="753" priority="708">
      <formula>ISBLANK(AM532)</formula>
    </cfRule>
  </conditionalFormatting>
  <conditionalFormatting sqref="AN531 AN529 AN527 AN525 AN523 AN521 AN519 AN517 AN515 AN513 AN511 AN509 AN507 AN505 AN503 AN501 AN499 AN497 AN495 AN493 AN491 AN489 AN487 AN485 AN483 AN481 AN479 AN477 AN475 AN473 AN471">
    <cfRule type="expression" dxfId="752" priority="707">
      <formula>ISBLANK(AN471)</formula>
    </cfRule>
  </conditionalFormatting>
  <conditionalFormatting sqref="AN472">
    <cfRule type="expression" dxfId="751" priority="706">
      <formula>ISBLANK(AN472)</formula>
    </cfRule>
  </conditionalFormatting>
  <conditionalFormatting sqref="AN474">
    <cfRule type="expression" dxfId="750" priority="705">
      <formula>ISBLANK(AN474)</formula>
    </cfRule>
  </conditionalFormatting>
  <conditionalFormatting sqref="AN476">
    <cfRule type="expression" dxfId="749" priority="704">
      <formula>ISBLANK(AN476)</formula>
    </cfRule>
  </conditionalFormatting>
  <conditionalFormatting sqref="AN478">
    <cfRule type="expression" dxfId="748" priority="703">
      <formula>ISBLANK(AN478)</formula>
    </cfRule>
  </conditionalFormatting>
  <conditionalFormatting sqref="AN480">
    <cfRule type="expression" dxfId="747" priority="702">
      <formula>ISBLANK(AN480)</formula>
    </cfRule>
  </conditionalFormatting>
  <conditionalFormatting sqref="AN482">
    <cfRule type="expression" dxfId="746" priority="701">
      <formula>ISBLANK(AN482)</formula>
    </cfRule>
  </conditionalFormatting>
  <conditionalFormatting sqref="AN484">
    <cfRule type="expression" dxfId="745" priority="700">
      <formula>ISBLANK(AN484)</formula>
    </cfRule>
  </conditionalFormatting>
  <conditionalFormatting sqref="AN486">
    <cfRule type="expression" dxfId="744" priority="699">
      <formula>ISBLANK(AN486)</formula>
    </cfRule>
  </conditionalFormatting>
  <conditionalFormatting sqref="AN488">
    <cfRule type="expression" dxfId="743" priority="698">
      <formula>ISBLANK(AN488)</formula>
    </cfRule>
  </conditionalFormatting>
  <conditionalFormatting sqref="AN490">
    <cfRule type="expression" dxfId="742" priority="697">
      <formula>ISBLANK(AN490)</formula>
    </cfRule>
  </conditionalFormatting>
  <conditionalFormatting sqref="AN492">
    <cfRule type="expression" dxfId="741" priority="696">
      <formula>ISBLANK(AN492)</formula>
    </cfRule>
  </conditionalFormatting>
  <conditionalFormatting sqref="AN494">
    <cfRule type="expression" dxfId="740" priority="695">
      <formula>ISBLANK(AN494)</formula>
    </cfRule>
  </conditionalFormatting>
  <conditionalFormatting sqref="AN496">
    <cfRule type="expression" dxfId="739" priority="694">
      <formula>ISBLANK(AN496)</formula>
    </cfRule>
  </conditionalFormatting>
  <conditionalFormatting sqref="AN498">
    <cfRule type="expression" dxfId="738" priority="693">
      <formula>ISBLANK(AN498)</formula>
    </cfRule>
  </conditionalFormatting>
  <conditionalFormatting sqref="AN500">
    <cfRule type="expression" dxfId="737" priority="692">
      <formula>ISBLANK(AN500)</formula>
    </cfRule>
  </conditionalFormatting>
  <conditionalFormatting sqref="AN502">
    <cfRule type="expression" dxfId="736" priority="691">
      <formula>ISBLANK(AN502)</formula>
    </cfRule>
  </conditionalFormatting>
  <conditionalFormatting sqref="AN504">
    <cfRule type="expression" dxfId="735" priority="690">
      <formula>ISBLANK(AN504)</formula>
    </cfRule>
  </conditionalFormatting>
  <conditionalFormatting sqref="AN506">
    <cfRule type="expression" dxfId="734" priority="689">
      <formula>ISBLANK(AN506)</formula>
    </cfRule>
  </conditionalFormatting>
  <conditionalFormatting sqref="AN508">
    <cfRule type="expression" dxfId="733" priority="688">
      <formula>ISBLANK(AN508)</formula>
    </cfRule>
  </conditionalFormatting>
  <conditionalFormatting sqref="AN510">
    <cfRule type="expression" dxfId="732" priority="687">
      <formula>ISBLANK(AN510)</formula>
    </cfRule>
  </conditionalFormatting>
  <conditionalFormatting sqref="AN512">
    <cfRule type="expression" dxfId="731" priority="686">
      <formula>ISBLANK(AN512)</formula>
    </cfRule>
  </conditionalFormatting>
  <conditionalFormatting sqref="AN514">
    <cfRule type="expression" dxfId="730" priority="685">
      <formula>ISBLANK(AN514)</formula>
    </cfRule>
  </conditionalFormatting>
  <conditionalFormatting sqref="AN516">
    <cfRule type="expression" dxfId="729" priority="684">
      <formula>ISBLANK(AN516)</formula>
    </cfRule>
  </conditionalFormatting>
  <conditionalFormatting sqref="AN518">
    <cfRule type="expression" dxfId="728" priority="683">
      <formula>ISBLANK(AN518)</formula>
    </cfRule>
  </conditionalFormatting>
  <conditionalFormatting sqref="AN520">
    <cfRule type="expression" dxfId="727" priority="682">
      <formula>ISBLANK(AN520)</formula>
    </cfRule>
  </conditionalFormatting>
  <conditionalFormatting sqref="AN522">
    <cfRule type="expression" dxfId="726" priority="681">
      <formula>ISBLANK(AN522)</formula>
    </cfRule>
  </conditionalFormatting>
  <conditionalFormatting sqref="AN524">
    <cfRule type="expression" dxfId="725" priority="680">
      <formula>ISBLANK(AN524)</formula>
    </cfRule>
  </conditionalFormatting>
  <conditionalFormatting sqref="AN526">
    <cfRule type="expression" dxfId="724" priority="679">
      <formula>ISBLANK(AN526)</formula>
    </cfRule>
  </conditionalFormatting>
  <conditionalFormatting sqref="AN528">
    <cfRule type="expression" dxfId="723" priority="678">
      <formula>ISBLANK(AN528)</formula>
    </cfRule>
  </conditionalFormatting>
  <conditionalFormatting sqref="AN530">
    <cfRule type="expression" dxfId="722" priority="677">
      <formula>ISBLANK(AN530)</formula>
    </cfRule>
  </conditionalFormatting>
  <conditionalFormatting sqref="AN532">
    <cfRule type="expression" dxfId="721" priority="676">
      <formula>ISBLANK(AN532)</formula>
    </cfRule>
  </conditionalFormatting>
  <conditionalFormatting sqref="AO531 AO529 AO527 AO525 AO523 AO521 AO519 AO517 AO515 AO513 AO511 AO509 AO507 AO505 AO503 AO501 AO499 AO497 AO495 AO493 AO491 AO489 AO487 AO485 AO483 AO481 AO479 AO477 AO475 AO473 AO471">
    <cfRule type="expression" dxfId="720" priority="675">
      <formula>ISBLANK(AO471)</formula>
    </cfRule>
  </conditionalFormatting>
  <conditionalFormatting sqref="AO472">
    <cfRule type="expression" dxfId="719" priority="674">
      <formula>ISBLANK(AO472)</formula>
    </cfRule>
  </conditionalFormatting>
  <conditionalFormatting sqref="AO474">
    <cfRule type="expression" dxfId="718" priority="673">
      <formula>ISBLANK(AO474)</formula>
    </cfRule>
  </conditionalFormatting>
  <conditionalFormatting sqref="AO476">
    <cfRule type="expression" dxfId="717" priority="672">
      <formula>ISBLANK(AO476)</formula>
    </cfRule>
  </conditionalFormatting>
  <conditionalFormatting sqref="AO478">
    <cfRule type="expression" dxfId="716" priority="671">
      <formula>ISBLANK(AO478)</formula>
    </cfRule>
  </conditionalFormatting>
  <conditionalFormatting sqref="AO480">
    <cfRule type="expression" dxfId="715" priority="670">
      <formula>ISBLANK(AO480)</formula>
    </cfRule>
  </conditionalFormatting>
  <conditionalFormatting sqref="AO482">
    <cfRule type="expression" dxfId="714" priority="669">
      <formula>ISBLANK(AO482)</formula>
    </cfRule>
  </conditionalFormatting>
  <conditionalFormatting sqref="AO484">
    <cfRule type="expression" dxfId="713" priority="668">
      <formula>ISBLANK(AO484)</formula>
    </cfRule>
  </conditionalFormatting>
  <conditionalFormatting sqref="AO486">
    <cfRule type="expression" dxfId="712" priority="667">
      <formula>ISBLANK(AO486)</formula>
    </cfRule>
  </conditionalFormatting>
  <conditionalFormatting sqref="AO488">
    <cfRule type="expression" dxfId="711" priority="666">
      <formula>ISBLANK(AO488)</formula>
    </cfRule>
  </conditionalFormatting>
  <conditionalFormatting sqref="AO490">
    <cfRule type="expression" dxfId="710" priority="665">
      <formula>ISBLANK(AO490)</formula>
    </cfRule>
  </conditionalFormatting>
  <conditionalFormatting sqref="AO492">
    <cfRule type="expression" dxfId="709" priority="664">
      <formula>ISBLANK(AO492)</formula>
    </cfRule>
  </conditionalFormatting>
  <conditionalFormatting sqref="AO494">
    <cfRule type="expression" dxfId="708" priority="663">
      <formula>ISBLANK(AO494)</formula>
    </cfRule>
  </conditionalFormatting>
  <conditionalFormatting sqref="AO496">
    <cfRule type="expression" dxfId="707" priority="662">
      <formula>ISBLANK(AO496)</formula>
    </cfRule>
  </conditionalFormatting>
  <conditionalFormatting sqref="AO498">
    <cfRule type="expression" dxfId="706" priority="661">
      <formula>ISBLANK(AO498)</formula>
    </cfRule>
  </conditionalFormatting>
  <conditionalFormatting sqref="AO500">
    <cfRule type="expression" dxfId="705" priority="660">
      <formula>ISBLANK(AO500)</formula>
    </cfRule>
  </conditionalFormatting>
  <conditionalFormatting sqref="AO502">
    <cfRule type="expression" dxfId="704" priority="659">
      <formula>ISBLANK(AO502)</formula>
    </cfRule>
  </conditionalFormatting>
  <conditionalFormatting sqref="AO504">
    <cfRule type="expression" dxfId="703" priority="658">
      <formula>ISBLANK(AO504)</formula>
    </cfRule>
  </conditionalFormatting>
  <conditionalFormatting sqref="AO506">
    <cfRule type="expression" dxfId="702" priority="657">
      <formula>ISBLANK(AO506)</formula>
    </cfRule>
  </conditionalFormatting>
  <conditionalFormatting sqref="AO508">
    <cfRule type="expression" dxfId="701" priority="656">
      <formula>ISBLANK(AO508)</formula>
    </cfRule>
  </conditionalFormatting>
  <conditionalFormatting sqref="AO510">
    <cfRule type="expression" dxfId="700" priority="655">
      <formula>ISBLANK(AO510)</formula>
    </cfRule>
  </conditionalFormatting>
  <conditionalFormatting sqref="AO512">
    <cfRule type="expression" dxfId="699" priority="654">
      <formula>ISBLANK(AO512)</formula>
    </cfRule>
  </conditionalFormatting>
  <conditionalFormatting sqref="AO514">
    <cfRule type="expression" dxfId="698" priority="653">
      <formula>ISBLANK(AO514)</formula>
    </cfRule>
  </conditionalFormatting>
  <conditionalFormatting sqref="AO516">
    <cfRule type="expression" dxfId="697" priority="652">
      <formula>ISBLANK(AO516)</formula>
    </cfRule>
  </conditionalFormatting>
  <conditionalFormatting sqref="AO518">
    <cfRule type="expression" dxfId="696" priority="651">
      <formula>ISBLANK(AO518)</formula>
    </cfRule>
  </conditionalFormatting>
  <conditionalFormatting sqref="AO520">
    <cfRule type="expression" dxfId="695" priority="650">
      <formula>ISBLANK(AO520)</formula>
    </cfRule>
  </conditionalFormatting>
  <conditionalFormatting sqref="AO522">
    <cfRule type="expression" dxfId="694" priority="649">
      <formula>ISBLANK(AO522)</formula>
    </cfRule>
  </conditionalFormatting>
  <conditionalFormatting sqref="AO524">
    <cfRule type="expression" dxfId="693" priority="648">
      <formula>ISBLANK(AO524)</formula>
    </cfRule>
  </conditionalFormatting>
  <conditionalFormatting sqref="BV369:BW369 BP534 BU534 BW534 A533:F534 H533:Y534 AT534:BN534 AS534:AS538 BM539:BW540 BP541 BS541:BW541 BO543:BW543 A539:Y544 A545:F545 BN545 BP545:BQ545 BZ545:XFD545 BT545 H545:Y545 A546:G546 BN546:BP546 BS546:BT546 BW546 BM547:BW547 AD563:AK563 AD565 AD566:AE566 AD547:AD562 G561:K564 F561:F569 J565:K569 AG547:AK562 AI559:AJ564 AG564:AK566 I546:Y546 AJ566:AJ568 J564:T568 F569:T569 AX547:BI570 BH546:BI569 AN546:BK568 AN569:BM569 BL548:BW565 BL566:BM568 BN566:BW569 BT570:BW570 I574:AK574 I570:Y573 AA567:AK573 AA565:AC566 AA564:AD564 AA539:AK546 X564:Y569 U547:W569 H575:AK575 A608:BM608 H576:Y584 J585:Y585 BS575:BW585 BP575:BP585 BM575 Z576:AK585 BO608:BW608 BO570:BQ570 BO571:BW574 BP609:BQ610 AM576:BM585 AM575:BK575 AM369:BS369 AM370:BW532 AM533:BN533 AM534:AR534 AM539:BK540 AM541:BM541 AM543:BM543 AM542:BW542 AM544:BW544 AM545:BJ545 AM570:BM574 I609:BM609 I610:BK610 A615:BW616 H611:R612 BT609:BW612 A609:F612 BK611:BK614 BN570:BN614 A1:XFD15 A570:C584 E570:F584 A617:F617 BP617 BS617:BU617 H617:BN617 BN618:BU618 A618:C619 BQ619:BW619 E618:G619 I619:Y619 BE619:BJ619 BD619:BD621 A622:C622 I618:AK618 AB619:AK619 Z619:AA621 E622:F622 AM622:BM622 AM619:BC619 AM618:BK618 B623:C624 E623:E624 BY622:XFD622 AS623:BM624 BS622:BT624 BP619:BP624 H622:AK622 H623:I624 Z623:AC624 AL618:AL624 BY615:XFD619 BY369:XFD534 BY608:XFD612 BY546:XFD585 BY539:XFD544 A547:E569">
    <cfRule type="expression" dxfId="692" priority="647">
      <formula>ISBLANK(A1)</formula>
    </cfRule>
  </conditionalFormatting>
  <conditionalFormatting sqref="B471">
    <cfRule type="expression" dxfId="691" priority="642">
      <formula>ISBLANK(B471)</formula>
    </cfRule>
  </conditionalFormatting>
  <conditionalFormatting sqref="B471">
    <cfRule type="expression" dxfId="690" priority="641">
      <formula>ISBLANK(B471)</formula>
    </cfRule>
  </conditionalFormatting>
  <conditionalFormatting sqref="BP533 BU533 BW533">
    <cfRule type="expression" dxfId="689" priority="639">
      <formula>ISBLANK(BP533)</formula>
    </cfRule>
  </conditionalFormatting>
  <conditionalFormatting sqref="BP533 BU533 BW533">
    <cfRule type="expression" dxfId="688" priority="638">
      <formula>ISBLANK(BP533)</formula>
    </cfRule>
  </conditionalFormatting>
  <conditionalFormatting sqref="AG535:AK536 AR535:AR536 AT535:BJ536">
    <cfRule type="cellIs" dxfId="687" priority="637" operator="equal">
      <formula>1</formula>
    </cfRule>
  </conditionalFormatting>
  <conditionalFormatting sqref="BP536 BU536 BW536 BY535:XFD536 A535:F536 H535:H536 J535:Y536 AT535:BN536 AA535:AK536 AM535:AR536">
    <cfRule type="expression" dxfId="686" priority="636">
      <formula>ISBLANK(A535)</formula>
    </cfRule>
  </conditionalFormatting>
  <conditionalFormatting sqref="BP536 BU536 BW536 BY535:XFD536 A535:F536 H535:Y536 AT535:BN536 AA535:AK536 AM535:AR536">
    <cfRule type="expression" dxfId="685" priority="635">
      <formula>ISBLANK(A535)</formula>
    </cfRule>
  </conditionalFormatting>
  <conditionalFormatting sqref="BP535 BU535 BW535">
    <cfRule type="expression" dxfId="684" priority="633">
      <formula>ISBLANK(BP535)</formula>
    </cfRule>
  </conditionalFormatting>
  <conditionalFormatting sqref="BP535 BU535 BW535">
    <cfRule type="expression" dxfId="683" priority="632">
      <formula>ISBLANK(BP535)</formula>
    </cfRule>
  </conditionalFormatting>
  <conditionalFormatting sqref="AG537:AK538 AR537:AR538 AT537:BJ538">
    <cfRule type="cellIs" dxfId="682" priority="631" operator="equal">
      <formula>1</formula>
    </cfRule>
  </conditionalFormatting>
  <conditionalFormatting sqref="BP538 BU538 BW538 BY537:XFD538 A537:F538 J537:Y538 AT537:BN538 AA537:AK538 AM537:AR538">
    <cfRule type="expression" dxfId="681" priority="630">
      <formula>ISBLANK(A537)</formula>
    </cfRule>
  </conditionalFormatting>
  <conditionalFormatting sqref="BP538 BU538 BW538 BY537:XFD538 A537:F538 I537:Y538 AT537:BN538 AA537:AK538 AM537:AR538">
    <cfRule type="expression" dxfId="680" priority="629">
      <formula>ISBLANK(A537)</formula>
    </cfRule>
  </conditionalFormatting>
  <conditionalFormatting sqref="BP537 BU537 BW537">
    <cfRule type="expression" dxfId="679" priority="627">
      <formula>ISBLANK(BP537)</formula>
    </cfRule>
  </conditionalFormatting>
  <conditionalFormatting sqref="BP537 BU537 BW537">
    <cfRule type="expression" dxfId="678" priority="626">
      <formula>ISBLANK(BP537)</formula>
    </cfRule>
  </conditionalFormatting>
  <conditionalFormatting sqref="BN541">
    <cfRule type="expression" dxfId="677" priority="625">
      <formula>ISBLANK(BN541)</formula>
    </cfRule>
  </conditionalFormatting>
  <conditionalFormatting sqref="BN541">
    <cfRule type="expression" dxfId="676" priority="624">
      <formula>ISBLANK(BN541)</formula>
    </cfRule>
  </conditionalFormatting>
  <conditionalFormatting sqref="BN543">
    <cfRule type="expression" dxfId="675" priority="623">
      <formula>ISBLANK(BN543)</formula>
    </cfRule>
  </conditionalFormatting>
  <conditionalFormatting sqref="BN543">
    <cfRule type="expression" dxfId="674" priority="622">
      <formula>ISBLANK(BN543)</formula>
    </cfRule>
  </conditionalFormatting>
  <conditionalFormatting sqref="G564:H567">
    <cfRule type="expression" dxfId="673" priority="619">
      <formula>ISBLANK(G564)</formula>
    </cfRule>
  </conditionalFormatting>
  <conditionalFormatting sqref="G564:I567">
    <cfRule type="expression" dxfId="672" priority="618">
      <formula>ISBLANK(G564)</formula>
    </cfRule>
  </conditionalFormatting>
  <conditionalFormatting sqref="AF566">
    <cfRule type="expression" dxfId="671" priority="605">
      <formula>ISBLANK(AF566)</formula>
    </cfRule>
  </conditionalFormatting>
  <conditionalFormatting sqref="AF566">
    <cfRule type="expression" dxfId="670" priority="604">
      <formula>ISBLANK(AF566)</formula>
    </cfRule>
  </conditionalFormatting>
  <conditionalFormatting sqref="AE562:AF562">
    <cfRule type="expression" dxfId="669" priority="609">
      <formula>ISBLANK(AE562)</formula>
    </cfRule>
  </conditionalFormatting>
  <conditionalFormatting sqref="AE562:AF562">
    <cfRule type="expression" dxfId="668" priority="608">
      <formula>ISBLANK(AE562)</formula>
    </cfRule>
  </conditionalFormatting>
  <conditionalFormatting sqref="AE564:AF565">
    <cfRule type="expression" dxfId="667" priority="607">
      <formula>ISBLANK(AE564)</formula>
    </cfRule>
  </conditionalFormatting>
  <conditionalFormatting sqref="AE564:AF565">
    <cfRule type="expression" dxfId="666" priority="606">
      <formula>ISBLANK(AE564)</formula>
    </cfRule>
  </conditionalFormatting>
  <conditionalFormatting sqref="G567:G569">
    <cfRule type="expression" dxfId="665" priority="603">
      <formula>ISBLANK(G567)</formula>
    </cfRule>
  </conditionalFormatting>
  <conditionalFormatting sqref="G567:G569 I567:I569">
    <cfRule type="expression" dxfId="664" priority="602">
      <formula>ISBLANK(G567)</formula>
    </cfRule>
  </conditionalFormatting>
  <conditionalFormatting sqref="AE560:AF560">
    <cfRule type="expression" dxfId="663" priority="573">
      <formula>ISBLANK(AE560)</formula>
    </cfRule>
  </conditionalFormatting>
  <conditionalFormatting sqref="AE560:AF560">
    <cfRule type="expression" dxfId="662" priority="572">
      <formula>ISBLANK(AE560)</formula>
    </cfRule>
  </conditionalFormatting>
  <conditionalFormatting sqref="AE559:AF559">
    <cfRule type="expression" dxfId="661" priority="571">
      <formula>ISBLANK(AE559)</formula>
    </cfRule>
  </conditionalFormatting>
  <conditionalFormatting sqref="AE559:AF559">
    <cfRule type="expression" dxfId="660" priority="570">
      <formula>ISBLANK(AE559)</formula>
    </cfRule>
  </conditionalFormatting>
  <conditionalFormatting sqref="AE561:AF561">
    <cfRule type="expression" dxfId="659" priority="569">
      <formula>ISBLANK(AE561)</formula>
    </cfRule>
  </conditionalFormatting>
  <conditionalFormatting sqref="AE561:AF561">
    <cfRule type="expression" dxfId="658" priority="568">
      <formula>ISBLANK(AE561)</formula>
    </cfRule>
  </conditionalFormatting>
  <conditionalFormatting sqref="AE557:AF557">
    <cfRule type="expression" dxfId="657" priority="567">
      <formula>ISBLANK(AE557)</formula>
    </cfRule>
  </conditionalFormatting>
  <conditionalFormatting sqref="AE557:AF557">
    <cfRule type="expression" dxfId="656" priority="566">
      <formula>ISBLANK(AE557)</formula>
    </cfRule>
  </conditionalFormatting>
  <conditionalFormatting sqref="AE556:AF556">
    <cfRule type="expression" dxfId="655" priority="565">
      <formula>ISBLANK(AE556)</formula>
    </cfRule>
  </conditionalFormatting>
  <conditionalFormatting sqref="AE556:AF556">
    <cfRule type="expression" dxfId="654" priority="564">
      <formula>ISBLANK(AE556)</formula>
    </cfRule>
  </conditionalFormatting>
  <conditionalFormatting sqref="AE558:AF558">
    <cfRule type="expression" dxfId="653" priority="563">
      <formula>ISBLANK(AE558)</formula>
    </cfRule>
  </conditionalFormatting>
  <conditionalFormatting sqref="AE558:AF558">
    <cfRule type="expression" dxfId="652" priority="562">
      <formula>ISBLANK(AE558)</formula>
    </cfRule>
  </conditionalFormatting>
  <conditionalFormatting sqref="AE548:AF548">
    <cfRule type="expression" dxfId="651" priority="549">
      <formula>ISBLANK(AE548)</formula>
    </cfRule>
  </conditionalFormatting>
  <conditionalFormatting sqref="AE548:AF548">
    <cfRule type="expression" dxfId="650" priority="548">
      <formula>ISBLANK(AE548)</formula>
    </cfRule>
  </conditionalFormatting>
  <conditionalFormatting sqref="AE547:AF547">
    <cfRule type="expression" dxfId="649" priority="547">
      <formula>ISBLANK(AE547)</formula>
    </cfRule>
  </conditionalFormatting>
  <conditionalFormatting sqref="AE547:AF547">
    <cfRule type="expression" dxfId="648" priority="546">
      <formula>ISBLANK(AE547)</formula>
    </cfRule>
  </conditionalFormatting>
  <conditionalFormatting sqref="AE549:AF549">
    <cfRule type="expression" dxfId="647" priority="545">
      <formula>ISBLANK(AE549)</formula>
    </cfRule>
  </conditionalFormatting>
  <conditionalFormatting sqref="AE549:AF549">
    <cfRule type="expression" dxfId="646" priority="544">
      <formula>ISBLANK(AE549)</formula>
    </cfRule>
  </conditionalFormatting>
  <conditionalFormatting sqref="AE551:AF551">
    <cfRule type="expression" dxfId="645" priority="543">
      <formula>ISBLANK(AE551)</formula>
    </cfRule>
  </conditionalFormatting>
  <conditionalFormatting sqref="AE551:AF551">
    <cfRule type="expression" dxfId="644" priority="542">
      <formula>ISBLANK(AE551)</formula>
    </cfRule>
  </conditionalFormatting>
  <conditionalFormatting sqref="AE550:AF550">
    <cfRule type="expression" dxfId="643" priority="541">
      <formula>ISBLANK(AE550)</formula>
    </cfRule>
  </conditionalFormatting>
  <conditionalFormatting sqref="AE550:AF550">
    <cfRule type="expression" dxfId="642" priority="540">
      <formula>ISBLANK(AE550)</formula>
    </cfRule>
  </conditionalFormatting>
  <conditionalFormatting sqref="AE552:AF552">
    <cfRule type="expression" dxfId="641" priority="539">
      <formula>ISBLANK(AE552)</formula>
    </cfRule>
  </conditionalFormatting>
  <conditionalFormatting sqref="AE552:AF552">
    <cfRule type="expression" dxfId="640" priority="538">
      <formula>ISBLANK(AE552)</formula>
    </cfRule>
  </conditionalFormatting>
  <conditionalFormatting sqref="AE554:AF554">
    <cfRule type="expression" dxfId="639" priority="537">
      <formula>ISBLANK(AE554)</formula>
    </cfRule>
  </conditionalFormatting>
  <conditionalFormatting sqref="AE554:AF554">
    <cfRule type="expression" dxfId="638" priority="536">
      <formula>ISBLANK(AE554)</formula>
    </cfRule>
  </conditionalFormatting>
  <conditionalFormatting sqref="AE553:AF553">
    <cfRule type="expression" dxfId="637" priority="535">
      <formula>ISBLANK(AE553)</formula>
    </cfRule>
  </conditionalFormatting>
  <conditionalFormatting sqref="AE553:AF553">
    <cfRule type="expression" dxfId="636" priority="534">
      <formula>ISBLANK(AE553)</formula>
    </cfRule>
  </conditionalFormatting>
  <conditionalFormatting sqref="AE555:AF555">
    <cfRule type="expression" dxfId="635" priority="533">
      <formula>ISBLANK(AE555)</formula>
    </cfRule>
  </conditionalFormatting>
  <conditionalFormatting sqref="AE555:AF555">
    <cfRule type="expression" dxfId="634" priority="532">
      <formula>ISBLANK(AE555)</formula>
    </cfRule>
  </conditionalFormatting>
  <conditionalFormatting sqref="A585:C585 E585:F585 H585">
    <cfRule type="expression" dxfId="633" priority="531">
      <formula>ISBLANK(A585)</formula>
    </cfRule>
  </conditionalFormatting>
  <conditionalFormatting sqref="A585:C585 E585:F585 H585:I585">
    <cfRule type="expression" dxfId="632" priority="530">
      <formula>ISBLANK(A585)</formula>
    </cfRule>
  </conditionalFormatting>
  <conditionalFormatting sqref="AG586:AK596 AR586:BJ596">
    <cfRule type="cellIs" dxfId="631" priority="529" operator="equal">
      <formula>1</formula>
    </cfRule>
  </conditionalFormatting>
  <conditionalFormatting sqref="A586:C595 E586:F595 H586:H595 BS586:BW596 BP586:BP596 BM586 J586:AK596 AM587:BM596 AM586:BK586 BY586:XFD596">
    <cfRule type="expression" dxfId="630" priority="528">
      <formula>ISBLANK(A586)</formula>
    </cfRule>
  </conditionalFormatting>
  <conditionalFormatting sqref="H586:AK586 A586:C595 E586:F595 H587:Y595 J596:Y596 BS586:BW596 BP586:BP596 BM586 Z587:AK596 AM587:BM596 AM586:BK586 BY586:XFD596">
    <cfRule type="expression" dxfId="629" priority="527">
      <formula>ISBLANK(A586)</formula>
    </cfRule>
  </conditionalFormatting>
  <conditionalFormatting sqref="A596:C596 E596:F596 H596">
    <cfRule type="expression" dxfId="628" priority="526">
      <formula>ISBLANK(A596)</formula>
    </cfRule>
  </conditionalFormatting>
  <conditionalFormatting sqref="A596:C596 E596:F596 H596:I596">
    <cfRule type="expression" dxfId="627" priority="525">
      <formula>ISBLANK(A596)</formula>
    </cfRule>
  </conditionalFormatting>
  <conditionalFormatting sqref="AG597:AK607 AR597:BJ607">
    <cfRule type="cellIs" dxfId="626" priority="524" operator="equal">
      <formula>1</formula>
    </cfRule>
  </conditionalFormatting>
  <conditionalFormatting sqref="A597:C606 E597:F606 H597:H606 BS597:BW607 BP597:BP607 J597:AE607 BM597 AG597:AK607 AM598:BM607 AM597:BK597 BY597:XFD607">
    <cfRule type="expression" dxfId="625" priority="523">
      <formula>ISBLANK(A597)</formula>
    </cfRule>
  </conditionalFormatting>
  <conditionalFormatting sqref="H597:AE597 A597:C606 E597:F606 H598:Y606 J607:Y607 BS597:BW607 BP597:BP607 Z598:AE607 BM597 AG597:AK607 AM597:BK597 AM598:BM607 BY597:XFD607">
    <cfRule type="expression" dxfId="624" priority="522">
      <formula>ISBLANK(A597)</formula>
    </cfRule>
  </conditionalFormatting>
  <conditionalFormatting sqref="A607:C607 E607:F607 H607">
    <cfRule type="expression" dxfId="623" priority="521">
      <formula>ISBLANK(A607)</formula>
    </cfRule>
  </conditionalFormatting>
  <conditionalFormatting sqref="A607:C607 E607:F607 H607:I607">
    <cfRule type="expression" dxfId="622" priority="520">
      <formula>ISBLANK(A607)</formula>
    </cfRule>
  </conditionalFormatting>
  <conditionalFormatting sqref="AF597:AF607">
    <cfRule type="expression" dxfId="621" priority="519">
      <formula>ISBLANK(AF597)</formula>
    </cfRule>
  </conditionalFormatting>
  <conditionalFormatting sqref="AF597:AF607">
    <cfRule type="expression" dxfId="620" priority="518">
      <formula>ISBLANK(AF597)</formula>
    </cfRule>
  </conditionalFormatting>
  <conditionalFormatting sqref="I612">
    <cfRule type="expression" dxfId="619" priority="517">
      <formula>ISBLANK(I612)</formula>
    </cfRule>
  </conditionalFormatting>
  <conditionalFormatting sqref="AR611:BJ611 AG611:AK611">
    <cfRule type="cellIs" dxfId="618" priority="516" operator="equal">
      <formula>1</formula>
    </cfRule>
  </conditionalFormatting>
  <conditionalFormatting sqref="S611:AP611 BP611:BQ611 BM611 AR611:BJ611">
    <cfRule type="expression" dxfId="617" priority="515">
      <formula>ISBLANK(S611)</formula>
    </cfRule>
  </conditionalFormatting>
  <conditionalFormatting sqref="BP611:BQ611 S611:AP611 BM611 AR611:BJ611">
    <cfRule type="expression" dxfId="616" priority="514">
      <formula>ISBLANK(S611)</formula>
    </cfRule>
  </conditionalFormatting>
  <conditionalFormatting sqref="AR612:BJ612 AG612:AK612">
    <cfRule type="cellIs" dxfId="615" priority="513" operator="equal">
      <formula>1</formula>
    </cfRule>
  </conditionalFormatting>
  <conditionalFormatting sqref="S612:AP612 BP612:BQ612 BM612 AR612:BJ612">
    <cfRule type="expression" dxfId="614" priority="512">
      <formula>ISBLANK(S612)</formula>
    </cfRule>
  </conditionalFormatting>
  <conditionalFormatting sqref="BP612:BQ612 S612:AP612 BM612 AR612:BJ612">
    <cfRule type="expression" dxfId="613" priority="511">
      <formula>ISBLANK(S612)</formula>
    </cfRule>
  </conditionalFormatting>
  <conditionalFormatting sqref="AQ611">
    <cfRule type="expression" dxfId="612" priority="510">
      <formula>ISBLANK(AQ611)</formula>
    </cfRule>
  </conditionalFormatting>
  <conditionalFormatting sqref="AQ611">
    <cfRule type="expression" dxfId="611" priority="509">
      <formula>ISBLANK(AQ611)</formula>
    </cfRule>
  </conditionalFormatting>
  <conditionalFormatting sqref="AQ612">
    <cfRule type="expression" dxfId="610" priority="508">
      <formula>ISBLANK(AQ612)</formula>
    </cfRule>
  </conditionalFormatting>
  <conditionalFormatting sqref="AQ612">
    <cfRule type="expression" dxfId="609" priority="507">
      <formula>ISBLANK(AQ612)</formula>
    </cfRule>
  </conditionalFormatting>
  <conditionalFormatting sqref="H613 J613:R613 BT613:BW613 A613:F613 BY613:XFD613">
    <cfRule type="expression" dxfId="608" priority="506">
      <formula>ISBLANK(A613)</formula>
    </cfRule>
  </conditionalFormatting>
  <conditionalFormatting sqref="H613:R613 BT613:BW613 A613:F613 BY613:XFD613">
    <cfRule type="expression" dxfId="607" priority="505">
      <formula>ISBLANK(A613)</formula>
    </cfRule>
  </conditionalFormatting>
  <conditionalFormatting sqref="I613">
    <cfRule type="expression" dxfId="606" priority="504">
      <formula>ISBLANK(I613)</formula>
    </cfRule>
  </conditionalFormatting>
  <conditionalFormatting sqref="AR613:BJ613 AG613:AK613">
    <cfRule type="cellIs" dxfId="605" priority="503" operator="equal">
      <formula>1</formula>
    </cfRule>
  </conditionalFormatting>
  <conditionalFormatting sqref="S613:AP613 BP613:BQ613 BM613 AR613:BJ613">
    <cfRule type="expression" dxfId="604" priority="502">
      <formula>ISBLANK(S613)</formula>
    </cfRule>
  </conditionalFormatting>
  <conditionalFormatting sqref="BP613:BQ613 S613:AP613 BM613 AR613:BJ613">
    <cfRule type="expression" dxfId="603" priority="501">
      <formula>ISBLANK(S613)</formula>
    </cfRule>
  </conditionalFormatting>
  <conditionalFormatting sqref="AQ613">
    <cfRule type="expression" dxfId="602" priority="500">
      <formula>ISBLANK(AQ613)</formula>
    </cfRule>
  </conditionalFormatting>
  <conditionalFormatting sqref="AQ613">
    <cfRule type="expression" dxfId="601" priority="499">
      <formula>ISBLANK(AQ613)</formula>
    </cfRule>
  </conditionalFormatting>
  <conditionalFormatting sqref="H614 J614:R614 BT614:BW614 A614:F614 BY614:XFD614">
    <cfRule type="expression" dxfId="600" priority="498">
      <formula>ISBLANK(A614)</formula>
    </cfRule>
  </conditionalFormatting>
  <conditionalFormatting sqref="H614:R614 BT614:BW614 A614:F614 BY614:XFD614">
    <cfRule type="expression" dxfId="599" priority="497">
      <formula>ISBLANK(A614)</formula>
    </cfRule>
  </conditionalFormatting>
  <conditionalFormatting sqref="I614">
    <cfRule type="expression" dxfId="598" priority="496">
      <formula>ISBLANK(I614)</formula>
    </cfRule>
  </conditionalFormatting>
  <conditionalFormatting sqref="AR614:BJ614 AG614:AK614">
    <cfRule type="cellIs" dxfId="597" priority="495" operator="equal">
      <formula>1</formula>
    </cfRule>
  </conditionalFormatting>
  <conditionalFormatting sqref="S614:AP614 BP614:BQ614 BM614 AR614:BJ614">
    <cfRule type="expression" dxfId="596" priority="494">
      <formula>ISBLANK(S614)</formula>
    </cfRule>
  </conditionalFormatting>
  <conditionalFormatting sqref="BP614:BQ614 S614:AP614 BM614 AR614:BJ614">
    <cfRule type="expression" dxfId="595" priority="493">
      <formula>ISBLANK(S614)</formula>
    </cfRule>
  </conditionalFormatting>
  <conditionalFormatting sqref="AQ614">
    <cfRule type="expression" dxfId="594" priority="492">
      <formula>ISBLANK(AQ614)</formula>
    </cfRule>
  </conditionalFormatting>
  <conditionalFormatting sqref="AQ614">
    <cfRule type="expression" dxfId="593" priority="491">
      <formula>ISBLANK(AQ614)</formula>
    </cfRule>
  </conditionalFormatting>
  <conditionalFormatting sqref="AM47:AM60 AM64:AM67">
    <cfRule type="expression" dxfId="592" priority="490">
      <formula>ISBLANK(AM47)</formula>
    </cfRule>
  </conditionalFormatting>
  <conditionalFormatting sqref="AM61">
    <cfRule type="expression" dxfId="591" priority="489">
      <formula>ISBLANK(AM61)</formula>
    </cfRule>
  </conditionalFormatting>
  <conditionalFormatting sqref="AM62">
    <cfRule type="expression" dxfId="590" priority="488">
      <formula>ISBLANK(AM62)</formula>
    </cfRule>
  </conditionalFormatting>
  <conditionalFormatting sqref="AM63">
    <cfRule type="expression" dxfId="589" priority="487">
      <formula>ISBLANK(AM63)</formula>
    </cfRule>
  </conditionalFormatting>
  <conditionalFormatting sqref="X328">
    <cfRule type="expression" dxfId="588" priority="486">
      <formula>ISBLANK(X328)</formula>
    </cfRule>
  </conditionalFormatting>
  <conditionalFormatting sqref="Z539:Z540">
    <cfRule type="expression" dxfId="587" priority="485">
      <formula>ISBLANK(Z539)</formula>
    </cfRule>
  </conditionalFormatting>
  <conditionalFormatting sqref="BK619 BN619:BO619">
    <cfRule type="expression" dxfId="586" priority="484">
      <formula>ISBLANK(BK619)</formula>
    </cfRule>
  </conditionalFormatting>
  <conditionalFormatting sqref="BN619:BO619 BK619">
    <cfRule type="expression" dxfId="585" priority="483">
      <formula>ISBLANK(BK619)</formula>
    </cfRule>
  </conditionalFormatting>
  <conditionalFormatting sqref="AG620:AK621 AR620:BC621 BE620:BJ621">
    <cfRule type="cellIs" dxfId="584" priority="482" operator="equal">
      <formula>1</formula>
    </cfRule>
  </conditionalFormatting>
  <conditionalFormatting sqref="BN620:BO620 A620:C621 J620:Y621 E620:F621 BE621:BJ621 BE620:BK620 BR620:BW621 AB620:AK621 AM620:BC621 BY620:XFD621">
    <cfRule type="expression" dxfId="583" priority="481">
      <formula>ISBLANK(A620)</formula>
    </cfRule>
  </conditionalFormatting>
  <conditionalFormatting sqref="BN620:BO620 A620:C621 E620:F621 I620:Y621 BE621:BJ621 BE620:BK620 BR620:BW621 AB620:AK621 AM620:BC621 BY620:XFD621">
    <cfRule type="expression" dxfId="582" priority="480">
      <formula>ISBLANK(A620)</formula>
    </cfRule>
  </conditionalFormatting>
  <conditionalFormatting sqref="BK621 BN621:BO621">
    <cfRule type="expression" dxfId="581" priority="479">
      <formula>ISBLANK(BK621)</formula>
    </cfRule>
  </conditionalFormatting>
  <conditionalFormatting sqref="BN621:BO621 BK621">
    <cfRule type="expression" dxfId="580" priority="478">
      <formula>ISBLANK(BK621)</formula>
    </cfRule>
  </conditionalFormatting>
  <conditionalFormatting sqref="G620">
    <cfRule type="expression" dxfId="579" priority="477">
      <formula>ISBLANK(G620)</formula>
    </cfRule>
  </conditionalFormatting>
  <conditionalFormatting sqref="G620">
    <cfRule type="expression" dxfId="578" priority="476">
      <formula>ISBLANK(G620)</formula>
    </cfRule>
  </conditionalFormatting>
  <conditionalFormatting sqref="G621">
    <cfRule type="expression" dxfId="577" priority="475">
      <formula>ISBLANK(G621)</formula>
    </cfRule>
  </conditionalFormatting>
  <conditionalFormatting sqref="G621">
    <cfRule type="expression" dxfId="576" priority="474">
      <formula>ISBLANK(G621)</formula>
    </cfRule>
  </conditionalFormatting>
  <conditionalFormatting sqref="BQ620:BQ621">
    <cfRule type="expression" dxfId="575" priority="473">
      <formula>ISBLANK(BQ620)</formula>
    </cfRule>
  </conditionalFormatting>
  <conditionalFormatting sqref="BQ620:BQ621">
    <cfRule type="expression" dxfId="574" priority="472">
      <formula>ISBLANK(BQ620)</formula>
    </cfRule>
  </conditionalFormatting>
  <conditionalFormatting sqref="BN622:BN624">
    <cfRule type="expression" dxfId="573" priority="471">
      <formula>ISBLANK(BN622)</formula>
    </cfRule>
  </conditionalFormatting>
  <conditionalFormatting sqref="BN622:BN624">
    <cfRule type="expression" dxfId="572" priority="470">
      <formula>ISBLANK(BN622)</formula>
    </cfRule>
  </conditionalFormatting>
  <conditionalFormatting sqref="AE624:AF624">
    <cfRule type="expression" dxfId="571" priority="469">
      <formula>ISBLANK(AE624)</formula>
    </cfRule>
  </conditionalFormatting>
  <conditionalFormatting sqref="S628:S629">
    <cfRule type="expression" dxfId="570" priority="468">
      <formula>ISBLANK(S628)</formula>
    </cfRule>
  </conditionalFormatting>
  <conditionalFormatting sqref="S630:S631">
    <cfRule type="expression" dxfId="569" priority="467">
      <formula>ISBLANK(S630)</formula>
    </cfRule>
  </conditionalFormatting>
  <conditionalFormatting sqref="AO628:AP629">
    <cfRule type="expression" dxfId="568" priority="466">
      <formula>ISBLANK(AO628)</formula>
    </cfRule>
  </conditionalFormatting>
  <conditionalFormatting sqref="AO630:AP631">
    <cfRule type="expression" dxfId="567" priority="465">
      <formula>ISBLANK(AO630)</formula>
    </cfRule>
  </conditionalFormatting>
  <conditionalFormatting sqref="AG633:AK633 AU633:BJ633">
    <cfRule type="cellIs" dxfId="566" priority="464" operator="equal">
      <formula>1</formula>
    </cfRule>
  </conditionalFormatting>
  <conditionalFormatting sqref="A633:F633 BR633:BW633 BP633 H633:J633 L633:AP633 AU633:BN633 BY633:XFD633">
    <cfRule type="expression" dxfId="565" priority="463">
      <formula>ISBLANK(A633)</formula>
    </cfRule>
  </conditionalFormatting>
  <conditionalFormatting sqref="AG634:AK634 AU634:BJ634">
    <cfRule type="cellIs" dxfId="564" priority="462" operator="equal">
      <formula>1</formula>
    </cfRule>
  </conditionalFormatting>
  <conditionalFormatting sqref="A634:F634 BR634:BW634 BP634 H634:AP634 AU634:BN634 BY634:XFD634">
    <cfRule type="expression" dxfId="563" priority="461">
      <formula>ISBLANK(A634)</formula>
    </cfRule>
  </conditionalFormatting>
  <conditionalFormatting sqref="AQ633">
    <cfRule type="expression" dxfId="562" priority="460">
      <formula>ISBLANK(AQ633)</formula>
    </cfRule>
  </conditionalFormatting>
  <conditionalFormatting sqref="AQ634">
    <cfRule type="expression" dxfId="561" priority="459">
      <formula>ISBLANK(AQ634)</formula>
    </cfRule>
  </conditionalFormatting>
  <conditionalFormatting sqref="K471">
    <cfRule type="expression" dxfId="560" priority="458">
      <formula>ISBLANK(K471)</formula>
    </cfRule>
  </conditionalFormatting>
  <conditionalFormatting sqref="K633">
    <cfRule type="expression" dxfId="559" priority="457">
      <formula>ISBLANK(K633)</formula>
    </cfRule>
  </conditionalFormatting>
  <conditionalFormatting sqref="K632">
    <cfRule type="expression" dxfId="558" priority="456">
      <formula>ISBLANK(K632)</formula>
    </cfRule>
  </conditionalFormatting>
  <conditionalFormatting sqref="Z638:Z641">
    <cfRule type="expression" dxfId="557" priority="455">
      <formula>ISBLANK(Z638)</formula>
    </cfRule>
  </conditionalFormatting>
  <conditionalFormatting sqref="AG643:AK643 AR643:BJ643">
    <cfRule type="cellIs" dxfId="556" priority="454" operator="equal">
      <formula>1</formula>
    </cfRule>
  </conditionalFormatting>
  <conditionalFormatting sqref="A643:C643 E643:G643 BP643 BZ643:XFD643 BT643:BU643 I643:BK643">
    <cfRule type="expression" dxfId="555" priority="453">
      <formula>ISBLANK(A643)</formula>
    </cfRule>
  </conditionalFormatting>
  <conditionalFormatting sqref="AG644:AK644 AR644:BJ644">
    <cfRule type="cellIs" dxfId="554" priority="452" operator="equal">
      <formula>1</formula>
    </cfRule>
  </conditionalFormatting>
  <conditionalFormatting sqref="A644:C644 E644:G644 BP644 BZ644:XFD644 BT644:BU644 I644:BK644">
    <cfRule type="expression" dxfId="553" priority="451">
      <formula>ISBLANK(A644)</formula>
    </cfRule>
  </conditionalFormatting>
  <conditionalFormatting sqref="AG645:AK645 AR645:BJ645">
    <cfRule type="cellIs" dxfId="552" priority="450" operator="equal">
      <formula>1</formula>
    </cfRule>
  </conditionalFormatting>
  <conditionalFormatting sqref="A645:C645 E645:G645 BP645 BZ645:XFD645 BT645:BU645 I645:BK645">
    <cfRule type="expression" dxfId="551" priority="449">
      <formula>ISBLANK(A645)</formula>
    </cfRule>
  </conditionalFormatting>
  <conditionalFormatting sqref="AG646:AK646 AR646:BJ646">
    <cfRule type="cellIs" dxfId="550" priority="448" operator="equal">
      <formula>1</formula>
    </cfRule>
  </conditionalFormatting>
  <conditionalFormatting sqref="A646:C646 E646:G646 BP646 BZ646:XFD646 BT646:BU646 I646:BK646">
    <cfRule type="expression" dxfId="549" priority="447">
      <formula>ISBLANK(A646)</formula>
    </cfRule>
  </conditionalFormatting>
  <conditionalFormatting sqref="AG647:AK647 AR647:BJ647">
    <cfRule type="cellIs" dxfId="548" priority="446" operator="equal">
      <formula>1</formula>
    </cfRule>
  </conditionalFormatting>
  <conditionalFormatting sqref="A647:C647 E647:G647 BP647 BN647 BZ647:XFD647 BT647:BU647 I647:J647 L647:BK647">
    <cfRule type="expression" dxfId="547" priority="445">
      <formula>ISBLANK(A647)</formula>
    </cfRule>
  </conditionalFormatting>
  <conditionalFormatting sqref="AG648:AK648 AR648:BJ648">
    <cfRule type="cellIs" dxfId="546" priority="444" operator="equal">
      <formula>1</formula>
    </cfRule>
  </conditionalFormatting>
  <conditionalFormatting sqref="A648:C648 E648:G648 BP648 BZ648:XFD648 BT648:BU648 I648:J648 L648:P648 R648:BK648">
    <cfRule type="expression" dxfId="545" priority="443">
      <formula>ISBLANK(A648)</formula>
    </cfRule>
  </conditionalFormatting>
  <conditionalFormatting sqref="AG649:AK649 AR649:BJ649">
    <cfRule type="cellIs" dxfId="544" priority="442" operator="equal">
      <formula>1</formula>
    </cfRule>
  </conditionalFormatting>
  <conditionalFormatting sqref="A649:C649 E649:G649 BP649 BZ649:XFD649 BT649:BU649 I649:J649 L649:P649 R649:BK649">
    <cfRule type="expression" dxfId="543" priority="441">
      <formula>ISBLANK(A649)</formula>
    </cfRule>
  </conditionalFormatting>
  <conditionalFormatting sqref="AG650:AK650 AR650:BJ650">
    <cfRule type="cellIs" dxfId="542" priority="440" operator="equal">
      <formula>1</formula>
    </cfRule>
  </conditionalFormatting>
  <conditionalFormatting sqref="A650:C650 E650:G650 BP650 BZ650:XFD650 BT650:BU650 I650:J650 L650:P650 R650:BK650">
    <cfRule type="expression" dxfId="541" priority="439">
      <formula>ISBLANK(A650)</formula>
    </cfRule>
  </conditionalFormatting>
  <conditionalFormatting sqref="AG651:AK651 AR651:BJ651">
    <cfRule type="cellIs" dxfId="540" priority="438" operator="equal">
      <formula>1</formula>
    </cfRule>
  </conditionalFormatting>
  <conditionalFormatting sqref="A651:C651 E651:G651 BP651 BZ651:XFD651 BT651:BU651 I651:J651 L651:P651 R651:BK651">
    <cfRule type="expression" dxfId="539" priority="437">
      <formula>ISBLANK(A651)</formula>
    </cfRule>
  </conditionalFormatting>
  <conditionalFormatting sqref="AG652:AK652 AR652:BJ652">
    <cfRule type="cellIs" dxfId="538" priority="436" operator="equal">
      <formula>1</formula>
    </cfRule>
  </conditionalFormatting>
  <conditionalFormatting sqref="A652:C652 E652:G652 BP652 BZ652:XFD652 BT652:BU652 I652:J652 L652:P652 R652:BK652">
    <cfRule type="expression" dxfId="537" priority="435">
      <formula>ISBLANK(A652)</formula>
    </cfRule>
  </conditionalFormatting>
  <conditionalFormatting sqref="AG653:AK653 AR653:BJ653">
    <cfRule type="cellIs" dxfId="536" priority="434" operator="equal">
      <formula>1</formula>
    </cfRule>
  </conditionalFormatting>
  <conditionalFormatting sqref="A653:C653 E653:G653 BP653 BZ653:XFD653 BT653:BU653 I653:J653 L653:P653 R653:BK653">
    <cfRule type="expression" dxfId="535" priority="433">
      <formula>ISBLANK(A653)</formula>
    </cfRule>
  </conditionalFormatting>
  <conditionalFormatting sqref="AG654:AK654 AR654:BJ654">
    <cfRule type="cellIs" dxfId="534" priority="432" operator="equal">
      <formula>1</formula>
    </cfRule>
  </conditionalFormatting>
  <conditionalFormatting sqref="A654:C654 E654:G654 BP654 BZ654:XFD654 BT654:BU654 I654:J654 L654:BK654">
    <cfRule type="expression" dxfId="533" priority="431">
      <formula>ISBLANK(A654)</formula>
    </cfRule>
  </conditionalFormatting>
  <conditionalFormatting sqref="AG655:AK655 AR655:BJ655">
    <cfRule type="cellIs" dxfId="532" priority="430" operator="equal">
      <formula>1</formula>
    </cfRule>
  </conditionalFormatting>
  <conditionalFormatting sqref="A655:C655 E655:G655 BP655 BZ655:XFD655 BT655:BU655 I655:J655 L655:BK655">
    <cfRule type="expression" dxfId="531" priority="429">
      <formula>ISBLANK(A655)</formula>
    </cfRule>
  </conditionalFormatting>
  <conditionalFormatting sqref="AG656:AK656 AR656:BJ656">
    <cfRule type="cellIs" dxfId="530" priority="428" operator="equal">
      <formula>1</formula>
    </cfRule>
  </conditionalFormatting>
  <conditionalFormatting sqref="A656:C656 E656:G656 BP656 BN656 BZ656:XFD656 BT656:BU656 I656:J656 L656:BK656 Z657:Z660">
    <cfRule type="expression" dxfId="529" priority="427">
      <formula>ISBLANK(A656)</formula>
    </cfRule>
  </conditionalFormatting>
  <conditionalFormatting sqref="BN655">
    <cfRule type="expression" dxfId="528" priority="426">
      <formula>ISBLANK(BN655)</formula>
    </cfRule>
  </conditionalFormatting>
  <conditionalFormatting sqref="BN654">
    <cfRule type="expression" dxfId="527" priority="425">
      <formula>ISBLANK(BN654)</formula>
    </cfRule>
  </conditionalFormatting>
  <conditionalFormatting sqref="BN653">
    <cfRule type="expression" dxfId="526" priority="424">
      <formula>ISBLANK(BN653)</formula>
    </cfRule>
  </conditionalFormatting>
  <conditionalFormatting sqref="BN652">
    <cfRule type="expression" dxfId="525" priority="423">
      <formula>ISBLANK(BN652)</formula>
    </cfRule>
  </conditionalFormatting>
  <conditionalFormatting sqref="BN648">
    <cfRule type="expression" dxfId="524" priority="422">
      <formula>ISBLANK(BN648)</formula>
    </cfRule>
  </conditionalFormatting>
  <conditionalFormatting sqref="BN649">
    <cfRule type="expression" dxfId="523" priority="421">
      <formula>ISBLANK(BN649)</formula>
    </cfRule>
  </conditionalFormatting>
  <conditionalFormatting sqref="BN650">
    <cfRule type="expression" dxfId="522" priority="420">
      <formula>ISBLANK(BN650)</formula>
    </cfRule>
  </conditionalFormatting>
  <conditionalFormatting sqref="BN651">
    <cfRule type="expression" dxfId="521" priority="419">
      <formula>ISBLANK(BN651)</formula>
    </cfRule>
  </conditionalFormatting>
  <conditionalFormatting sqref="K647">
    <cfRule type="expression" dxfId="520" priority="418">
      <formula>ISBLANK(K647)</formula>
    </cfRule>
  </conditionalFormatting>
  <conditionalFormatting sqref="K648">
    <cfRule type="expression" dxfId="519" priority="417">
      <formula>ISBLANK(K648)</formula>
    </cfRule>
  </conditionalFormatting>
  <conditionalFormatting sqref="K649">
    <cfRule type="expression" dxfId="518" priority="416">
      <formula>ISBLANK(K649)</formula>
    </cfRule>
  </conditionalFormatting>
  <conditionalFormatting sqref="K650">
    <cfRule type="expression" dxfId="517" priority="415">
      <formula>ISBLANK(K650)</formula>
    </cfRule>
  </conditionalFormatting>
  <conditionalFormatting sqref="K651">
    <cfRule type="expression" dxfId="516" priority="414">
      <formula>ISBLANK(K651)</formula>
    </cfRule>
  </conditionalFormatting>
  <conditionalFormatting sqref="K652">
    <cfRule type="expression" dxfId="515" priority="413">
      <formula>ISBLANK(K652)</formula>
    </cfRule>
  </conditionalFormatting>
  <conditionalFormatting sqref="K653">
    <cfRule type="expression" dxfId="514" priority="412">
      <formula>ISBLANK(K653)</formula>
    </cfRule>
  </conditionalFormatting>
  <conditionalFormatting sqref="K654">
    <cfRule type="expression" dxfId="513" priority="411">
      <formula>ISBLANK(K654)</formula>
    </cfRule>
  </conditionalFormatting>
  <conditionalFormatting sqref="K655">
    <cfRule type="expression" dxfId="512" priority="410">
      <formula>ISBLANK(K655)</formula>
    </cfRule>
  </conditionalFormatting>
  <conditionalFormatting sqref="K656">
    <cfRule type="expression" dxfId="511" priority="409">
      <formula>ISBLANK(K656)</formula>
    </cfRule>
  </conditionalFormatting>
  <conditionalFormatting sqref="Q653">
    <cfRule type="expression" dxfId="510" priority="408">
      <formula>ISBLANK(Q653)</formula>
    </cfRule>
  </conditionalFormatting>
  <conditionalFormatting sqref="Q652">
    <cfRule type="expression" dxfId="509" priority="407">
      <formula>ISBLANK(Q652)</formula>
    </cfRule>
  </conditionalFormatting>
  <conditionalFormatting sqref="Q651">
    <cfRule type="expression" dxfId="508" priority="406">
      <formula>ISBLANK(Q651)</formula>
    </cfRule>
  </conditionalFormatting>
  <conditionalFormatting sqref="Q650">
    <cfRule type="expression" dxfId="507" priority="405">
      <formula>ISBLANK(Q650)</formula>
    </cfRule>
  </conditionalFormatting>
  <conditionalFormatting sqref="Q649">
    <cfRule type="expression" dxfId="506" priority="404">
      <formula>ISBLANK(Q649)</formula>
    </cfRule>
  </conditionalFormatting>
  <conditionalFormatting sqref="Q648">
    <cfRule type="expression" dxfId="505" priority="403">
      <formula>ISBLANK(Q648)</formula>
    </cfRule>
  </conditionalFormatting>
  <conditionalFormatting sqref="A658:C658 E658">
    <cfRule type="expression" dxfId="504" priority="402">
      <formula>ISBLANK(A658)</formula>
    </cfRule>
  </conditionalFormatting>
  <conditionalFormatting sqref="AR658:BJ658 AG658:AK658">
    <cfRule type="cellIs" dxfId="503" priority="401" operator="equal">
      <formula>1</formula>
    </cfRule>
  </conditionalFormatting>
  <conditionalFormatting sqref="S658:Y658 BX658 AA658:BN658">
    <cfRule type="expression" dxfId="502" priority="400">
      <formula>ISBLANK(S658)</formula>
    </cfRule>
  </conditionalFormatting>
  <conditionalFormatting sqref="AR659:BJ659 AG659:AK659">
    <cfRule type="cellIs" dxfId="501" priority="399" operator="equal">
      <formula>1</formula>
    </cfRule>
  </conditionalFormatting>
  <conditionalFormatting sqref="A659:C659 BX659:XFD659 I660 F660:G660 BY660:XFD660 E659:I659 K659:Y659 K660:R660 AA659:BN659">
    <cfRule type="expression" dxfId="500" priority="398">
      <formula>ISBLANK(A659)</formula>
    </cfRule>
  </conditionalFormatting>
  <conditionalFormatting sqref="A660:C660 E660">
    <cfRule type="expression" dxfId="499" priority="397">
      <formula>ISBLANK(A660)</formula>
    </cfRule>
  </conditionalFormatting>
  <conditionalFormatting sqref="AR660:BJ660 AG660:AK660">
    <cfRule type="cellIs" dxfId="498" priority="396" operator="equal">
      <formula>1</formula>
    </cfRule>
  </conditionalFormatting>
  <conditionalFormatting sqref="S660:Y660 BX660 AA660:BM660">
    <cfRule type="expression" dxfId="497" priority="395">
      <formula>ISBLANK(S660)</formula>
    </cfRule>
  </conditionalFormatting>
  <conditionalFormatting sqref="BN660">
    <cfRule type="expression" dxfId="496" priority="394">
      <formula>ISBLANK(BN660)</formula>
    </cfRule>
  </conditionalFormatting>
  <conditionalFormatting sqref="AG664:AK664 AR664:BI664">
    <cfRule type="cellIs" dxfId="495" priority="393" operator="equal">
      <formula>1</formula>
    </cfRule>
  </conditionalFormatting>
  <conditionalFormatting sqref="A664:C664 E664:F664 BR664:XFD664 I664:BI664 BO664:BP664 BL664:BM664">
    <cfRule type="expression" dxfId="494" priority="392">
      <formula>ISBLANK(A664)</formula>
    </cfRule>
  </conditionalFormatting>
  <conditionalFormatting sqref="AG665:AK665 AR665:BI665">
    <cfRule type="cellIs" dxfId="493" priority="391" operator="equal">
      <formula>1</formula>
    </cfRule>
  </conditionalFormatting>
  <conditionalFormatting sqref="A665:C665 E665:F665 BR665:XFD665 I665:BI665 BO665:BP665 BL665:BM665">
    <cfRule type="expression" dxfId="492" priority="390">
      <formula>ISBLANK(A665)</formula>
    </cfRule>
  </conditionalFormatting>
  <conditionalFormatting sqref="BN664">
    <cfRule type="expression" dxfId="491" priority="389">
      <formula>ISBLANK(BN664)</formula>
    </cfRule>
  </conditionalFormatting>
  <conditionalFormatting sqref="BN665">
    <cfRule type="expression" dxfId="490" priority="388">
      <formula>ISBLANK(BN665)</formula>
    </cfRule>
  </conditionalFormatting>
  <conditionalFormatting sqref="BK663">
    <cfRule type="cellIs" dxfId="489" priority="387" operator="equal">
      <formula>1</formula>
    </cfRule>
  </conditionalFormatting>
  <conditionalFormatting sqref="BK663">
    <cfRule type="expression" dxfId="488" priority="386">
      <formula>ISBLANK(BK663)</formula>
    </cfRule>
  </conditionalFormatting>
  <conditionalFormatting sqref="BK664">
    <cfRule type="cellIs" dxfId="487" priority="385" operator="equal">
      <formula>1</formula>
    </cfRule>
  </conditionalFormatting>
  <conditionalFormatting sqref="BK664">
    <cfRule type="expression" dxfId="486" priority="384">
      <formula>ISBLANK(BK664)</formula>
    </cfRule>
  </conditionalFormatting>
  <conditionalFormatting sqref="BK665">
    <cfRule type="cellIs" dxfId="485" priority="383" operator="equal">
      <formula>1</formula>
    </cfRule>
  </conditionalFormatting>
  <conditionalFormatting sqref="BK665">
    <cfRule type="expression" dxfId="484" priority="382">
      <formula>ISBLANK(BK665)</formula>
    </cfRule>
  </conditionalFormatting>
  <conditionalFormatting sqref="BJ663">
    <cfRule type="cellIs" dxfId="483" priority="381" operator="equal">
      <formula>1</formula>
    </cfRule>
  </conditionalFormatting>
  <conditionalFormatting sqref="BJ663">
    <cfRule type="expression" dxfId="482" priority="380">
      <formula>ISBLANK(BJ663)</formula>
    </cfRule>
  </conditionalFormatting>
  <conditionalFormatting sqref="BJ664">
    <cfRule type="cellIs" dxfId="481" priority="379" operator="equal">
      <formula>1</formula>
    </cfRule>
  </conditionalFormatting>
  <conditionalFormatting sqref="BJ664">
    <cfRule type="expression" dxfId="480" priority="378">
      <formula>ISBLANK(BJ664)</formula>
    </cfRule>
  </conditionalFormatting>
  <conditionalFormatting sqref="BJ665">
    <cfRule type="cellIs" dxfId="479" priority="377" operator="equal">
      <formula>1</formula>
    </cfRule>
  </conditionalFormatting>
  <conditionalFormatting sqref="BJ665">
    <cfRule type="expression" dxfId="478" priority="376">
      <formula>ISBLANK(BJ665)</formula>
    </cfRule>
  </conditionalFormatting>
  <conditionalFormatting sqref="AG666:AK666 AR666:BI666">
    <cfRule type="cellIs" dxfId="477" priority="375" operator="equal">
      <formula>1</formula>
    </cfRule>
  </conditionalFormatting>
  <conditionalFormatting sqref="A666:C666 E666:F666 BR666:XFD666 I666:BI666 BL666:BP666">
    <cfRule type="expression" dxfId="476" priority="374">
      <formula>ISBLANK(A666)</formula>
    </cfRule>
  </conditionalFormatting>
  <conditionalFormatting sqref="AG667:AK667 AR667:BI667">
    <cfRule type="cellIs" dxfId="475" priority="373" operator="equal">
      <formula>1</formula>
    </cfRule>
  </conditionalFormatting>
  <conditionalFormatting sqref="A667:C667 E667:F667 BR667:XFD667 I667:BI667 BO667:BP667 BL667:BM667">
    <cfRule type="expression" dxfId="474" priority="372">
      <formula>ISBLANK(A667)</formula>
    </cfRule>
  </conditionalFormatting>
  <conditionalFormatting sqref="AG668:AK668 AR668:BI668">
    <cfRule type="cellIs" dxfId="473" priority="371" operator="equal">
      <formula>1</formula>
    </cfRule>
  </conditionalFormatting>
  <conditionalFormatting sqref="A668:C668 E668:F668 BR668:XFD668 I668:BI668 BO668:BP668 BL668:BM668">
    <cfRule type="expression" dxfId="472" priority="370">
      <formula>ISBLANK(A668)</formula>
    </cfRule>
  </conditionalFormatting>
  <conditionalFormatting sqref="BK666">
    <cfRule type="cellIs" dxfId="471" priority="367" operator="equal">
      <formula>1</formula>
    </cfRule>
  </conditionalFormatting>
  <conditionalFormatting sqref="BK666">
    <cfRule type="expression" dxfId="470" priority="366">
      <formula>ISBLANK(BK666)</formula>
    </cfRule>
  </conditionalFormatting>
  <conditionalFormatting sqref="BK667">
    <cfRule type="cellIs" dxfId="469" priority="365" operator="equal">
      <formula>1</formula>
    </cfRule>
  </conditionalFormatting>
  <conditionalFormatting sqref="BK667">
    <cfRule type="expression" dxfId="468" priority="364">
      <formula>ISBLANK(BK667)</formula>
    </cfRule>
  </conditionalFormatting>
  <conditionalFormatting sqref="BK668">
    <cfRule type="cellIs" dxfId="467" priority="363" operator="equal">
      <formula>1</formula>
    </cfRule>
  </conditionalFormatting>
  <conditionalFormatting sqref="BK668">
    <cfRule type="expression" dxfId="466" priority="362">
      <formula>ISBLANK(BK668)</formula>
    </cfRule>
  </conditionalFormatting>
  <conditionalFormatting sqref="BJ666">
    <cfRule type="cellIs" dxfId="465" priority="361" operator="equal">
      <formula>1</formula>
    </cfRule>
  </conditionalFormatting>
  <conditionalFormatting sqref="BJ666">
    <cfRule type="expression" dxfId="464" priority="360">
      <formula>ISBLANK(BJ666)</formula>
    </cfRule>
  </conditionalFormatting>
  <conditionalFormatting sqref="BJ667">
    <cfRule type="cellIs" dxfId="463" priority="359" operator="equal">
      <formula>1</formula>
    </cfRule>
  </conditionalFormatting>
  <conditionalFormatting sqref="BJ667">
    <cfRule type="expression" dxfId="462" priority="358">
      <formula>ISBLANK(BJ667)</formula>
    </cfRule>
  </conditionalFormatting>
  <conditionalFormatting sqref="BJ668">
    <cfRule type="cellIs" dxfId="461" priority="357" operator="equal">
      <formula>1</formula>
    </cfRule>
  </conditionalFormatting>
  <conditionalFormatting sqref="BJ668">
    <cfRule type="expression" dxfId="460" priority="356">
      <formula>ISBLANK(BJ668)</formula>
    </cfRule>
  </conditionalFormatting>
  <conditionalFormatting sqref="BN667">
    <cfRule type="expression" dxfId="459" priority="355">
      <formula>ISBLANK(BN667)</formula>
    </cfRule>
  </conditionalFormatting>
  <conditionalFormatting sqref="BN668">
    <cfRule type="expression" dxfId="458" priority="354">
      <formula>ISBLANK(BN668)</formula>
    </cfRule>
  </conditionalFormatting>
  <conditionalFormatting sqref="A671:C671 E671">
    <cfRule type="expression" dxfId="457" priority="352">
      <formula>ISBLANK(A671)</formula>
    </cfRule>
  </conditionalFormatting>
  <conditionalFormatting sqref="I670">
    <cfRule type="expression" dxfId="456" priority="351">
      <formula>ISBLANK(I670)</formula>
    </cfRule>
  </conditionalFormatting>
  <conditionalFormatting sqref="G671">
    <cfRule type="expression" dxfId="455" priority="350">
      <formula>ISBLANK(G671)</formula>
    </cfRule>
  </conditionalFormatting>
  <conditionalFormatting sqref="I671">
    <cfRule type="expression" dxfId="454" priority="349">
      <formula>ISBLANK(I671)</formula>
    </cfRule>
  </conditionalFormatting>
  <conditionalFormatting sqref="AR671:BJ671">
    <cfRule type="cellIs" dxfId="453" priority="348" operator="equal">
      <formula>1</formula>
    </cfRule>
  </conditionalFormatting>
  <conditionalFormatting sqref="BP671:BQ671 AQ671:BM671">
    <cfRule type="expression" dxfId="452" priority="347">
      <formula>ISBLANK(AQ671)</formula>
    </cfRule>
  </conditionalFormatting>
  <conditionalFormatting sqref="BN671">
    <cfRule type="expression" dxfId="451" priority="346">
      <formula>ISBLANK(BN671)</formula>
    </cfRule>
  </conditionalFormatting>
  <conditionalFormatting sqref="AR672:BJ672 AG672:AK673">
    <cfRule type="cellIs" dxfId="450" priority="345" operator="equal">
      <formula>1</formula>
    </cfRule>
  </conditionalFormatting>
  <conditionalFormatting sqref="A672:C672 E672:G672 BP672:BQ672 J672:BN672 J673:AP673 BS672:XFD673 F673">
    <cfRule type="expression" dxfId="449" priority="344">
      <formula>ISBLANK(A672)</formula>
    </cfRule>
  </conditionalFormatting>
  <conditionalFormatting sqref="A673:C673 E673">
    <cfRule type="expression" dxfId="448" priority="343">
      <formula>ISBLANK(A673)</formula>
    </cfRule>
  </conditionalFormatting>
  <conditionalFormatting sqref="I672">
    <cfRule type="expression" dxfId="447" priority="342">
      <formula>ISBLANK(I672)</formula>
    </cfRule>
  </conditionalFormatting>
  <conditionalFormatting sqref="G673">
    <cfRule type="expression" dxfId="446" priority="341">
      <formula>ISBLANK(G673)</formula>
    </cfRule>
  </conditionalFormatting>
  <conditionalFormatting sqref="I673">
    <cfRule type="expression" dxfId="445" priority="340">
      <formula>ISBLANK(I673)</formula>
    </cfRule>
  </conditionalFormatting>
  <conditionalFormatting sqref="AR673:BJ673">
    <cfRule type="cellIs" dxfId="444" priority="339" operator="equal">
      <formula>1</formula>
    </cfRule>
  </conditionalFormatting>
  <conditionalFormatting sqref="BP673:BQ673 AQ673:BM673">
    <cfRule type="expression" dxfId="443" priority="338">
      <formula>ISBLANK(AQ673)</formula>
    </cfRule>
  </conditionalFormatting>
  <conditionalFormatting sqref="BN673">
    <cfRule type="expression" dxfId="442" priority="336">
      <formula>ISBLANK(BN673)</formula>
    </cfRule>
  </conditionalFormatting>
  <conditionalFormatting sqref="D679">
    <cfRule type="expression" dxfId="441" priority="335">
      <formula>ISBLANK(D679)</formula>
    </cfRule>
  </conditionalFormatting>
  <conditionalFormatting sqref="AR680:BJ680 AG680:AK680">
    <cfRule type="cellIs" dxfId="440" priority="334" operator="equal">
      <formula>1</formula>
    </cfRule>
  </conditionalFormatting>
  <conditionalFormatting sqref="A680:C680 E680:F680 BS680:XFD680 BP680 I680:AD680 AG680:BN680">
    <cfRule type="expression" dxfId="439" priority="333">
      <formula>ISBLANK(A680)</formula>
    </cfRule>
  </conditionalFormatting>
  <conditionalFormatting sqref="D680">
    <cfRule type="expression" dxfId="438" priority="332">
      <formula>ISBLANK(D680)</formula>
    </cfRule>
  </conditionalFormatting>
  <conditionalFormatting sqref="AR681:BJ681 AG681:AK681">
    <cfRule type="cellIs" dxfId="437" priority="331" operator="equal">
      <formula>1</formula>
    </cfRule>
  </conditionalFormatting>
  <conditionalFormatting sqref="A681:C681 E681:F681 BS681:XFD681 BP681 I681:AD681 AG681:BN681">
    <cfRule type="expression" dxfId="436" priority="330">
      <formula>ISBLANK(A681)</formula>
    </cfRule>
  </conditionalFormatting>
  <conditionalFormatting sqref="D681">
    <cfRule type="expression" dxfId="435" priority="329">
      <formula>ISBLANK(D681)</formula>
    </cfRule>
  </conditionalFormatting>
  <conditionalFormatting sqref="AR682:BJ682 AG682:AK682">
    <cfRule type="cellIs" dxfId="434" priority="328" operator="equal">
      <formula>1</formula>
    </cfRule>
  </conditionalFormatting>
  <conditionalFormatting sqref="A682:C682 E682:F682 BS682:XFD682 BP682 I682:AD682 AG682:BN682">
    <cfRule type="expression" dxfId="433" priority="327">
      <formula>ISBLANK(A682)</formula>
    </cfRule>
  </conditionalFormatting>
  <conditionalFormatting sqref="D682">
    <cfRule type="expression" dxfId="432" priority="326">
      <formula>ISBLANK(D682)</formula>
    </cfRule>
  </conditionalFormatting>
  <conditionalFormatting sqref="AR683:BJ683 AG683:AK683">
    <cfRule type="cellIs" dxfId="431" priority="325" operator="equal">
      <formula>1</formula>
    </cfRule>
  </conditionalFormatting>
  <conditionalFormatting sqref="A683:C683 E683:F683 BS683:XFD683 BP683 I683:AD683 AG683:BN683">
    <cfRule type="expression" dxfId="430" priority="324">
      <formula>ISBLANK(A683)</formula>
    </cfRule>
  </conditionalFormatting>
  <conditionalFormatting sqref="D683">
    <cfRule type="expression" dxfId="429" priority="323">
      <formula>ISBLANK(D683)</formula>
    </cfRule>
  </conditionalFormatting>
  <conditionalFormatting sqref="AR684:BJ684 AG684:AK684">
    <cfRule type="cellIs" dxfId="428" priority="322" operator="equal">
      <formula>1</formula>
    </cfRule>
  </conditionalFormatting>
  <conditionalFormatting sqref="A684:C684 E684:F684 BS684:XFD684 BP684 I684:AD684 AG684:BN684">
    <cfRule type="expression" dxfId="427" priority="321">
      <formula>ISBLANK(A684)</formula>
    </cfRule>
  </conditionalFormatting>
  <conditionalFormatting sqref="D684">
    <cfRule type="expression" dxfId="426" priority="320">
      <formula>ISBLANK(D684)</formula>
    </cfRule>
  </conditionalFormatting>
  <conditionalFormatting sqref="AR685:BJ685 AG685:AK685">
    <cfRule type="cellIs" dxfId="425" priority="319" operator="equal">
      <formula>1</formula>
    </cfRule>
  </conditionalFormatting>
  <conditionalFormatting sqref="A685:C685 E685:F685 BS685:XFD685 BP685 I685:AD685 AG685:BN685">
    <cfRule type="expression" dxfId="424" priority="318">
      <formula>ISBLANK(A685)</formula>
    </cfRule>
  </conditionalFormatting>
  <conditionalFormatting sqref="D685">
    <cfRule type="expression" dxfId="423" priority="317">
      <formula>ISBLANK(D685)</formula>
    </cfRule>
  </conditionalFormatting>
  <conditionalFormatting sqref="AR686:BJ686 AG686:AK686">
    <cfRule type="cellIs" dxfId="422" priority="316" operator="equal">
      <formula>1</formula>
    </cfRule>
  </conditionalFormatting>
  <conditionalFormatting sqref="A686:C686 E686:F686 BS686:XFD686 BP686 I686:AD686 AG686:BN686">
    <cfRule type="expression" dxfId="421" priority="315">
      <formula>ISBLANK(A686)</formula>
    </cfRule>
  </conditionalFormatting>
  <conditionalFormatting sqref="D686">
    <cfRule type="expression" dxfId="420" priority="314">
      <formula>ISBLANK(D686)</formula>
    </cfRule>
  </conditionalFormatting>
  <conditionalFormatting sqref="AN679">
    <cfRule type="expression" dxfId="419" priority="313">
      <formula>ISBLANK(AN679)</formula>
    </cfRule>
  </conditionalFormatting>
  <conditionalFormatting sqref="AR687:BJ687 AG687:AK687">
    <cfRule type="cellIs" dxfId="418" priority="312" operator="equal">
      <formula>1</formula>
    </cfRule>
  </conditionalFormatting>
  <conditionalFormatting sqref="A687:C687 E687:F687 BS687:XFD687 BP687 I687:AM687 AO687:BN687 AE688:AE694">
    <cfRule type="expression" dxfId="417" priority="311">
      <formula>ISBLANK(A687)</formula>
    </cfRule>
  </conditionalFormatting>
  <conditionalFormatting sqref="D687">
    <cfRule type="expression" dxfId="416" priority="310">
      <formula>ISBLANK(D687)</formula>
    </cfRule>
  </conditionalFormatting>
  <conditionalFormatting sqref="AR688:BJ688 AG688:AK688">
    <cfRule type="cellIs" dxfId="415" priority="309" operator="equal">
      <formula>1</formula>
    </cfRule>
  </conditionalFormatting>
  <conditionalFormatting sqref="A688:C688 E688:F688 BS688:XFD688 BP688 I688:AD688 AF688:AM688 AO688:BN688">
    <cfRule type="expression" dxfId="414" priority="308">
      <formula>ISBLANK(A688)</formula>
    </cfRule>
  </conditionalFormatting>
  <conditionalFormatting sqref="D688">
    <cfRule type="expression" dxfId="413" priority="307">
      <formula>ISBLANK(D688)</formula>
    </cfRule>
  </conditionalFormatting>
  <conditionalFormatting sqref="AR689:BJ689 AG689:AK689">
    <cfRule type="cellIs" dxfId="412" priority="306" operator="equal">
      <formula>1</formula>
    </cfRule>
  </conditionalFormatting>
  <conditionalFormatting sqref="A689:C689 E689:F689 BS689:XFD689 BP689 I689:AD689 AF689:BN689">
    <cfRule type="expression" dxfId="411" priority="305">
      <formula>ISBLANK(A689)</formula>
    </cfRule>
  </conditionalFormatting>
  <conditionalFormatting sqref="D689">
    <cfRule type="expression" dxfId="410" priority="304">
      <formula>ISBLANK(D689)</formula>
    </cfRule>
  </conditionalFormatting>
  <conditionalFormatting sqref="AR690:BJ690 AG690:AK690">
    <cfRule type="cellIs" dxfId="409" priority="303" operator="equal">
      <formula>1</formula>
    </cfRule>
  </conditionalFormatting>
  <conditionalFormatting sqref="A690:C690 E690:F690 BS690:XFD690 BP690 I690:AD690 AF690:AM690 AO690:BN690">
    <cfRule type="expression" dxfId="408" priority="302">
      <formula>ISBLANK(A690)</formula>
    </cfRule>
  </conditionalFormatting>
  <conditionalFormatting sqref="D690">
    <cfRule type="expression" dxfId="407" priority="301">
      <formula>ISBLANK(D690)</formula>
    </cfRule>
  </conditionalFormatting>
  <conditionalFormatting sqref="AR691:BJ691 AG691:AK691">
    <cfRule type="cellIs" dxfId="406" priority="300" operator="equal">
      <formula>1</formula>
    </cfRule>
  </conditionalFormatting>
  <conditionalFormatting sqref="A691:C691 E691:F691 BS691:XFD691 BP691 I691:AD691 AF691:BN691">
    <cfRule type="expression" dxfId="405" priority="299">
      <formula>ISBLANK(A691)</formula>
    </cfRule>
  </conditionalFormatting>
  <conditionalFormatting sqref="D691">
    <cfRule type="expression" dxfId="404" priority="298">
      <formula>ISBLANK(D691)</formula>
    </cfRule>
  </conditionalFormatting>
  <conditionalFormatting sqref="AR692:BJ692 AG692:AK692">
    <cfRule type="cellIs" dxfId="403" priority="297" operator="equal">
      <formula>1</formula>
    </cfRule>
  </conditionalFormatting>
  <conditionalFormatting sqref="A692:C692 E692:F692 BS692:XFD692 BP692 I692:AD692 AF692:BN692">
    <cfRule type="expression" dxfId="402" priority="296">
      <formula>ISBLANK(A692)</formula>
    </cfRule>
  </conditionalFormatting>
  <conditionalFormatting sqref="D692">
    <cfRule type="expression" dxfId="401" priority="295">
      <formula>ISBLANK(D692)</formula>
    </cfRule>
  </conditionalFormatting>
  <conditionalFormatting sqref="AR693:BJ693 AG693:AK693">
    <cfRule type="cellIs" dxfId="400" priority="294" operator="equal">
      <formula>1</formula>
    </cfRule>
  </conditionalFormatting>
  <conditionalFormatting sqref="A693:C693 E693:F693 BS693:XFD693 BP693 I693:AD693 AF693:BN693">
    <cfRule type="expression" dxfId="399" priority="293">
      <formula>ISBLANK(A693)</formula>
    </cfRule>
  </conditionalFormatting>
  <conditionalFormatting sqref="D693">
    <cfRule type="expression" dxfId="398" priority="292">
      <formula>ISBLANK(D693)</formula>
    </cfRule>
  </conditionalFormatting>
  <conditionalFormatting sqref="AR694:BJ694 AG694:AK694">
    <cfRule type="cellIs" dxfId="397" priority="291" operator="equal">
      <formula>1</formula>
    </cfRule>
  </conditionalFormatting>
  <conditionalFormatting sqref="A694:C694 E694:F694 BS694:XFD694 BP694 I694:AD694 AF694:BN694">
    <cfRule type="expression" dxfId="396" priority="290">
      <formula>ISBLANK(A694)</formula>
    </cfRule>
  </conditionalFormatting>
  <conditionalFormatting sqref="D694">
    <cfRule type="expression" dxfId="395" priority="289">
      <formula>ISBLANK(D694)</formula>
    </cfRule>
  </conditionalFormatting>
  <conditionalFormatting sqref="AN687">
    <cfRule type="expression" dxfId="394" priority="288">
      <formula>ISBLANK(AN687)</formula>
    </cfRule>
  </conditionalFormatting>
  <conditionalFormatting sqref="AR695:BJ695 AG695:AK695">
    <cfRule type="cellIs" dxfId="393" priority="287" operator="equal">
      <formula>1</formula>
    </cfRule>
  </conditionalFormatting>
  <conditionalFormatting sqref="A695:C695 E695:F695 BS695:XFD695 BP695 I695:AL695 AO695:BN695 AF696:AF702">
    <cfRule type="expression" dxfId="392" priority="286">
      <formula>ISBLANK(A695)</formula>
    </cfRule>
  </conditionalFormatting>
  <conditionalFormatting sqref="D695">
    <cfRule type="expression" dxfId="391" priority="285">
      <formula>ISBLANK(D695)</formula>
    </cfRule>
  </conditionalFormatting>
  <conditionalFormatting sqref="AR696:BJ696 AG696:AK696">
    <cfRule type="cellIs" dxfId="390" priority="284" operator="equal">
      <formula>1</formula>
    </cfRule>
  </conditionalFormatting>
  <conditionalFormatting sqref="A696:C696 E696:F696 BS696:XFD696 BP696 I696:AE696 AG696:AL696 AN696:BN696">
    <cfRule type="expression" dxfId="389" priority="283">
      <formula>ISBLANK(A696)</formula>
    </cfRule>
  </conditionalFormatting>
  <conditionalFormatting sqref="D696">
    <cfRule type="expression" dxfId="388" priority="282">
      <formula>ISBLANK(D696)</formula>
    </cfRule>
  </conditionalFormatting>
  <conditionalFormatting sqref="AR697:BJ697 AG697:AK697">
    <cfRule type="cellIs" dxfId="387" priority="281" operator="equal">
      <formula>1</formula>
    </cfRule>
  </conditionalFormatting>
  <conditionalFormatting sqref="A697:C697 E697:F697 BS697:XFD697 BP697 I697:AE697 AG697:AL697 AN697:BN697">
    <cfRule type="expression" dxfId="386" priority="280">
      <formula>ISBLANK(A697)</formula>
    </cfRule>
  </conditionalFormatting>
  <conditionalFormatting sqref="D697">
    <cfRule type="expression" dxfId="385" priority="279">
      <formula>ISBLANK(D697)</formula>
    </cfRule>
  </conditionalFormatting>
  <conditionalFormatting sqref="AR698:BJ698 AG698:AK698">
    <cfRule type="cellIs" dxfId="384" priority="278" operator="equal">
      <formula>1</formula>
    </cfRule>
  </conditionalFormatting>
  <conditionalFormatting sqref="A698:C698 E698:F698 BS698:XFD698 BP698 I698:AE698 AG698:AL698 AN698:BN698">
    <cfRule type="expression" dxfId="383" priority="277">
      <formula>ISBLANK(A698)</formula>
    </cfRule>
  </conditionalFormatting>
  <conditionalFormatting sqref="D698">
    <cfRule type="expression" dxfId="382" priority="276">
      <formula>ISBLANK(D698)</formula>
    </cfRule>
  </conditionalFormatting>
  <conditionalFormatting sqref="AR699:BJ699 AG699:AK699">
    <cfRule type="cellIs" dxfId="381" priority="275" operator="equal">
      <formula>1</formula>
    </cfRule>
  </conditionalFormatting>
  <conditionalFormatting sqref="A699:C699 E699:F699 BS699:XFD699 BP699 I699:AE699 AG699:AL699 AN699:BN699">
    <cfRule type="expression" dxfId="380" priority="274">
      <formula>ISBLANK(A699)</formula>
    </cfRule>
  </conditionalFormatting>
  <conditionalFormatting sqref="D699">
    <cfRule type="expression" dxfId="379" priority="273">
      <formula>ISBLANK(D699)</formula>
    </cfRule>
  </conditionalFormatting>
  <conditionalFormatting sqref="AR700:BJ700 AG700:AK700">
    <cfRule type="cellIs" dxfId="378" priority="272" operator="equal">
      <formula>1</formula>
    </cfRule>
  </conditionalFormatting>
  <conditionalFormatting sqref="A700:C700 E700:F700 BS700:XFD700 BP700 I700:AE700 AG700:AL700 AN700:BN700">
    <cfRule type="expression" dxfId="377" priority="271">
      <formula>ISBLANK(A700)</formula>
    </cfRule>
  </conditionalFormatting>
  <conditionalFormatting sqref="D700">
    <cfRule type="expression" dxfId="376" priority="270">
      <formula>ISBLANK(D700)</formula>
    </cfRule>
  </conditionalFormatting>
  <conditionalFormatting sqref="AR701:BJ701 AG701:AK701">
    <cfRule type="cellIs" dxfId="375" priority="269" operator="equal">
      <formula>1</formula>
    </cfRule>
  </conditionalFormatting>
  <conditionalFormatting sqref="A701:C701 E701:F701 BS701:XFD701 BP701 I701:AE701 AG701:AL701 AN701:BN701">
    <cfRule type="expression" dxfId="374" priority="268">
      <formula>ISBLANK(A701)</formula>
    </cfRule>
  </conditionalFormatting>
  <conditionalFormatting sqref="D701">
    <cfRule type="expression" dxfId="373" priority="267">
      <formula>ISBLANK(D701)</formula>
    </cfRule>
  </conditionalFormatting>
  <conditionalFormatting sqref="AR702:BJ702 AG702:AK702">
    <cfRule type="cellIs" dxfId="372" priority="266" operator="equal">
      <formula>1</formula>
    </cfRule>
  </conditionalFormatting>
  <conditionalFormatting sqref="A702:C702 E702:F702 BS702:XFD702 BP702 I702:AE702 AG702:AL702 AN702:BN702">
    <cfRule type="expression" dxfId="371" priority="265">
      <formula>ISBLANK(A702)</formula>
    </cfRule>
  </conditionalFormatting>
  <conditionalFormatting sqref="D702">
    <cfRule type="expression" dxfId="370" priority="264">
      <formula>ISBLANK(D702)</formula>
    </cfRule>
  </conditionalFormatting>
  <conditionalFormatting sqref="AN695">
    <cfRule type="expression" dxfId="369" priority="263">
      <formula>ISBLANK(AN695)</formula>
    </cfRule>
  </conditionalFormatting>
  <conditionalFormatting sqref="AR703:BJ703 AG703:AK703">
    <cfRule type="cellIs" dxfId="368" priority="262" operator="equal">
      <formula>1</formula>
    </cfRule>
  </conditionalFormatting>
  <conditionalFormatting sqref="A703:C703 E703:F703 BS703:XFD703 BP703 I703:AD703 AO703:BN703 AG703:AM703">
    <cfRule type="expression" dxfId="367" priority="261">
      <formula>ISBLANK(A703)</formula>
    </cfRule>
  </conditionalFormatting>
  <conditionalFormatting sqref="D703">
    <cfRule type="expression" dxfId="366" priority="260">
      <formula>ISBLANK(D703)</formula>
    </cfRule>
  </conditionalFormatting>
  <conditionalFormatting sqref="AR704:BJ704 AH704:AK704">
    <cfRule type="cellIs" dxfId="365" priority="259" operator="equal">
      <formula>1</formula>
    </cfRule>
  </conditionalFormatting>
  <conditionalFormatting sqref="A704:C704 E704:F704 BS704:XFD704 BP704 I704:AD704 AH704:BN704">
    <cfRule type="expression" dxfId="364" priority="258">
      <formula>ISBLANK(A704)</formula>
    </cfRule>
  </conditionalFormatting>
  <conditionalFormatting sqref="D704">
    <cfRule type="expression" dxfId="363" priority="257">
      <formula>ISBLANK(D704)</formula>
    </cfRule>
  </conditionalFormatting>
  <conditionalFormatting sqref="AR705:BJ705 AH705:AK705">
    <cfRule type="cellIs" dxfId="362" priority="256" operator="equal">
      <formula>1</formula>
    </cfRule>
  </conditionalFormatting>
  <conditionalFormatting sqref="A705:C705 E705:F705 BS705:XFD705 BP705 I705:AD705 AH705:BN705">
    <cfRule type="expression" dxfId="361" priority="255">
      <formula>ISBLANK(A705)</formula>
    </cfRule>
  </conditionalFormatting>
  <conditionalFormatting sqref="D705">
    <cfRule type="expression" dxfId="360" priority="254">
      <formula>ISBLANK(D705)</formula>
    </cfRule>
  </conditionalFormatting>
  <conditionalFormatting sqref="AR706:BJ706 AH706:AK706">
    <cfRule type="cellIs" dxfId="359" priority="250" operator="equal">
      <formula>1</formula>
    </cfRule>
  </conditionalFormatting>
  <conditionalFormatting sqref="A706:C706 E706 BS706:XFD706 BP706 I706:AD706 AH706:BN706">
    <cfRule type="expression" dxfId="358" priority="249">
      <formula>ISBLANK(A706)</formula>
    </cfRule>
  </conditionalFormatting>
  <conditionalFormatting sqref="D706">
    <cfRule type="expression" dxfId="357" priority="248">
      <formula>ISBLANK(D706)</formula>
    </cfRule>
  </conditionalFormatting>
  <conditionalFormatting sqref="AN703">
    <cfRule type="expression" dxfId="356" priority="238">
      <formula>ISBLANK(AN703)</formula>
    </cfRule>
  </conditionalFormatting>
  <conditionalFormatting sqref="AR707:BJ707 AG707:AK707">
    <cfRule type="cellIs" dxfId="355" priority="237" operator="equal">
      <formula>1</formula>
    </cfRule>
  </conditionalFormatting>
  <conditionalFormatting sqref="A707:C707 E707:F707 BS707:XFD707 BP707 I707:AD707 AO707:BN707 AG707:AM707">
    <cfRule type="expression" dxfId="354" priority="236">
      <formula>ISBLANK(A707)</formula>
    </cfRule>
  </conditionalFormatting>
  <conditionalFormatting sqref="D707">
    <cfRule type="expression" dxfId="353" priority="235">
      <formula>ISBLANK(D707)</formula>
    </cfRule>
  </conditionalFormatting>
  <conditionalFormatting sqref="AR708:BJ708 AG708 AI708:AK708">
    <cfRule type="cellIs" dxfId="352" priority="234" operator="equal">
      <formula>1</formula>
    </cfRule>
  </conditionalFormatting>
  <conditionalFormatting sqref="A708:C708 E708:F708 BS708:XFD708 BP708 I708:AD708 AI708:BN708 AG708">
    <cfRule type="expression" dxfId="351" priority="233">
      <formula>ISBLANK(A708)</formula>
    </cfRule>
  </conditionalFormatting>
  <conditionalFormatting sqref="D708">
    <cfRule type="expression" dxfId="350" priority="232">
      <formula>ISBLANK(D708)</formula>
    </cfRule>
  </conditionalFormatting>
  <conditionalFormatting sqref="AR709:BJ709 AG709 AI709:AK709">
    <cfRule type="cellIs" dxfId="349" priority="231" operator="equal">
      <formula>1</formula>
    </cfRule>
  </conditionalFormatting>
  <conditionalFormatting sqref="A709:C709 E709:F709 BS709:XFD709 BP709 I709:AD709 AI709:BN709 AG709">
    <cfRule type="expression" dxfId="348" priority="230">
      <formula>ISBLANK(A709)</formula>
    </cfRule>
  </conditionalFormatting>
  <conditionalFormatting sqref="D709">
    <cfRule type="expression" dxfId="347" priority="229">
      <formula>ISBLANK(D709)</formula>
    </cfRule>
  </conditionalFormatting>
  <conditionalFormatting sqref="AR710:BJ710 AG710 AI710:AK710">
    <cfRule type="cellIs" dxfId="346" priority="225" operator="equal">
      <formula>1</formula>
    </cfRule>
  </conditionalFormatting>
  <conditionalFormatting sqref="A710:C710 E710:F710 BS710:BT710 BP710 I710:AD710 AI710:BN710 AG710 BV710:XFD710">
    <cfRule type="expression" dxfId="345" priority="224">
      <formula>ISBLANK(A710)</formula>
    </cfRule>
  </conditionalFormatting>
  <conditionalFormatting sqref="D710">
    <cfRule type="expression" dxfId="344" priority="223">
      <formula>ISBLANK(D710)</formula>
    </cfRule>
  </conditionalFormatting>
  <conditionalFormatting sqref="AN707">
    <cfRule type="expression" dxfId="343" priority="213">
      <formula>ISBLANK(AN707)</formula>
    </cfRule>
  </conditionalFormatting>
  <conditionalFormatting sqref="AN690">
    <cfRule type="expression" dxfId="342" priority="212">
      <formula>ISBLANK(AN690)</formula>
    </cfRule>
  </conditionalFormatting>
  <conditionalFormatting sqref="AM696">
    <cfRule type="expression" dxfId="341" priority="211">
      <formula>ISBLANK(AM696)</formula>
    </cfRule>
  </conditionalFormatting>
  <conditionalFormatting sqref="AM697">
    <cfRule type="expression" dxfId="340" priority="210">
      <formula>ISBLANK(AM697)</formula>
    </cfRule>
  </conditionalFormatting>
  <conditionalFormatting sqref="AM699">
    <cfRule type="expression" dxfId="339" priority="209">
      <formula>ISBLANK(AM699)</formula>
    </cfRule>
  </conditionalFormatting>
  <conditionalFormatting sqref="AM700">
    <cfRule type="expression" dxfId="338" priority="208">
      <formula>ISBLANK(AM700)</formula>
    </cfRule>
  </conditionalFormatting>
  <conditionalFormatting sqref="AM701">
    <cfRule type="expression" dxfId="337" priority="207">
      <formula>ISBLANK(AM701)</formula>
    </cfRule>
  </conditionalFormatting>
  <conditionalFormatting sqref="AM702">
    <cfRule type="expression" dxfId="336" priority="206">
      <formula>ISBLANK(AM702)</formula>
    </cfRule>
  </conditionalFormatting>
  <conditionalFormatting sqref="AM695">
    <cfRule type="expression" dxfId="335" priority="205">
      <formula>ISBLANK(AM695)</formula>
    </cfRule>
  </conditionalFormatting>
  <conditionalFormatting sqref="AM698">
    <cfRule type="expression" dxfId="334" priority="204">
      <formula>ISBLANK(AM698)</formula>
    </cfRule>
  </conditionalFormatting>
  <conditionalFormatting sqref="AN861">
    <cfRule type="expression" dxfId="333" priority="203">
      <formula>ISBLANK(AN861)</formula>
    </cfRule>
  </conditionalFormatting>
  <conditionalFormatting sqref="AN688">
    <cfRule type="expression" dxfId="332" priority="202">
      <formula>ISBLANK(AN688)</formula>
    </cfRule>
  </conditionalFormatting>
  <conditionalFormatting sqref="AR676:BJ676 AG676:AK676">
    <cfRule type="cellIs" dxfId="331" priority="201" operator="equal">
      <formula>1</formula>
    </cfRule>
  </conditionalFormatting>
  <conditionalFormatting sqref="A676:C676 E676:F676 BS676:XFD676 BP676 I676:AL676 AO676:BN676">
    <cfRule type="expression" dxfId="330" priority="200">
      <formula>ISBLANK(A676)</formula>
    </cfRule>
  </conditionalFormatting>
  <conditionalFormatting sqref="D676">
    <cfRule type="expression" dxfId="329" priority="199">
      <formula>ISBLANK(D676)</formula>
    </cfRule>
  </conditionalFormatting>
  <conditionalFormatting sqref="AR678:BJ678 AG678:AK678">
    <cfRule type="cellIs" dxfId="328" priority="197" operator="equal">
      <formula>1</formula>
    </cfRule>
  </conditionalFormatting>
  <conditionalFormatting sqref="A678:C678 E678:F678 BS678:XFD678 BP678 I678:AD678 AO678:BN678 AG678:AL678">
    <cfRule type="expression" dxfId="327" priority="196">
      <formula>ISBLANK(A678)</formula>
    </cfRule>
  </conditionalFormatting>
  <conditionalFormatting sqref="D678">
    <cfRule type="expression" dxfId="326" priority="195">
      <formula>ISBLANK(D678)</formula>
    </cfRule>
  </conditionalFormatting>
  <conditionalFormatting sqref="AR677:BJ677 AG677:AK677">
    <cfRule type="cellIs" dxfId="325" priority="193" operator="equal">
      <formula>1</formula>
    </cfRule>
  </conditionalFormatting>
  <conditionalFormatting sqref="A677:C677 E677:F677 BS677:XFD677 BP677 I677:AL677 AO677:BN677">
    <cfRule type="expression" dxfId="324" priority="192">
      <formula>ISBLANK(A677)</formula>
    </cfRule>
  </conditionalFormatting>
  <conditionalFormatting sqref="D677">
    <cfRule type="expression" dxfId="323" priority="191">
      <formula>ISBLANK(D677)</formula>
    </cfRule>
  </conditionalFormatting>
  <conditionalFormatting sqref="AR674:BJ674 AG674:AK674">
    <cfRule type="cellIs" dxfId="322" priority="189" operator="equal">
      <formula>1</formula>
    </cfRule>
  </conditionalFormatting>
  <conditionalFormatting sqref="A674:C674 E674:F674 BS674:XFD674 BP674 I674:AL674 AO674:BN674">
    <cfRule type="expression" dxfId="321" priority="188">
      <formula>ISBLANK(A674)</formula>
    </cfRule>
  </conditionalFormatting>
  <conditionalFormatting sqref="D674">
    <cfRule type="expression" dxfId="320" priority="187">
      <formula>ISBLANK(D674)</formula>
    </cfRule>
  </conditionalFormatting>
  <conditionalFormatting sqref="AM674:AN678">
    <cfRule type="expression" dxfId="319" priority="178">
      <formula>ISBLANK(AM674)</formula>
    </cfRule>
  </conditionalFormatting>
  <conditionalFormatting sqref="AR675:BJ675 AG675:AK675">
    <cfRule type="cellIs" dxfId="318" priority="185" operator="equal">
      <formula>1</formula>
    </cfRule>
  </conditionalFormatting>
  <conditionalFormatting sqref="A675:C675 E675:F675 BS675:XFD675 BP675 I675:AL675 AO675:BN675">
    <cfRule type="expression" dxfId="317" priority="184">
      <formula>ISBLANK(A675)</formula>
    </cfRule>
  </conditionalFormatting>
  <conditionalFormatting sqref="D675">
    <cfRule type="expression" dxfId="316" priority="183">
      <formula>ISBLANK(D675)</formula>
    </cfRule>
  </conditionalFormatting>
  <conditionalFormatting sqref="F706">
    <cfRule type="expression" dxfId="315" priority="174">
      <formula>ISBLANK(F706)</formula>
    </cfRule>
  </conditionalFormatting>
  <conditionalFormatting sqref="AE678:AF686">
    <cfRule type="expression" dxfId="314" priority="176">
      <formula>ISBLANK(AE678)</formula>
    </cfRule>
  </conditionalFormatting>
  <conditionalFormatting sqref="D748">
    <cfRule type="expression" dxfId="313" priority="173">
      <formula>ISBLANK(D748)</formula>
    </cfRule>
  </conditionalFormatting>
  <conditionalFormatting sqref="BN748">
    <cfRule type="expression" dxfId="312" priority="172">
      <formula>ISBLANK(BN748)</formula>
    </cfRule>
  </conditionalFormatting>
  <conditionalFormatting sqref="AG749:AK749 AR749:BJ749">
    <cfRule type="cellIs" dxfId="311" priority="171" operator="equal">
      <formula>1</formula>
    </cfRule>
  </conditionalFormatting>
  <conditionalFormatting sqref="A749:C749 BS749:XFD749 E749:F749 BO749:BQ749 J749:AL749 H749 AN749:AP749 AR749:BM749">
    <cfRule type="expression" dxfId="310" priority="170">
      <formula>ISBLANK(A749)</formula>
    </cfRule>
  </conditionalFormatting>
  <conditionalFormatting sqref="D749">
    <cfRule type="expression" dxfId="309" priority="169">
      <formula>ISBLANK(D749)</formula>
    </cfRule>
  </conditionalFormatting>
  <conditionalFormatting sqref="BN749">
    <cfRule type="expression" dxfId="308" priority="168">
      <formula>ISBLANK(BN749)</formula>
    </cfRule>
  </conditionalFormatting>
  <conditionalFormatting sqref="I749">
    <cfRule type="expression" dxfId="307" priority="167">
      <formula>ISBLANK(I749)</formula>
    </cfRule>
  </conditionalFormatting>
  <conditionalFormatting sqref="G749">
    <cfRule type="expression" dxfId="306" priority="166">
      <formula>ISBLANK(G749)</formula>
    </cfRule>
  </conditionalFormatting>
  <conditionalFormatting sqref="AG750:AK750 AR750:BJ750">
    <cfRule type="cellIs" dxfId="305" priority="165" operator="equal">
      <formula>1</formula>
    </cfRule>
  </conditionalFormatting>
  <conditionalFormatting sqref="A750:C750 BS750:XFD750 E750:F750 BO750:BQ750 J750:AL750 H750 AN750:AP750 AR750:BM750">
    <cfRule type="expression" dxfId="304" priority="164">
      <formula>ISBLANK(A750)</formula>
    </cfRule>
  </conditionalFormatting>
  <conditionalFormatting sqref="D750">
    <cfRule type="expression" dxfId="303" priority="163">
      <formula>ISBLANK(D750)</formula>
    </cfRule>
  </conditionalFormatting>
  <conditionalFormatting sqref="BN750">
    <cfRule type="expression" dxfId="302" priority="162">
      <formula>ISBLANK(BN750)</formula>
    </cfRule>
  </conditionalFormatting>
  <conditionalFormatting sqref="I750">
    <cfRule type="expression" dxfId="301" priority="161">
      <formula>ISBLANK(I750)</formula>
    </cfRule>
  </conditionalFormatting>
  <conditionalFormatting sqref="G750">
    <cfRule type="expression" dxfId="300" priority="160">
      <formula>ISBLANK(G750)</formula>
    </cfRule>
  </conditionalFormatting>
  <conditionalFormatting sqref="AM749">
    <cfRule type="expression" dxfId="299" priority="159">
      <formula>ISBLANK(AM749)</formula>
    </cfRule>
  </conditionalFormatting>
  <conditionalFormatting sqref="AM750">
    <cfRule type="expression" dxfId="298" priority="158">
      <formula>ISBLANK(AM750)</formula>
    </cfRule>
  </conditionalFormatting>
  <conditionalFormatting sqref="AQ749">
    <cfRule type="expression" dxfId="297" priority="157">
      <formula>ISBLANK(AQ749)</formula>
    </cfRule>
  </conditionalFormatting>
  <conditionalFormatting sqref="AQ750">
    <cfRule type="expression" dxfId="296" priority="156">
      <formula>ISBLANK(AQ750)</formula>
    </cfRule>
  </conditionalFormatting>
  <conditionalFormatting sqref="AG751:AK751 AR751:BJ751">
    <cfRule type="cellIs" dxfId="295" priority="155" operator="equal">
      <formula>1</formula>
    </cfRule>
  </conditionalFormatting>
  <conditionalFormatting sqref="A751:C751 BS751:BT751 E751:BM751 BO751:BQ751 BW751:XFD751">
    <cfRule type="expression" dxfId="294" priority="154">
      <formula>ISBLANK(A751)</formula>
    </cfRule>
  </conditionalFormatting>
  <conditionalFormatting sqref="D751">
    <cfRule type="expression" dxfId="293" priority="153">
      <formula>ISBLANK(D751)</formula>
    </cfRule>
  </conditionalFormatting>
  <conditionalFormatting sqref="BN751">
    <cfRule type="expression" dxfId="292" priority="152">
      <formula>ISBLANK(BN751)</formula>
    </cfRule>
  </conditionalFormatting>
  <conditionalFormatting sqref="AG752:AK752 AR752:BJ752">
    <cfRule type="cellIs" dxfId="291" priority="151" operator="equal">
      <formula>1</formula>
    </cfRule>
  </conditionalFormatting>
  <conditionalFormatting sqref="A752:C752 BS752:XFD752 E752:F752 BO752:BQ752 J752:AL752 H752 AN752:AP752 AR752:BM752">
    <cfRule type="expression" dxfId="290" priority="150">
      <formula>ISBLANK(A752)</formula>
    </cfRule>
  </conditionalFormatting>
  <conditionalFormatting sqref="D752">
    <cfRule type="expression" dxfId="289" priority="149">
      <formula>ISBLANK(D752)</formula>
    </cfRule>
  </conditionalFormatting>
  <conditionalFormatting sqref="BN752">
    <cfRule type="expression" dxfId="288" priority="148">
      <formula>ISBLANK(BN752)</formula>
    </cfRule>
  </conditionalFormatting>
  <conditionalFormatting sqref="I752">
    <cfRule type="expression" dxfId="287" priority="147">
      <formula>ISBLANK(I752)</formula>
    </cfRule>
  </conditionalFormatting>
  <conditionalFormatting sqref="G752">
    <cfRule type="expression" dxfId="286" priority="146">
      <formula>ISBLANK(G752)</formula>
    </cfRule>
  </conditionalFormatting>
  <conditionalFormatting sqref="AG753:AK753 AR753:BJ753">
    <cfRule type="cellIs" dxfId="285" priority="145" operator="equal">
      <formula>1</formula>
    </cfRule>
  </conditionalFormatting>
  <conditionalFormatting sqref="A753:C753 BS753:XFD753 E753:F753 BO753:BQ753 J753:AL753 H753 AN753:AP753 AR753:BM753">
    <cfRule type="expression" dxfId="284" priority="144">
      <formula>ISBLANK(A753)</formula>
    </cfRule>
  </conditionalFormatting>
  <conditionalFormatting sqref="D753">
    <cfRule type="expression" dxfId="283" priority="143">
      <formula>ISBLANK(D753)</formula>
    </cfRule>
  </conditionalFormatting>
  <conditionalFormatting sqref="BN753">
    <cfRule type="expression" dxfId="282" priority="142">
      <formula>ISBLANK(BN753)</formula>
    </cfRule>
  </conditionalFormatting>
  <conditionalFormatting sqref="I753">
    <cfRule type="expression" dxfId="281" priority="141">
      <formula>ISBLANK(I753)</formula>
    </cfRule>
  </conditionalFormatting>
  <conditionalFormatting sqref="G753">
    <cfRule type="expression" dxfId="280" priority="140">
      <formula>ISBLANK(G753)</formula>
    </cfRule>
  </conditionalFormatting>
  <conditionalFormatting sqref="AM752">
    <cfRule type="expression" dxfId="279" priority="139">
      <formula>ISBLANK(AM752)</formula>
    </cfRule>
  </conditionalFormatting>
  <conditionalFormatting sqref="AM753">
    <cfRule type="expression" dxfId="278" priority="138">
      <formula>ISBLANK(AM753)</formula>
    </cfRule>
  </conditionalFormatting>
  <conditionalFormatting sqref="AQ752">
    <cfRule type="expression" dxfId="277" priority="135">
      <formula>ISBLANK(AQ752)</formula>
    </cfRule>
  </conditionalFormatting>
  <conditionalFormatting sqref="AQ753">
    <cfRule type="expression" dxfId="276" priority="134">
      <formula>ISBLANK(AQ753)</formula>
    </cfRule>
  </conditionalFormatting>
  <conditionalFormatting sqref="AR716:BA716 AG716:AK716 AH745:AH747 AG741:AG743 BC716:BJ716">
    <cfRule type="cellIs" dxfId="275" priority="133" operator="equal">
      <formula>1</formula>
    </cfRule>
  </conditionalFormatting>
  <conditionalFormatting sqref="A716:C716 E716:F716 BS716:XFD716 BP716 I716:AD716 AO716:BA716 AG716:AM716 AH745:AH747 AE740:AF747 AG741:AG743 BC716:BN716">
    <cfRule type="expression" dxfId="274" priority="132">
      <formula>ISBLANK(A716)</formula>
    </cfRule>
  </conditionalFormatting>
  <conditionalFormatting sqref="D716">
    <cfRule type="expression" dxfId="273" priority="131">
      <formula>ISBLANK(D716)</formula>
    </cfRule>
  </conditionalFormatting>
  <conditionalFormatting sqref="AR717:BA717 AG717:AK717 BC717:BJ717">
    <cfRule type="cellIs" dxfId="272" priority="130" operator="equal">
      <formula>1</formula>
    </cfRule>
  </conditionalFormatting>
  <conditionalFormatting sqref="A717:C717 E717:F717 BS717:XFD717 BP717 I717:AD717 AG717:BA717 BC717:BN717">
    <cfRule type="expression" dxfId="271" priority="129">
      <formula>ISBLANK(A717)</formula>
    </cfRule>
  </conditionalFormatting>
  <conditionalFormatting sqref="D717">
    <cfRule type="expression" dxfId="270" priority="128">
      <formula>ISBLANK(D717)</formula>
    </cfRule>
  </conditionalFormatting>
  <conditionalFormatting sqref="AR718:BA718 AG718:AK718 BC718:BJ718">
    <cfRule type="cellIs" dxfId="269" priority="127" operator="equal">
      <formula>1</formula>
    </cfRule>
  </conditionalFormatting>
  <conditionalFormatting sqref="A718:C718 E718:F718 BS718:XFD718 BP718 I718:AD718 AG718:BA718 BC718:BN718">
    <cfRule type="expression" dxfId="268" priority="126">
      <formula>ISBLANK(A718)</formula>
    </cfRule>
  </conditionalFormatting>
  <conditionalFormatting sqref="D718">
    <cfRule type="expression" dxfId="267" priority="125">
      <formula>ISBLANK(D718)</formula>
    </cfRule>
  </conditionalFormatting>
  <conditionalFormatting sqref="AR719:BA719 AG719:AK719 BC719:BJ719">
    <cfRule type="cellIs" dxfId="266" priority="124" operator="equal">
      <formula>1</formula>
    </cfRule>
  </conditionalFormatting>
  <conditionalFormatting sqref="A719:C719 E719:F719 BS719:XFD719 BP719 I719:AD719 AG719:BA719 BC719:BN719">
    <cfRule type="expression" dxfId="265" priority="123">
      <formula>ISBLANK(A719)</formula>
    </cfRule>
  </conditionalFormatting>
  <conditionalFormatting sqref="D719">
    <cfRule type="expression" dxfId="264" priority="122">
      <formula>ISBLANK(D719)</formula>
    </cfRule>
  </conditionalFormatting>
  <conditionalFormatting sqref="AR720:BA720 AG720:AK720 BC720:BJ720">
    <cfRule type="cellIs" dxfId="263" priority="121" operator="equal">
      <formula>1</formula>
    </cfRule>
  </conditionalFormatting>
  <conditionalFormatting sqref="A720:C720 E720:F720 BS720:XFD720 BP720 I720:AD720 AG720:BA720 BC720:BN720">
    <cfRule type="expression" dxfId="262" priority="120">
      <formula>ISBLANK(A720)</formula>
    </cfRule>
  </conditionalFormatting>
  <conditionalFormatting sqref="D720">
    <cfRule type="expression" dxfId="261" priority="119">
      <formula>ISBLANK(D720)</formula>
    </cfRule>
  </conditionalFormatting>
  <conditionalFormatting sqref="AR721:BA721 AG721:AK721 BC721:BJ721">
    <cfRule type="cellIs" dxfId="260" priority="118" operator="equal">
      <formula>1</formula>
    </cfRule>
  </conditionalFormatting>
  <conditionalFormatting sqref="A721:C721 E721:F721 BS721:XFD721 BP721 I721:AD721 AG721:BA721 BC721:BN721">
    <cfRule type="expression" dxfId="259" priority="117">
      <formula>ISBLANK(A721)</formula>
    </cfRule>
  </conditionalFormatting>
  <conditionalFormatting sqref="D721">
    <cfRule type="expression" dxfId="258" priority="116">
      <formula>ISBLANK(D721)</formula>
    </cfRule>
  </conditionalFormatting>
  <conditionalFormatting sqref="AR722:BA722 AG722:AK722 BC722:BJ722">
    <cfRule type="cellIs" dxfId="257" priority="115" operator="equal">
      <formula>1</formula>
    </cfRule>
  </conditionalFormatting>
  <conditionalFormatting sqref="A722:C722 E722:F722 BS722:XFD722 BP722 I722:AD722 AG722:BA722 BC722:BN722">
    <cfRule type="expression" dxfId="256" priority="114">
      <formula>ISBLANK(A722)</formula>
    </cfRule>
  </conditionalFormatting>
  <conditionalFormatting sqref="D722">
    <cfRule type="expression" dxfId="255" priority="113">
      <formula>ISBLANK(D722)</formula>
    </cfRule>
  </conditionalFormatting>
  <conditionalFormatting sqref="AR723:BA723 AG723:AK723 BC723:BJ723">
    <cfRule type="cellIs" dxfId="254" priority="112" operator="equal">
      <formula>1</formula>
    </cfRule>
  </conditionalFormatting>
  <conditionalFormatting sqref="A723:C723 E723:F723 BS723:XFD723 BP723 I723:AD723 AG723:BA723 BC723:BN723">
    <cfRule type="expression" dxfId="253" priority="111">
      <formula>ISBLANK(A723)</formula>
    </cfRule>
  </conditionalFormatting>
  <conditionalFormatting sqref="D723">
    <cfRule type="expression" dxfId="252" priority="110">
      <formula>ISBLANK(D723)</formula>
    </cfRule>
  </conditionalFormatting>
  <conditionalFormatting sqref="AN716">
    <cfRule type="expression" dxfId="251" priority="109">
      <formula>ISBLANK(AN716)</formula>
    </cfRule>
  </conditionalFormatting>
  <conditionalFormatting sqref="AR724:BA724 AG724:AK724 BC724:BJ724">
    <cfRule type="cellIs" dxfId="250" priority="108" operator="equal">
      <formula>1</formula>
    </cfRule>
  </conditionalFormatting>
  <conditionalFormatting sqref="A724:C724 E724:F724 BS724:XFD724 BP724 I724:AM724 AO724:BA724 AE725:AE731 BC724:BN724">
    <cfRule type="expression" dxfId="249" priority="107">
      <formula>ISBLANK(A724)</formula>
    </cfRule>
  </conditionalFormatting>
  <conditionalFormatting sqref="D724">
    <cfRule type="expression" dxfId="248" priority="106">
      <formula>ISBLANK(D724)</formula>
    </cfRule>
  </conditionalFormatting>
  <conditionalFormatting sqref="AR725:BA725 AG725:AK725 BC725:BJ725">
    <cfRule type="cellIs" dxfId="247" priority="105" operator="equal">
      <formula>1</formula>
    </cfRule>
  </conditionalFormatting>
  <conditionalFormatting sqref="A725:C725 E725:F725 BS725:XFD725 BP725 I725:AD725 AF725:AM725 AO725:BA725 BC725:BN725">
    <cfRule type="expression" dxfId="246" priority="104">
      <formula>ISBLANK(A725)</formula>
    </cfRule>
  </conditionalFormatting>
  <conditionalFormatting sqref="D725">
    <cfRule type="expression" dxfId="245" priority="103">
      <formula>ISBLANK(D725)</formula>
    </cfRule>
  </conditionalFormatting>
  <conditionalFormatting sqref="AR726:BA726 AG726:AK726 BC726:BJ726">
    <cfRule type="cellIs" dxfId="244" priority="102" operator="equal">
      <formula>1</formula>
    </cfRule>
  </conditionalFormatting>
  <conditionalFormatting sqref="A726:C726 E726:F726 BS726:XFD726 BP726 I726:AD726 AF726:BA726 BC726:BN726">
    <cfRule type="expression" dxfId="243" priority="101">
      <formula>ISBLANK(A726)</formula>
    </cfRule>
  </conditionalFormatting>
  <conditionalFormatting sqref="D726">
    <cfRule type="expression" dxfId="242" priority="100">
      <formula>ISBLANK(D726)</formula>
    </cfRule>
  </conditionalFormatting>
  <conditionalFormatting sqref="AR727:BA727 AG727:AK727 BC727:BJ727">
    <cfRule type="cellIs" dxfId="241" priority="99" operator="equal">
      <formula>1</formula>
    </cfRule>
  </conditionalFormatting>
  <conditionalFormatting sqref="A727:C727 E727:F727 BS727:XFD727 BP727 I727:AD727 AF727:AM727 AO727:BA727 BC727:BN727">
    <cfRule type="expression" dxfId="240" priority="98">
      <formula>ISBLANK(A727)</formula>
    </cfRule>
  </conditionalFormatting>
  <conditionalFormatting sqref="D727">
    <cfRule type="expression" dxfId="239" priority="97">
      <formula>ISBLANK(D727)</formula>
    </cfRule>
  </conditionalFormatting>
  <conditionalFormatting sqref="AR728:BA728 AG728:AK728 BC728:BJ728">
    <cfRule type="cellIs" dxfId="238" priority="96" operator="equal">
      <formula>1</formula>
    </cfRule>
  </conditionalFormatting>
  <conditionalFormatting sqref="A728:C728 E728:F728 BS728:XFD728 BP728 I728:AD728 AF728:BA728 BC728:BN728">
    <cfRule type="expression" dxfId="237" priority="95">
      <formula>ISBLANK(A728)</formula>
    </cfRule>
  </conditionalFormatting>
  <conditionalFormatting sqref="D728">
    <cfRule type="expression" dxfId="236" priority="94">
      <formula>ISBLANK(D728)</formula>
    </cfRule>
  </conditionalFormatting>
  <conditionalFormatting sqref="AR729:BA729 AG729:AK729 BC729:BJ729">
    <cfRule type="cellIs" dxfId="235" priority="93" operator="equal">
      <formula>1</formula>
    </cfRule>
  </conditionalFormatting>
  <conditionalFormatting sqref="A729:C729 E729:F729 BS729:XFD729 BP729 I729:AD729 AF729:BA729 BC729:BN729">
    <cfRule type="expression" dxfId="234" priority="92">
      <formula>ISBLANK(A729)</formula>
    </cfRule>
  </conditionalFormatting>
  <conditionalFormatting sqref="D729">
    <cfRule type="expression" dxfId="233" priority="91">
      <formula>ISBLANK(D729)</formula>
    </cfRule>
  </conditionalFormatting>
  <conditionalFormatting sqref="AR730:BA730 AG730:AK730 BC730:BJ730">
    <cfRule type="cellIs" dxfId="232" priority="90" operator="equal">
      <formula>1</formula>
    </cfRule>
  </conditionalFormatting>
  <conditionalFormatting sqref="A730:C730 E730:F730 BS730:XFD730 BP730 I730:AD730 AF730:BA730 BC730:BN730">
    <cfRule type="expression" dxfId="231" priority="89">
      <formula>ISBLANK(A730)</formula>
    </cfRule>
  </conditionalFormatting>
  <conditionalFormatting sqref="D730">
    <cfRule type="expression" dxfId="230" priority="88">
      <formula>ISBLANK(D730)</formula>
    </cfRule>
  </conditionalFormatting>
  <conditionalFormatting sqref="AR731:BA731 AG731:AK731 BC731:BJ731">
    <cfRule type="cellIs" dxfId="229" priority="87" operator="equal">
      <formula>1</formula>
    </cfRule>
  </conditionalFormatting>
  <conditionalFormatting sqref="A731:C731 E731:F731 BS731:XFD731 BP731 I731:AD731 AF731:BA731 BC731:BN731">
    <cfRule type="expression" dxfId="228" priority="86">
      <formula>ISBLANK(A731)</formula>
    </cfRule>
  </conditionalFormatting>
  <conditionalFormatting sqref="D731">
    <cfRule type="expression" dxfId="227" priority="85">
      <formula>ISBLANK(D731)</formula>
    </cfRule>
  </conditionalFormatting>
  <conditionalFormatting sqref="AN724">
    <cfRule type="expression" dxfId="226" priority="84">
      <formula>ISBLANK(AN724)</formula>
    </cfRule>
  </conditionalFormatting>
  <conditionalFormatting sqref="AR732:BA732 AG732:AK732 BC732:BJ732">
    <cfRule type="cellIs" dxfId="225" priority="83" operator="equal">
      <formula>1</formula>
    </cfRule>
  </conditionalFormatting>
  <conditionalFormatting sqref="A732:C732 E732:F732 BS732:XFD732 BP732 I732:AL732 AO732:BA732 AF733:AF739 BC732:BN732">
    <cfRule type="expression" dxfId="224" priority="82">
      <formula>ISBLANK(A732)</formula>
    </cfRule>
  </conditionalFormatting>
  <conditionalFormatting sqref="D732">
    <cfRule type="expression" dxfId="223" priority="81">
      <formula>ISBLANK(D732)</formula>
    </cfRule>
  </conditionalFormatting>
  <conditionalFormatting sqref="AR733:BA733 AG733:AK733 BC733:BJ733">
    <cfRule type="cellIs" dxfId="222" priority="80" operator="equal">
      <formula>1</formula>
    </cfRule>
  </conditionalFormatting>
  <conditionalFormatting sqref="A733:C733 E733:F733 BS733:XFD733 BP733 I733:AE733 AG733:AL733 AN733:BA733 BC733:BN733">
    <cfRule type="expression" dxfId="221" priority="79">
      <formula>ISBLANK(A733)</formula>
    </cfRule>
  </conditionalFormatting>
  <conditionalFormatting sqref="D733">
    <cfRule type="expression" dxfId="220" priority="78">
      <formula>ISBLANK(D733)</formula>
    </cfRule>
  </conditionalFormatting>
  <conditionalFormatting sqref="AR734:BA734 AG734:AK734 BC734:BJ734">
    <cfRule type="cellIs" dxfId="219" priority="77" operator="equal">
      <formula>1</formula>
    </cfRule>
  </conditionalFormatting>
  <conditionalFormatting sqref="A734:C734 E734:F734 BS734:XFD734 BP734 I734:AE734 AG734:AL734 AN734:BA734 BC734:BN734">
    <cfRule type="expression" dxfId="218" priority="76">
      <formula>ISBLANK(A734)</formula>
    </cfRule>
  </conditionalFormatting>
  <conditionalFormatting sqref="D734">
    <cfRule type="expression" dxfId="217" priority="75">
      <formula>ISBLANK(D734)</formula>
    </cfRule>
  </conditionalFormatting>
  <conditionalFormatting sqref="AR735:BA735 AG735:AK735 BC735:BJ735">
    <cfRule type="cellIs" dxfId="216" priority="74" operator="equal">
      <formula>1</formula>
    </cfRule>
  </conditionalFormatting>
  <conditionalFormatting sqref="A735:C735 E735:F735 BS735:XFD735 BP735 I735:AE735 AG735:AL735 AN735:BA735 BC735:BN735">
    <cfRule type="expression" dxfId="215" priority="73">
      <formula>ISBLANK(A735)</formula>
    </cfRule>
  </conditionalFormatting>
  <conditionalFormatting sqref="D735">
    <cfRule type="expression" dxfId="214" priority="72">
      <formula>ISBLANK(D735)</formula>
    </cfRule>
  </conditionalFormatting>
  <conditionalFormatting sqref="AR736:BA736 AG736:AK736 BC736:BJ736">
    <cfRule type="cellIs" dxfId="213" priority="71" operator="equal">
      <formula>1</formula>
    </cfRule>
  </conditionalFormatting>
  <conditionalFormatting sqref="A736:C736 E736:F736 BS736:XFD736 BP736 I736:AE736 AG736:AL736 AN736:BA736 BC736:BN736">
    <cfRule type="expression" dxfId="212" priority="70">
      <formula>ISBLANK(A736)</formula>
    </cfRule>
  </conditionalFormatting>
  <conditionalFormatting sqref="D736">
    <cfRule type="expression" dxfId="211" priority="69">
      <formula>ISBLANK(D736)</formula>
    </cfRule>
  </conditionalFormatting>
  <conditionalFormatting sqref="AR737:BA737 AG737:AK737 BC737:BJ737">
    <cfRule type="cellIs" dxfId="210" priority="68" operator="equal">
      <formula>1</formula>
    </cfRule>
  </conditionalFormatting>
  <conditionalFormatting sqref="A737:C737 E737:F737 BS737:XFD737 BP737 I737:AE737 AG737:AL737 AN737:BA737 BC737:BN737">
    <cfRule type="expression" dxfId="209" priority="67">
      <formula>ISBLANK(A737)</formula>
    </cfRule>
  </conditionalFormatting>
  <conditionalFormatting sqref="D737">
    <cfRule type="expression" dxfId="208" priority="66">
      <formula>ISBLANK(D737)</formula>
    </cfRule>
  </conditionalFormatting>
  <conditionalFormatting sqref="AR738:BA738 AG738:AK738 BC738:BJ738">
    <cfRule type="cellIs" dxfId="207" priority="65" operator="equal">
      <formula>1</formula>
    </cfRule>
  </conditionalFormatting>
  <conditionalFormatting sqref="A738:C738 E738:F738 BS738:XFD738 BP738 I738:AE738 AG738:AL738 AN738:BA738 BC738:BN738">
    <cfRule type="expression" dxfId="206" priority="64">
      <formula>ISBLANK(A738)</formula>
    </cfRule>
  </conditionalFormatting>
  <conditionalFormatting sqref="D738">
    <cfRule type="expression" dxfId="205" priority="63">
      <formula>ISBLANK(D738)</formula>
    </cfRule>
  </conditionalFormatting>
  <conditionalFormatting sqref="AR739:BA739 AG739:AK739 BC739:BJ739">
    <cfRule type="cellIs" dxfId="204" priority="62" operator="equal">
      <formula>1</formula>
    </cfRule>
  </conditionalFormatting>
  <conditionalFormatting sqref="A739:C739 E739:F739 BS739:XFD739 BP739 I739:AE739 AG739:AL739 AN739:BA739 BC739:BN739">
    <cfRule type="expression" dxfId="203" priority="61">
      <formula>ISBLANK(A739)</formula>
    </cfRule>
  </conditionalFormatting>
  <conditionalFormatting sqref="D739">
    <cfRule type="expression" dxfId="202" priority="60">
      <formula>ISBLANK(D739)</formula>
    </cfRule>
  </conditionalFormatting>
  <conditionalFormatting sqref="AN732">
    <cfRule type="expression" dxfId="201" priority="59">
      <formula>ISBLANK(AN732)</formula>
    </cfRule>
  </conditionalFormatting>
  <conditionalFormatting sqref="AR740:BA740 AG740:AK740 BC740:BJ740">
    <cfRule type="cellIs" dxfId="200" priority="58" operator="equal">
      <formula>1</formula>
    </cfRule>
  </conditionalFormatting>
  <conditionalFormatting sqref="A740:C740 E740:F740 BS740:XFD740 BP740 I740:AD740 AO740:BA740 AG740:AM740 BC740:BN740">
    <cfRule type="expression" dxfId="199" priority="57">
      <formula>ISBLANK(A740)</formula>
    </cfRule>
  </conditionalFormatting>
  <conditionalFormatting sqref="D740">
    <cfRule type="expression" dxfId="198" priority="56">
      <formula>ISBLANK(D740)</formula>
    </cfRule>
  </conditionalFormatting>
  <conditionalFormatting sqref="AR741:BA741 AH741:AK741 BC741:BJ741">
    <cfRule type="cellIs" dxfId="197" priority="55" operator="equal">
      <formula>1</formula>
    </cfRule>
  </conditionalFormatting>
  <conditionalFormatting sqref="A741:C741 E741:F741 BS741:XFD741 BP741 I741:AD741 AH741:BA741 BC741:BN741">
    <cfRule type="expression" dxfId="196" priority="54">
      <formula>ISBLANK(A741)</formula>
    </cfRule>
  </conditionalFormatting>
  <conditionalFormatting sqref="D741">
    <cfRule type="expression" dxfId="195" priority="53">
      <formula>ISBLANK(D741)</formula>
    </cfRule>
  </conditionalFormatting>
  <conditionalFormatting sqref="AR742:BA742 AH742:AK742 BC742:BJ742">
    <cfRule type="cellIs" dxfId="194" priority="52" operator="equal">
      <formula>1</formula>
    </cfRule>
  </conditionalFormatting>
  <conditionalFormatting sqref="A742:C742 E742:F742 BS742:XFD742 BP742 I742:AD742 AH742:BA742 BC742:BN742">
    <cfRule type="expression" dxfId="193" priority="51">
      <formula>ISBLANK(A742)</formula>
    </cfRule>
  </conditionalFormatting>
  <conditionalFormatting sqref="D742">
    <cfRule type="expression" dxfId="192" priority="50">
      <formula>ISBLANK(D742)</formula>
    </cfRule>
  </conditionalFormatting>
  <conditionalFormatting sqref="AR743:BA743 AH743:AK743 BC743:BJ743">
    <cfRule type="cellIs" dxfId="191" priority="49" operator="equal">
      <formula>1</formula>
    </cfRule>
  </conditionalFormatting>
  <conditionalFormatting sqref="A743:C743 E743 BS743:XFD743 BP743 I743:AD743 AH743:BA743 BC743:BN743">
    <cfRule type="expression" dxfId="190" priority="48">
      <formula>ISBLANK(A743)</formula>
    </cfRule>
  </conditionalFormatting>
  <conditionalFormatting sqref="D743">
    <cfRule type="expression" dxfId="189" priority="47">
      <formula>ISBLANK(D743)</formula>
    </cfRule>
  </conditionalFormatting>
  <conditionalFormatting sqref="AN740">
    <cfRule type="expression" dxfId="188" priority="46">
      <formula>ISBLANK(AN740)</formula>
    </cfRule>
  </conditionalFormatting>
  <conditionalFormatting sqref="AR744:BA744 AG744:AK744 BC744:BJ744">
    <cfRule type="cellIs" dxfId="187" priority="45" operator="equal">
      <formula>1</formula>
    </cfRule>
  </conditionalFormatting>
  <conditionalFormatting sqref="A744:C744 E744:F744 BS744:XFD744 BP744 I744:J744 AO744:BA744 AG744:AM744 L744:AD744 BC744:BN744">
    <cfRule type="expression" dxfId="186" priority="44">
      <formula>ISBLANK(A744)</formula>
    </cfRule>
  </conditionalFormatting>
  <conditionalFormatting sqref="D744">
    <cfRule type="expression" dxfId="185" priority="43">
      <formula>ISBLANK(D744)</formula>
    </cfRule>
  </conditionalFormatting>
  <conditionalFormatting sqref="AR745:BA745 AG745 AI745:AK745 BC745:BJ745">
    <cfRule type="cellIs" dxfId="184" priority="42" operator="equal">
      <formula>1</formula>
    </cfRule>
  </conditionalFormatting>
  <conditionalFormatting sqref="A745:C745 E745:F745 BS745:XFD745 BP745 I745:J745 AI745:BA745 AG745 L745:AD745 BC745:BN745">
    <cfRule type="expression" dxfId="183" priority="41">
      <formula>ISBLANK(A745)</formula>
    </cfRule>
  </conditionalFormatting>
  <conditionalFormatting sqref="D745">
    <cfRule type="expression" dxfId="182" priority="40">
      <formula>ISBLANK(D745)</formula>
    </cfRule>
  </conditionalFormatting>
  <conditionalFormatting sqref="AR746:BA746 AG746 AI746:AK746 BC746:BJ746">
    <cfRule type="cellIs" dxfId="181" priority="39" operator="equal">
      <formula>1</formula>
    </cfRule>
  </conditionalFormatting>
  <conditionalFormatting sqref="A746:C746 E746:F746 BS746:XFD746 BP746 I746:AD746 AI746:BA746 AG746 BC746:BN746">
    <cfRule type="expression" dxfId="180" priority="38">
      <formula>ISBLANK(A746)</formula>
    </cfRule>
  </conditionalFormatting>
  <conditionalFormatting sqref="D746">
    <cfRule type="expression" dxfId="179" priority="37">
      <formula>ISBLANK(D746)</formula>
    </cfRule>
  </conditionalFormatting>
  <conditionalFormatting sqref="AR747:BA747 AG747 AI747:AK747 BC747:BJ747">
    <cfRule type="cellIs" dxfId="178" priority="36" operator="equal">
      <formula>1</formula>
    </cfRule>
  </conditionalFormatting>
  <conditionalFormatting sqref="A747:C747 E747:F747 BS747:BT747 BP747 I747:AD747 AI747:BA747 AG747 BV747:XFD747 BC747:BN747">
    <cfRule type="expression" dxfId="177" priority="35">
      <formula>ISBLANK(A747)</formula>
    </cfRule>
  </conditionalFormatting>
  <conditionalFormatting sqref="D747">
    <cfRule type="expression" dxfId="176" priority="34">
      <formula>ISBLANK(D747)</formula>
    </cfRule>
  </conditionalFormatting>
  <conditionalFormatting sqref="AN744">
    <cfRule type="expression" dxfId="175" priority="33">
      <formula>ISBLANK(AN744)</formula>
    </cfRule>
  </conditionalFormatting>
  <conditionalFormatting sqref="AN727">
    <cfRule type="expression" dxfId="174" priority="32">
      <formula>ISBLANK(AN727)</formula>
    </cfRule>
  </conditionalFormatting>
  <conditionalFormatting sqref="AM733">
    <cfRule type="expression" dxfId="173" priority="31">
      <formula>ISBLANK(AM733)</formula>
    </cfRule>
  </conditionalFormatting>
  <conditionalFormatting sqref="AM734">
    <cfRule type="expression" dxfId="172" priority="30">
      <formula>ISBLANK(AM734)</formula>
    </cfRule>
  </conditionalFormatting>
  <conditionalFormatting sqref="AM736">
    <cfRule type="expression" dxfId="171" priority="29">
      <formula>ISBLANK(AM736)</formula>
    </cfRule>
  </conditionalFormatting>
  <conditionalFormatting sqref="AM737">
    <cfRule type="expression" dxfId="170" priority="28">
      <formula>ISBLANK(AM737)</formula>
    </cfRule>
  </conditionalFormatting>
  <conditionalFormatting sqref="AM738">
    <cfRule type="expression" dxfId="169" priority="27">
      <formula>ISBLANK(AM738)</formula>
    </cfRule>
  </conditionalFormatting>
  <conditionalFormatting sqref="AM739">
    <cfRule type="expression" dxfId="168" priority="26">
      <formula>ISBLANK(AM739)</formula>
    </cfRule>
  </conditionalFormatting>
  <conditionalFormatting sqref="AM732">
    <cfRule type="expression" dxfId="167" priority="25">
      <formula>ISBLANK(AM732)</formula>
    </cfRule>
  </conditionalFormatting>
  <conditionalFormatting sqref="AM735">
    <cfRule type="expression" dxfId="166" priority="24">
      <formula>ISBLANK(AM735)</formula>
    </cfRule>
  </conditionalFormatting>
  <conditionalFormatting sqref="AN725">
    <cfRule type="expression" dxfId="165" priority="23">
      <formula>ISBLANK(AN725)</formula>
    </cfRule>
  </conditionalFormatting>
  <conditionalFormatting sqref="AR713:BA713 AG713:AK713 BC713:BJ713">
    <cfRule type="cellIs" dxfId="164" priority="22" operator="equal">
      <formula>1</formula>
    </cfRule>
  </conditionalFormatting>
  <conditionalFormatting sqref="A713:C713 E713:F713 BS713:XFD713 BP713 I713:AL713 AO713:BA713 BC713:BN713">
    <cfRule type="expression" dxfId="163" priority="21">
      <formula>ISBLANK(A713)</formula>
    </cfRule>
  </conditionalFormatting>
  <conditionalFormatting sqref="D713">
    <cfRule type="expression" dxfId="162" priority="20">
      <formula>ISBLANK(D713)</formula>
    </cfRule>
  </conditionalFormatting>
  <conditionalFormatting sqref="AR715:BA715 AG715:AK715 BC715:BJ715">
    <cfRule type="cellIs" dxfId="161" priority="19" operator="equal">
      <formula>1</formula>
    </cfRule>
  </conditionalFormatting>
  <conditionalFormatting sqref="A715:C715 E715:F715 BS715:XFD715 BP715 I715:AD715 AO715:BA715 AG715:AL715 BC715:BN715">
    <cfRule type="expression" dxfId="160" priority="18">
      <formula>ISBLANK(A715)</formula>
    </cfRule>
  </conditionalFormatting>
  <conditionalFormatting sqref="D715">
    <cfRule type="expression" dxfId="159" priority="17">
      <formula>ISBLANK(D715)</formula>
    </cfRule>
  </conditionalFormatting>
  <conditionalFormatting sqref="AR714:BA714 AG714:AK714 BC714:BJ714">
    <cfRule type="cellIs" dxfId="158" priority="16" operator="equal">
      <formula>1</formula>
    </cfRule>
  </conditionalFormatting>
  <conditionalFormatting sqref="A714:C714 E714:F714 BS714:XFD714 BP714 I714:AL714 AO714:BA714 BC714:BN714">
    <cfRule type="expression" dxfId="157" priority="15">
      <formula>ISBLANK(A714)</formula>
    </cfRule>
  </conditionalFormatting>
  <conditionalFormatting sqref="D714">
    <cfRule type="expression" dxfId="156" priority="14">
      <formula>ISBLANK(D714)</formula>
    </cfRule>
  </conditionalFormatting>
  <conditionalFormatting sqref="AR711:BJ711 AG711:AK711 BB712:BB746">
    <cfRule type="cellIs" dxfId="155" priority="13" operator="equal">
      <formula>1</formula>
    </cfRule>
  </conditionalFormatting>
  <conditionalFormatting sqref="A711:C711 E711:F711 BS711:XFD711 BP711 I711:AL711 AO711:BN711 BB712:BB746">
    <cfRule type="expression" dxfId="154" priority="12">
      <formula>ISBLANK(A711)</formula>
    </cfRule>
  </conditionalFormatting>
  <conditionalFormatting sqref="D711">
    <cfRule type="expression" dxfId="153" priority="11">
      <formula>ISBLANK(D711)</formula>
    </cfRule>
  </conditionalFormatting>
  <conditionalFormatting sqref="AM711:AN715">
    <cfRule type="expression" dxfId="152" priority="7">
      <formula>ISBLANK(AM711)</formula>
    </cfRule>
  </conditionalFormatting>
  <conditionalFormatting sqref="AR712:BA712 AG712:AK712 BC712:BJ712">
    <cfRule type="cellIs" dxfId="151" priority="10" operator="equal">
      <formula>1</formula>
    </cfRule>
  </conditionalFormatting>
  <conditionalFormatting sqref="A712:C712 E712:F712 BS712:XFD712 BP712 I712:AL712 AO712:BA712 BC712:BN712">
    <cfRule type="expression" dxfId="150" priority="9">
      <formula>ISBLANK(A712)</formula>
    </cfRule>
  </conditionalFormatting>
  <conditionalFormatting sqref="D712">
    <cfRule type="expression" dxfId="149" priority="8">
      <formula>ISBLANK(D712)</formula>
    </cfRule>
  </conditionalFormatting>
  <conditionalFormatting sqref="F743">
    <cfRule type="expression" dxfId="148" priority="5">
      <formula>ISBLANK(F743)</formula>
    </cfRule>
  </conditionalFormatting>
  <conditionalFormatting sqref="AE715:AF723">
    <cfRule type="expression" dxfId="147" priority="6">
      <formula>ISBLANK(AE715)</formula>
    </cfRule>
  </conditionalFormatting>
  <conditionalFormatting sqref="K744">
    <cfRule type="expression" dxfId="146" priority="4">
      <formula>ISBLANK(K744)</formula>
    </cfRule>
  </conditionalFormatting>
  <conditionalFormatting sqref="K745">
    <cfRule type="expression" dxfId="145" priority="3">
      <formula>ISBLANK(K745)</formula>
    </cfRule>
  </conditionalFormatting>
  <conditionalFormatting sqref="BB747">
    <cfRule type="cellIs" dxfId="144" priority="2" operator="equal">
      <formula>1</formula>
    </cfRule>
  </conditionalFormatting>
  <conditionalFormatting sqref="BB747">
    <cfRule type="expression" dxfId="143" priority="1">
      <formula>ISBLANK(BB747)</formula>
    </cfRule>
  </conditionalFormatting>
  <hyperlinks>
    <hyperlink ref="A25" r:id="rId1" xr:uid="{69D531A9-D405-4652-99C4-5B78D71DE7BA}"/>
    <hyperlink ref="A24" r:id="rId2" xr:uid="{DF5F26EF-CEE0-4357-9E16-9385F24A2D1F}"/>
    <hyperlink ref="A27" r:id="rId3" xr:uid="{32E9610F-35FD-4488-A3AF-33FA7116D4B0}"/>
    <hyperlink ref="A26" r:id="rId4" xr:uid="{4E24138D-4F5A-439B-A017-2C7EF7DF469B}"/>
    <hyperlink ref="A29" r:id="rId5" xr:uid="{260B6BE1-10CA-43B8-AFF2-662659B32DE0}"/>
    <hyperlink ref="A30" r:id="rId6" xr:uid="{798117C0-7BBF-45FB-B267-288922FFC4C7}"/>
    <hyperlink ref="A20" r:id="rId7" xr:uid="{3DA43852-5E88-481A-BC7A-9238068BE3E5}"/>
    <hyperlink ref="A21" r:id="rId8" xr:uid="{C897CC50-AFA4-4801-8F5E-6F896E972723}"/>
    <hyperlink ref="A22" r:id="rId9" display="https://bmcpsychiatry.biomedcentral.com/articles/10.1186/s12888-017-1532-7" xr:uid="{FF599D7A-9BB2-44BD-AE58-8F26D717FCC8}"/>
    <hyperlink ref="A23" r:id="rId10" display="https://bmcpsychiatry.biomedcentral.com/articles/10.1186/s12888-017-1532-7" xr:uid="{15D65121-B570-4BB5-98D1-380E80007DC2}"/>
    <hyperlink ref="A35" r:id="rId11" xr:uid="{FB6FD95C-6365-4D1E-9DA4-A5DEBA2EA309}"/>
    <hyperlink ref="A36" r:id="rId12" xr:uid="{AAD7A90D-7C5D-4DA6-B180-0DC9B68812CE}"/>
    <hyperlink ref="A37" r:id="rId13" xr:uid="{8E2AFACC-2795-48C4-8CA5-ADD68EFF7F37}"/>
    <hyperlink ref="A38" r:id="rId14" xr:uid="{75E46C14-A50E-4675-AC2E-D21E0CC1E547}"/>
    <hyperlink ref="A39" r:id="rId15" xr:uid="{9413FC4D-0154-4F53-90BC-2CD2A72A19BC}"/>
    <hyperlink ref="A40" r:id="rId16" xr:uid="{8D9604AB-4416-45CA-9FC8-5B63299F614F}"/>
    <hyperlink ref="A41" r:id="rId17" xr:uid="{580DA45E-9C8F-400A-8400-23B3E5901D83}"/>
    <hyperlink ref="A42" r:id="rId18" xr:uid="{F3D72C4B-6E92-4AD5-9F1E-CC6BCB8F8F73}"/>
    <hyperlink ref="A43" r:id="rId19" xr:uid="{7E849F6E-46F3-4B5A-B59A-71371B03DDDD}"/>
    <hyperlink ref="A44" r:id="rId20" xr:uid="{3D0C3438-9F40-4784-8B56-6948E2252BA5}"/>
    <hyperlink ref="A45" r:id="rId21" xr:uid="{578643CF-7CA5-478A-9547-B7B88B83B6EE}"/>
    <hyperlink ref="A46" r:id="rId22" xr:uid="{28B9FE19-6E2D-4144-9E6B-B088324584C7}"/>
    <hyperlink ref="A15" r:id="rId23" xr:uid="{5299CEDA-3728-47A8-BA11-1A56209FA042}"/>
    <hyperlink ref="A16:A19" r:id="rId24" display="https://www.cambridge.org/core/journals/the-british-journal-of-psychiatry/article/relationship-between-daily-suicide-counts-and-temperature-in-england-and-wales/C74E68D2E180CEADAB7101219DCCB86F" xr:uid="{70C3816A-158D-4FBB-9BC2-EE034EDAB671}"/>
    <hyperlink ref="A60" r:id="rId25" xr:uid="{80E790B1-9528-42E0-9C72-7760FBAF6C31}"/>
    <hyperlink ref="A70" r:id="rId26" xr:uid="{E6C92A4F-9E06-4DF7-811A-A11CE969EF74}"/>
    <hyperlink ref="A230" r:id="rId27" xr:uid="{4804F9A9-B15E-4946-A5D3-4CEA9E3A59E8}"/>
    <hyperlink ref="A231" r:id="rId28" xr:uid="{7C171260-56BC-4E70-82AC-8986E333B6FD}"/>
    <hyperlink ref="A232" r:id="rId29" xr:uid="{1B319A72-3A18-475D-892A-6E6184EC9F94}"/>
    <hyperlink ref="A233" r:id="rId30" xr:uid="{B81E669C-557C-426F-A7BD-BB779D7B1652}"/>
    <hyperlink ref="A234" r:id="rId31" xr:uid="{D3F5DFC5-9995-46D1-8389-D667BC4B8765}"/>
    <hyperlink ref="A235" r:id="rId32" xr:uid="{5685139C-4D57-4F43-A197-FA640F23DF94}"/>
    <hyperlink ref="A236" r:id="rId33" xr:uid="{E6538112-68B7-4453-A188-0379C3131B28}"/>
    <hyperlink ref="A237" r:id="rId34" xr:uid="{62A4BBFE-CBCA-4FAA-870A-ACEDE79D510F}"/>
    <hyperlink ref="A238" r:id="rId35" xr:uid="{FD1CFC0D-4468-4C0E-8BFE-E274FBAC0523}"/>
    <hyperlink ref="A256" r:id="rId36" xr:uid="{4310714A-69E7-44BC-BD56-FE0DEEA2E89E}"/>
    <hyperlink ref="A257" r:id="rId37" xr:uid="{37C540A7-7024-4EC9-BFB9-B11FF94271DA}"/>
    <hyperlink ref="A258" r:id="rId38" xr:uid="{BF668D64-C2BB-455D-887A-FEF2BBA4FEE7}"/>
    <hyperlink ref="A259" r:id="rId39" xr:uid="{959129D3-FAE0-4112-9EBA-A973DD04962F}"/>
    <hyperlink ref="A260" r:id="rId40" xr:uid="{F50FA7E6-0123-432F-AAD8-5AD60D7CB880}"/>
    <hyperlink ref="A261" r:id="rId41" xr:uid="{7996D2DC-6DD4-47E6-885F-B74CF0C45D9B}"/>
    <hyperlink ref="A262" r:id="rId42" xr:uid="{742FC10E-AAB3-490B-B5E6-8EDCC550F1A9}"/>
    <hyperlink ref="A263" r:id="rId43" xr:uid="{7714B458-A748-4239-AE73-6AEE98C11961}"/>
    <hyperlink ref="A264" r:id="rId44" xr:uid="{513982DB-C2C5-454D-99E4-E5DA0BE336C6}"/>
    <hyperlink ref="A265" r:id="rId45" xr:uid="{728458C1-DCC3-425B-8917-EAA2901951F0}"/>
    <hyperlink ref="A266" r:id="rId46" xr:uid="{BA6CC7B0-D3C7-4A27-9551-9208105DAA1E}"/>
    <hyperlink ref="A267" r:id="rId47" xr:uid="{5B897587-6821-4F8B-B732-4E52B329067E}"/>
    <hyperlink ref="A269" r:id="rId48" xr:uid="{949DAD8A-D006-450E-9258-C6F4584F075D}"/>
    <hyperlink ref="A270" r:id="rId49" xr:uid="{55C12B3A-FE0F-4B3A-8BA5-DA71B2F1B1C6}"/>
    <hyperlink ref="A271" r:id="rId50" xr:uid="{FF3DA514-A193-4D92-8DF5-AD0278EED8B3}"/>
    <hyperlink ref="A272" r:id="rId51" xr:uid="{10343637-2210-43C2-8A71-E7714AF24AA5}"/>
    <hyperlink ref="A273" r:id="rId52" xr:uid="{0769CFA8-F30D-48B1-A1ED-C06D5742C9DB}"/>
    <hyperlink ref="A274" r:id="rId53" xr:uid="{264D662A-CDFF-4043-B419-5AC485626EE7}"/>
    <hyperlink ref="A275" r:id="rId54" xr:uid="{5713E279-313D-4423-9088-465CDFF4B572}"/>
    <hyperlink ref="A276" r:id="rId55" xr:uid="{9F25F59F-D60A-4EA1-822A-D5E854A175D7}"/>
    <hyperlink ref="A277" r:id="rId56" xr:uid="{41728663-D9F1-4D58-AB59-0C80EB941E52}"/>
    <hyperlink ref="A278" r:id="rId57" xr:uid="{9BE6A119-3D8E-44D5-AFB3-3B0D181D6BBB}"/>
    <hyperlink ref="A279" r:id="rId58" xr:uid="{2635CECD-49DA-4AC0-915A-70F1978A68F6}"/>
    <hyperlink ref="A280" r:id="rId59" xr:uid="{27DB8297-BD7D-4828-A27B-978006B41A2F}"/>
    <hyperlink ref="A282" r:id="rId60" xr:uid="{0861207B-F43A-41B5-9E25-17DF5A964364}"/>
    <hyperlink ref="A283" r:id="rId61" xr:uid="{6701BBA5-1444-4360-A480-E156E6C0712B}"/>
    <hyperlink ref="A284" r:id="rId62" xr:uid="{9B260BE1-E1A8-4875-99C7-1A3D26E0900B}"/>
    <hyperlink ref="A285" r:id="rId63" xr:uid="{7FD73CD1-813A-4EA6-85A8-3AB98D13551D}"/>
    <hyperlink ref="A286" r:id="rId64" xr:uid="{234D5B39-77AE-48A3-881D-7276019E72AC}"/>
    <hyperlink ref="A287" r:id="rId65" xr:uid="{56DF96C4-BB2C-4048-9D88-4470675368EE}"/>
    <hyperlink ref="A288" r:id="rId66" xr:uid="{62D92007-E34A-40C9-A160-F086E4FE3587}"/>
    <hyperlink ref="A289" r:id="rId67" xr:uid="{2E785776-63CA-4E0D-8DEF-337A1295DBC4}"/>
    <hyperlink ref="A290" r:id="rId68" xr:uid="{FA26987D-1208-4C96-BC3D-AD5C79414FBC}"/>
    <hyperlink ref="A291" r:id="rId69" xr:uid="{C97E134C-B62B-47B6-B2B2-136D980162FC}"/>
    <hyperlink ref="A292" r:id="rId70" xr:uid="{8F7102D8-99CB-467D-A12A-DBEE7F6C9903}"/>
    <hyperlink ref="A293" r:id="rId71" xr:uid="{93B8DDC3-353A-49DF-AAF2-30906A49E3C2}"/>
    <hyperlink ref="A295" r:id="rId72" xr:uid="{18F520CD-DC37-4D97-9ABD-5252410F4E5F}"/>
    <hyperlink ref="A296" r:id="rId73" xr:uid="{2790604B-2501-4322-960A-DDC9E1D530E2}"/>
    <hyperlink ref="A297" r:id="rId74" xr:uid="{CC811604-3574-4420-AC1F-E20C7E130814}"/>
    <hyperlink ref="A298" r:id="rId75" xr:uid="{9755F930-1DC9-4766-B609-A11025B4854C}"/>
    <hyperlink ref="A299" r:id="rId76" xr:uid="{40910343-5095-42D2-886C-E9D311CC8158}"/>
    <hyperlink ref="A300" r:id="rId77" xr:uid="{612FE5C3-3D82-46B6-8F1C-415D7D3B2DA0}"/>
    <hyperlink ref="A301" r:id="rId78" xr:uid="{F7C475DE-47B9-46F5-AD76-ED9A29C7DF4F}"/>
    <hyperlink ref="A302" r:id="rId79" xr:uid="{79AAE8A1-B884-4A8C-8DE7-4E82F11ADDD3}"/>
    <hyperlink ref="A303" r:id="rId80" xr:uid="{4E0BB4E3-AB4D-4A37-8FBE-97B0C737C7E8}"/>
    <hyperlink ref="A304" r:id="rId81" xr:uid="{C53AAFE7-F161-4D13-8F57-27CFC2F16790}"/>
    <hyperlink ref="A305" r:id="rId82" xr:uid="{63AA37F8-DAE3-4C53-B454-602C72D1C585}"/>
    <hyperlink ref="A306" r:id="rId83" xr:uid="{20B2D301-4F65-42E5-9F6D-F597B3EB2005}"/>
    <hyperlink ref="A308" r:id="rId84" xr:uid="{2C39CB6F-80ED-40D8-BF98-F42FA8A09D1C}"/>
    <hyperlink ref="A309" r:id="rId85" xr:uid="{27588B3C-4B1F-436C-B75F-59770634A2E5}"/>
    <hyperlink ref="A310" r:id="rId86" xr:uid="{0B47EB68-07FB-4358-A97F-6EAD8393DFA6}"/>
    <hyperlink ref="A311" r:id="rId87" xr:uid="{B848483C-4714-4447-8CE2-EFF323277A88}"/>
    <hyperlink ref="A312" r:id="rId88" xr:uid="{A2B955AD-DA21-44E2-BA88-1C7918A53E2A}"/>
    <hyperlink ref="A313" r:id="rId89" xr:uid="{06C63BA3-E998-496B-A526-4119A1F83D5D}"/>
    <hyperlink ref="A314" r:id="rId90" xr:uid="{DD0B8EE8-A114-4005-86E7-65F1DB30A1A9}"/>
    <hyperlink ref="A315" r:id="rId91" xr:uid="{3C82CD5A-FD2B-4D9F-825A-9CEBD604FA50}"/>
    <hyperlink ref="A317" r:id="rId92" xr:uid="{9A2A4125-D674-43D2-9E63-C33D229560CC}"/>
    <hyperlink ref="A318" r:id="rId93" xr:uid="{CF094089-9206-42D9-8B39-A5AF85141C55}"/>
    <hyperlink ref="A319" r:id="rId94" xr:uid="{C07D0B1F-97BD-47A0-8E6C-D01DAD83E338}"/>
    <hyperlink ref="A320" r:id="rId95" xr:uid="{A1C5CF06-B4C3-4DEA-8A38-52716D57E538}"/>
    <hyperlink ref="A321" r:id="rId96" xr:uid="{9CE29C38-8B10-4414-878D-5FF3FC18CA26}"/>
    <hyperlink ref="A322" r:id="rId97" xr:uid="{E3AB9FAA-09FF-4287-9332-8FFFF0FB93B5}"/>
    <hyperlink ref="A323" r:id="rId98" xr:uid="{0D5BC66E-4E2A-4B46-9B50-8BC357D3C281}"/>
    <hyperlink ref="A324" r:id="rId99" xr:uid="{E02BAAE0-278F-47ED-925F-4E60CDFB77C7}"/>
    <hyperlink ref="A239" r:id="rId100" xr:uid="{2CCA549A-4A69-4398-B3AB-402D7CC21516}"/>
    <hyperlink ref="A240" r:id="rId101" xr:uid="{88F65E24-14E3-4F0E-95B3-6719D3931EB8}"/>
    <hyperlink ref="A241" r:id="rId102" xr:uid="{7395784E-231D-417D-88FF-5CB120A10144}"/>
    <hyperlink ref="A242" r:id="rId103" xr:uid="{0BDD6C26-741E-4A35-B78F-69195D7FCB36}"/>
    <hyperlink ref="A243" r:id="rId104" xr:uid="{ACF25538-C85A-40D1-8CFE-A7D4954B94BC}"/>
    <hyperlink ref="A244" r:id="rId105" xr:uid="{AB8AF5A8-81BF-4856-92FF-01C1D314A50E}"/>
    <hyperlink ref="A245" r:id="rId106" xr:uid="{51F033C5-09AF-45F8-BB4F-042C00E054C4}"/>
    <hyperlink ref="A246" r:id="rId107" xr:uid="{E6B8C774-94D8-4873-8F7E-F91AA3B46F3A}"/>
    <hyperlink ref="A247" r:id="rId108" xr:uid="{79E8F743-8683-4FDD-8F44-D2EAC02324A0}"/>
    <hyperlink ref="A61" r:id="rId109" xr:uid="{ABD77F17-6D14-416A-945C-B7BF9A9307B8}"/>
    <hyperlink ref="A62" r:id="rId110" xr:uid="{292C75C2-040D-44B8-B2A4-2DD954F953B7}"/>
    <hyperlink ref="A63" r:id="rId111" xr:uid="{4015899A-37EA-428D-83A1-A39F5D5FA7A8}"/>
    <hyperlink ref="A28" r:id="rId112" xr:uid="{FD16B2E3-1038-4A7F-AEC6-45DE0FEA7723}"/>
    <hyperlink ref="A330" r:id="rId113" xr:uid="{7F40B5E0-6324-4D1D-83EE-B9FABFA7FE8C}"/>
    <hyperlink ref="A329" r:id="rId114" xr:uid="{F43D26F2-D2C6-4FAE-999E-21954F819DA0}"/>
    <hyperlink ref="A337" r:id="rId115" xr:uid="{1C9AB8A0-DD7C-45E0-8877-B093D9E9BE00}"/>
    <hyperlink ref="A328" r:id="rId116" xr:uid="{CA63E515-47FE-43C5-A9C4-0DA84D33D6DD}"/>
    <hyperlink ref="A338" r:id="rId117" xr:uid="{3A1B940C-445D-491C-B75E-348F4A5DF68E}"/>
  </hyperlinks>
  <pageMargins left="0.7" right="0.7" top="0.75" bottom="0.75" header="0.3" footer="0.3"/>
  <pageSetup paperSize="9" orientation="portrait" r:id="rId118"/>
  <legacyDrawing r:id="rId1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A797-E120-401B-9C02-6E7CDDECAB94}">
  <dimension ref="A1:A112"/>
  <sheetViews>
    <sheetView workbookViewId="0">
      <selection sqref="A1:A112"/>
    </sheetView>
  </sheetViews>
  <sheetFormatPr defaultRowHeight="15" x14ac:dyDescent="0.25"/>
  <cols>
    <col min="1" max="1" width="60.5703125" customWidth="1"/>
  </cols>
  <sheetData>
    <row r="1" spans="1:1" x14ac:dyDescent="0.25">
      <c r="A1" t="s">
        <v>1114</v>
      </c>
    </row>
    <row r="2" spans="1:1" x14ac:dyDescent="0.25">
      <c r="A2" t="s">
        <v>1115</v>
      </c>
    </row>
    <row r="3" spans="1:1" x14ac:dyDescent="0.25">
      <c r="A3" t="s">
        <v>1116</v>
      </c>
    </row>
    <row r="4" spans="1:1" x14ac:dyDescent="0.25">
      <c r="A4" t="s">
        <v>1117</v>
      </c>
    </row>
    <row r="5" spans="1:1" x14ac:dyDescent="0.25">
      <c r="A5" t="s">
        <v>1118</v>
      </c>
    </row>
    <row r="6" spans="1:1" x14ac:dyDescent="0.25">
      <c r="A6" t="s">
        <v>1119</v>
      </c>
    </row>
    <row r="7" spans="1:1" x14ac:dyDescent="0.25">
      <c r="A7">
        <v>0.22</v>
      </c>
    </row>
    <row r="8" spans="1:1" x14ac:dyDescent="0.25">
      <c r="A8" t="s">
        <v>1120</v>
      </c>
    </row>
    <row r="9" spans="1:1" x14ac:dyDescent="0.25">
      <c r="A9">
        <v>0.43</v>
      </c>
    </row>
    <row r="10" spans="1:1" x14ac:dyDescent="0.25">
      <c r="A10" t="s">
        <v>1121</v>
      </c>
    </row>
    <row r="11" spans="1:1" x14ac:dyDescent="0.25">
      <c r="A11">
        <v>0.81</v>
      </c>
    </row>
    <row r="12" spans="1:1" x14ac:dyDescent="0.25">
      <c r="A12" t="s">
        <v>1122</v>
      </c>
    </row>
    <row r="13" spans="1:1" x14ac:dyDescent="0.25">
      <c r="A13">
        <v>0.94</v>
      </c>
    </row>
    <row r="14" spans="1:1" x14ac:dyDescent="0.25">
      <c r="A14" t="s">
        <v>1123</v>
      </c>
    </row>
    <row r="15" spans="1:1" x14ac:dyDescent="0.25">
      <c r="A15">
        <v>1.1000000000000001</v>
      </c>
    </row>
    <row r="16" spans="1:1" x14ac:dyDescent="0.25">
      <c r="A16" t="s">
        <v>1124</v>
      </c>
    </row>
    <row r="17" spans="1:1" x14ac:dyDescent="0.25">
      <c r="A17">
        <v>1.76</v>
      </c>
    </row>
    <row r="18" spans="1:1" x14ac:dyDescent="0.25">
      <c r="A18" t="s">
        <v>1125</v>
      </c>
    </row>
    <row r="19" spans="1:1" x14ac:dyDescent="0.25">
      <c r="A19" t="s">
        <v>1126</v>
      </c>
    </row>
    <row r="20" spans="1:1" x14ac:dyDescent="0.25">
      <c r="A20" t="s">
        <v>1127</v>
      </c>
    </row>
    <row r="21" spans="1:1" x14ac:dyDescent="0.25">
      <c r="A21">
        <v>0.22</v>
      </c>
    </row>
    <row r="22" spans="1:1" x14ac:dyDescent="0.25">
      <c r="A22" t="s">
        <v>1128</v>
      </c>
    </row>
    <row r="23" spans="1:1" x14ac:dyDescent="0.25">
      <c r="A23">
        <v>0.33</v>
      </c>
    </row>
    <row r="24" spans="1:1" x14ac:dyDescent="0.25">
      <c r="A24" t="s">
        <v>1129</v>
      </c>
    </row>
    <row r="25" spans="1:1" x14ac:dyDescent="0.25">
      <c r="A25">
        <v>0.83</v>
      </c>
    </row>
    <row r="26" spans="1:1" x14ac:dyDescent="0.25">
      <c r="A26" t="s">
        <v>1130</v>
      </c>
    </row>
    <row r="27" spans="1:1" x14ac:dyDescent="0.25">
      <c r="A27">
        <v>0.96</v>
      </c>
    </row>
    <row r="28" spans="1:1" x14ac:dyDescent="0.25">
      <c r="A28" t="s">
        <v>1127</v>
      </c>
    </row>
    <row r="29" spans="1:1" x14ac:dyDescent="0.25">
      <c r="A29">
        <v>1.1200000000000001</v>
      </c>
    </row>
    <row r="30" spans="1:1" x14ac:dyDescent="0.25">
      <c r="A30" t="s">
        <v>1131</v>
      </c>
    </row>
    <row r="31" spans="1:1" x14ac:dyDescent="0.25">
      <c r="A31">
        <v>1.56</v>
      </c>
    </row>
    <row r="32" spans="1:1" x14ac:dyDescent="0.25">
      <c r="A32" t="s">
        <v>1132</v>
      </c>
    </row>
    <row r="33" spans="1:1" x14ac:dyDescent="0.25">
      <c r="A33" t="s">
        <v>1133</v>
      </c>
    </row>
    <row r="34" spans="1:1" x14ac:dyDescent="0.25">
      <c r="A34" t="s">
        <v>1134</v>
      </c>
    </row>
    <row r="35" spans="1:1" x14ac:dyDescent="0.25">
      <c r="A35">
        <v>0.35</v>
      </c>
    </row>
    <row r="36" spans="1:1" x14ac:dyDescent="0.25">
      <c r="A36" t="s">
        <v>1135</v>
      </c>
    </row>
    <row r="37" spans="1:1" x14ac:dyDescent="0.25">
      <c r="A37">
        <v>0.27</v>
      </c>
    </row>
    <row r="38" spans="1:1" x14ac:dyDescent="0.25">
      <c r="A38" t="s">
        <v>1136</v>
      </c>
    </row>
    <row r="39" spans="1:1" x14ac:dyDescent="0.25">
      <c r="A39">
        <v>0.9</v>
      </c>
    </row>
    <row r="40" spans="1:1" x14ac:dyDescent="0.25">
      <c r="A40" t="s">
        <v>1137</v>
      </c>
    </row>
    <row r="41" spans="1:1" x14ac:dyDescent="0.25">
      <c r="A41">
        <v>1.1499999999999999</v>
      </c>
    </row>
    <row r="42" spans="1:1" x14ac:dyDescent="0.25">
      <c r="A42" t="s">
        <v>1138</v>
      </c>
    </row>
    <row r="43" spans="1:1" x14ac:dyDescent="0.25">
      <c r="A43">
        <v>1.4</v>
      </c>
    </row>
    <row r="44" spans="1:1" x14ac:dyDescent="0.25">
      <c r="A44" t="s">
        <v>1139</v>
      </c>
    </row>
    <row r="45" spans="1:1" x14ac:dyDescent="0.25">
      <c r="A45">
        <v>2.2799999999999998</v>
      </c>
    </row>
    <row r="46" spans="1:1" x14ac:dyDescent="0.25">
      <c r="A46" t="s">
        <v>1140</v>
      </c>
    </row>
    <row r="47" spans="1:1" x14ac:dyDescent="0.25">
      <c r="A47" t="s">
        <v>1141</v>
      </c>
    </row>
    <row r="48" spans="1:1" x14ac:dyDescent="0.25">
      <c r="A48" t="s">
        <v>1142</v>
      </c>
    </row>
    <row r="49" spans="1:1" x14ac:dyDescent="0.25">
      <c r="A49">
        <v>0.34</v>
      </c>
    </row>
    <row r="50" spans="1:1" x14ac:dyDescent="0.25">
      <c r="A50" t="s">
        <v>1143</v>
      </c>
    </row>
    <row r="51" spans="1:1" x14ac:dyDescent="0.25">
      <c r="A51">
        <v>0.37</v>
      </c>
    </row>
    <row r="52" spans="1:1" x14ac:dyDescent="0.25">
      <c r="A52" t="s">
        <v>1144</v>
      </c>
    </row>
    <row r="53" spans="1:1" x14ac:dyDescent="0.25">
      <c r="A53" t="s">
        <v>1145</v>
      </c>
    </row>
    <row r="54" spans="1:1" x14ac:dyDescent="0.25">
      <c r="A54" t="s">
        <v>1146</v>
      </c>
    </row>
    <row r="55" spans="1:1" x14ac:dyDescent="0.25">
      <c r="A55">
        <v>1.24</v>
      </c>
    </row>
    <row r="56" spans="1:1" x14ac:dyDescent="0.25">
      <c r="A56" t="s">
        <v>1147</v>
      </c>
    </row>
    <row r="57" spans="1:1" x14ac:dyDescent="0.25">
      <c r="A57">
        <v>2</v>
      </c>
    </row>
    <row r="58" spans="1:1" x14ac:dyDescent="0.25">
      <c r="A58" t="s">
        <v>1148</v>
      </c>
    </row>
    <row r="59" spans="1:1" x14ac:dyDescent="0.25">
      <c r="A59" t="s">
        <v>1149</v>
      </c>
    </row>
    <row r="60" spans="1:1" x14ac:dyDescent="0.25">
      <c r="A60" t="s">
        <v>1150</v>
      </c>
    </row>
    <row r="61" spans="1:1" x14ac:dyDescent="0.25">
      <c r="A61">
        <v>0.33</v>
      </c>
    </row>
    <row r="62" spans="1:1" x14ac:dyDescent="0.25">
      <c r="A62" t="s">
        <v>1151</v>
      </c>
    </row>
    <row r="63" spans="1:1" x14ac:dyDescent="0.25">
      <c r="A63">
        <v>0.34</v>
      </c>
    </row>
    <row r="64" spans="1:1" x14ac:dyDescent="0.25">
      <c r="A64" t="s">
        <v>1136</v>
      </c>
    </row>
    <row r="65" spans="1:1" x14ac:dyDescent="0.25">
      <c r="A65">
        <v>0.82</v>
      </c>
    </row>
    <row r="66" spans="1:1" x14ac:dyDescent="0.25">
      <c r="A66" t="s">
        <v>1152</v>
      </c>
    </row>
    <row r="67" spans="1:1" x14ac:dyDescent="0.25">
      <c r="A67">
        <v>1.04</v>
      </c>
    </row>
    <row r="68" spans="1:1" x14ac:dyDescent="0.25">
      <c r="A68" t="s">
        <v>1153</v>
      </c>
    </row>
    <row r="69" spans="1:1" x14ac:dyDescent="0.25">
      <c r="A69">
        <v>1.29</v>
      </c>
    </row>
    <row r="70" spans="1:1" x14ac:dyDescent="0.25">
      <c r="A70" t="s">
        <v>1154</v>
      </c>
    </row>
    <row r="71" spans="1:1" x14ac:dyDescent="0.25">
      <c r="A71">
        <v>1.99</v>
      </c>
    </row>
    <row r="72" spans="1:1" x14ac:dyDescent="0.25">
      <c r="A72" t="s">
        <v>1155</v>
      </c>
    </row>
    <row r="73" spans="1:1" x14ac:dyDescent="0.25">
      <c r="A73" t="s">
        <v>1156</v>
      </c>
    </row>
    <row r="74" spans="1:1" x14ac:dyDescent="0.25">
      <c r="A74" t="s">
        <v>1157</v>
      </c>
    </row>
    <row r="75" spans="1:1" x14ac:dyDescent="0.25">
      <c r="A75" t="s">
        <v>1158</v>
      </c>
    </row>
    <row r="76" spans="1:1" x14ac:dyDescent="0.25">
      <c r="A76" t="s">
        <v>1159</v>
      </c>
    </row>
    <row r="77" spans="1:1" x14ac:dyDescent="0.25">
      <c r="A77">
        <v>0.53</v>
      </c>
    </row>
    <row r="78" spans="1:1" x14ac:dyDescent="0.25">
      <c r="A78" t="s">
        <v>1160</v>
      </c>
    </row>
    <row r="79" spans="1:1" x14ac:dyDescent="0.25">
      <c r="A79">
        <v>1.08</v>
      </c>
    </row>
    <row r="80" spans="1:1" x14ac:dyDescent="0.25">
      <c r="A80" t="s">
        <v>1161</v>
      </c>
    </row>
    <row r="81" spans="1:1" x14ac:dyDescent="0.25">
      <c r="A81">
        <v>1.64</v>
      </c>
    </row>
    <row r="82" spans="1:1" x14ac:dyDescent="0.25">
      <c r="A82" t="s">
        <v>1162</v>
      </c>
    </row>
    <row r="83" spans="1:1" x14ac:dyDescent="0.25">
      <c r="A83">
        <v>3.95</v>
      </c>
    </row>
    <row r="84" spans="1:1" x14ac:dyDescent="0.25">
      <c r="A84" t="s">
        <v>1163</v>
      </c>
    </row>
    <row r="85" spans="1:1" x14ac:dyDescent="0.25">
      <c r="A85" t="s">
        <v>1164</v>
      </c>
    </row>
    <row r="86" spans="1:1" x14ac:dyDescent="0.25">
      <c r="A86" t="s">
        <v>1165</v>
      </c>
    </row>
    <row r="87" spans="1:1" x14ac:dyDescent="0.25">
      <c r="A87">
        <v>1.22</v>
      </c>
    </row>
    <row r="88" spans="1:1" x14ac:dyDescent="0.25">
      <c r="A88" t="s">
        <v>1166</v>
      </c>
    </row>
    <row r="89" spans="1:1" x14ac:dyDescent="0.25">
      <c r="A89">
        <v>0</v>
      </c>
    </row>
    <row r="90" spans="1:1" x14ac:dyDescent="0.25">
      <c r="A90" t="s">
        <v>1159</v>
      </c>
    </row>
    <row r="91" spans="1:1" x14ac:dyDescent="0.25">
      <c r="A91">
        <v>0</v>
      </c>
    </row>
    <row r="92" spans="1:1" x14ac:dyDescent="0.25">
      <c r="A92" t="s">
        <v>1159</v>
      </c>
    </row>
    <row r="93" spans="1:1" x14ac:dyDescent="0.25">
      <c r="A93">
        <v>1.1299999999999999</v>
      </c>
    </row>
    <row r="94" spans="1:1" x14ac:dyDescent="0.25">
      <c r="A94" t="s">
        <v>1167</v>
      </c>
    </row>
    <row r="95" spans="1:1" x14ac:dyDescent="0.25">
      <c r="A95">
        <v>2.0099999999999998</v>
      </c>
    </row>
    <row r="96" spans="1:1" x14ac:dyDescent="0.25">
      <c r="A96" t="s">
        <v>1168</v>
      </c>
    </row>
    <row r="97" spans="1:1" x14ac:dyDescent="0.25">
      <c r="A97">
        <v>5.0199999999999996</v>
      </c>
    </row>
    <row r="98" spans="1:1" x14ac:dyDescent="0.25">
      <c r="A98" t="s">
        <v>1169</v>
      </c>
    </row>
    <row r="99" spans="1:1" x14ac:dyDescent="0.25">
      <c r="A99" t="s">
        <v>1170</v>
      </c>
    </row>
    <row r="100" spans="1:1" x14ac:dyDescent="0.25">
      <c r="A100" t="s">
        <v>1171</v>
      </c>
    </row>
    <row r="101" spans="1:1" x14ac:dyDescent="0.25">
      <c r="A101">
        <v>0.59</v>
      </c>
    </row>
    <row r="102" spans="1:1" x14ac:dyDescent="0.25">
      <c r="A102" t="s">
        <v>1172</v>
      </c>
    </row>
    <row r="103" spans="1:1" x14ac:dyDescent="0.25">
      <c r="A103">
        <v>0</v>
      </c>
    </row>
    <row r="104" spans="1:1" x14ac:dyDescent="0.25">
      <c r="A104" t="s">
        <v>1159</v>
      </c>
    </row>
    <row r="105" spans="1:1" x14ac:dyDescent="0.25">
      <c r="A105">
        <v>0.61</v>
      </c>
    </row>
    <row r="106" spans="1:1" x14ac:dyDescent="0.25">
      <c r="A106" t="s">
        <v>1173</v>
      </c>
    </row>
    <row r="107" spans="1:1" x14ac:dyDescent="0.25">
      <c r="A107">
        <v>0.92</v>
      </c>
    </row>
    <row r="108" spans="1:1" x14ac:dyDescent="0.25">
      <c r="A108" t="s">
        <v>1174</v>
      </c>
    </row>
    <row r="109" spans="1:1" x14ac:dyDescent="0.25">
      <c r="A109">
        <v>1.34</v>
      </c>
    </row>
    <row r="110" spans="1:1" x14ac:dyDescent="0.25">
      <c r="A110" t="s">
        <v>1175</v>
      </c>
    </row>
    <row r="111" spans="1:1" x14ac:dyDescent="0.25">
      <c r="A111">
        <v>3.23</v>
      </c>
    </row>
    <row r="112" spans="1:1" x14ac:dyDescent="0.25">
      <c r="A112" t="s">
        <v>1176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EE628-D5DB-42C4-89F7-6F160AFA48CE}">
  <dimension ref="A1:B831"/>
  <sheetViews>
    <sheetView topLeftCell="A792" workbookViewId="0">
      <selection activeCell="A763" sqref="A763:B770"/>
    </sheetView>
  </sheetViews>
  <sheetFormatPr defaultRowHeight="15" x14ac:dyDescent="0.25"/>
  <cols>
    <col min="1" max="1" width="9.140625" style="6"/>
    <col min="2" max="2" width="13.28515625" style="6" customWidth="1"/>
  </cols>
  <sheetData>
    <row r="1" spans="1:2" x14ac:dyDescent="0.25">
      <c r="A1" s="12" t="s">
        <v>83</v>
      </c>
      <c r="B1" s="3" t="s">
        <v>3</v>
      </c>
    </row>
    <row r="2" spans="1:2" x14ac:dyDescent="0.25">
      <c r="A2" s="16" t="s">
        <v>96</v>
      </c>
      <c r="B2" s="38" t="s">
        <v>96</v>
      </c>
    </row>
    <row r="3" spans="1:2" x14ac:dyDescent="0.25">
      <c r="A3" s="5" t="s">
        <v>96</v>
      </c>
      <c r="B3" s="37" t="s">
        <v>96</v>
      </c>
    </row>
    <row r="4" spans="1:2" x14ac:dyDescent="0.25">
      <c r="A4" s="16" t="s">
        <v>96</v>
      </c>
      <c r="B4" s="38" t="s">
        <v>96</v>
      </c>
    </row>
    <row r="5" spans="1:2" x14ac:dyDescent="0.25">
      <c r="A5" s="16" t="s">
        <v>96</v>
      </c>
      <c r="B5" s="38" t="s">
        <v>96</v>
      </c>
    </row>
    <row r="6" spans="1:2" x14ac:dyDescent="0.25">
      <c r="A6" s="16" t="s">
        <v>96</v>
      </c>
      <c r="B6" s="38" t="s">
        <v>96</v>
      </c>
    </row>
    <row r="7" spans="1:2" x14ac:dyDescent="0.25">
      <c r="A7" s="16" t="s">
        <v>96</v>
      </c>
      <c r="B7" s="38" t="s">
        <v>96</v>
      </c>
    </row>
    <row r="8" spans="1:2" x14ac:dyDescent="0.25">
      <c r="A8" s="16" t="s">
        <v>96</v>
      </c>
      <c r="B8" s="38" t="s">
        <v>96</v>
      </c>
    </row>
    <row r="9" spans="1:2" x14ac:dyDescent="0.25">
      <c r="A9" s="16" t="s">
        <v>96</v>
      </c>
      <c r="B9" s="38" t="s">
        <v>96</v>
      </c>
    </row>
    <row r="10" spans="1:2" x14ac:dyDescent="0.25">
      <c r="A10" s="16" t="s">
        <v>96</v>
      </c>
      <c r="B10" s="38" t="s">
        <v>96</v>
      </c>
    </row>
    <row r="11" spans="1:2" x14ac:dyDescent="0.25">
      <c r="A11" s="16" t="s">
        <v>96</v>
      </c>
      <c r="B11" s="38" t="s">
        <v>96</v>
      </c>
    </row>
    <row r="12" spans="1:2" x14ac:dyDescent="0.25">
      <c r="A12" s="16" t="s">
        <v>96</v>
      </c>
      <c r="B12" s="38" t="s">
        <v>96</v>
      </c>
    </row>
    <row r="13" spans="1:2" x14ac:dyDescent="0.25">
      <c r="A13" s="16" t="s">
        <v>96</v>
      </c>
      <c r="B13" s="38" t="s">
        <v>96</v>
      </c>
    </row>
    <row r="14" spans="1:2" x14ac:dyDescent="0.25">
      <c r="A14" s="6" t="s">
        <v>96</v>
      </c>
      <c r="B14" s="39" t="s">
        <v>96</v>
      </c>
    </row>
    <row r="15" spans="1:2" x14ac:dyDescent="0.25">
      <c r="A15" s="6" t="s">
        <v>96</v>
      </c>
      <c r="B15" s="39" t="s">
        <v>96</v>
      </c>
    </row>
    <row r="16" spans="1:2" x14ac:dyDescent="0.25">
      <c r="A16" s="6" t="s">
        <v>96</v>
      </c>
      <c r="B16" s="39" t="s">
        <v>96</v>
      </c>
    </row>
    <row r="17" spans="1:2" x14ac:dyDescent="0.25">
      <c r="A17" s="6" t="s">
        <v>96</v>
      </c>
      <c r="B17" s="39" t="s">
        <v>96</v>
      </c>
    </row>
    <row r="18" spans="1:2" x14ac:dyDescent="0.25">
      <c r="A18" s="6" t="s">
        <v>96</v>
      </c>
      <c r="B18" s="39" t="s">
        <v>96</v>
      </c>
    </row>
    <row r="19" spans="1:2" x14ac:dyDescent="0.25">
      <c r="A19" s="6" t="s">
        <v>96</v>
      </c>
      <c r="B19" s="39" t="s">
        <v>96</v>
      </c>
    </row>
    <row r="20" spans="1:2" x14ac:dyDescent="0.25">
      <c r="A20" s="6" t="s">
        <v>96</v>
      </c>
      <c r="B20" s="39">
        <v>0.43</v>
      </c>
    </row>
    <row r="21" spans="1:2" x14ac:dyDescent="0.25">
      <c r="A21" s="6" t="s">
        <v>96</v>
      </c>
      <c r="B21" s="39">
        <v>0.64</v>
      </c>
    </row>
    <row r="22" spans="1:2" x14ac:dyDescent="0.25">
      <c r="A22" s="6" t="s">
        <v>96</v>
      </c>
      <c r="B22" s="39">
        <v>0.12</v>
      </c>
    </row>
    <row r="23" spans="1:2" x14ac:dyDescent="0.25">
      <c r="A23" s="6" t="s">
        <v>96</v>
      </c>
      <c r="B23" s="39">
        <v>-0.09</v>
      </c>
    </row>
    <row r="24" spans="1:2" x14ac:dyDescent="0.25">
      <c r="A24" s="6" t="s">
        <v>96</v>
      </c>
      <c r="B24" s="39">
        <v>-0.28999999999999998</v>
      </c>
    </row>
    <row r="25" spans="1:2" x14ac:dyDescent="0.25">
      <c r="A25" s="6" t="s">
        <v>96</v>
      </c>
      <c r="B25" s="39">
        <v>-0.15</v>
      </c>
    </row>
    <row r="26" spans="1:2" x14ac:dyDescent="0.25">
      <c r="A26" s="6" t="s">
        <v>96</v>
      </c>
      <c r="B26" s="39">
        <v>0.3</v>
      </c>
    </row>
    <row r="27" spans="1:2" x14ac:dyDescent="0.25">
      <c r="A27" s="6" t="s">
        <v>96</v>
      </c>
      <c r="B27" s="39">
        <v>0.62</v>
      </c>
    </row>
    <row r="28" spans="1:2" x14ac:dyDescent="0.25">
      <c r="A28" s="6" t="s">
        <v>96</v>
      </c>
      <c r="B28" s="39">
        <v>-0.12</v>
      </c>
    </row>
    <row r="29" spans="1:2" x14ac:dyDescent="0.25">
      <c r="A29" s="6" t="s">
        <v>96</v>
      </c>
      <c r="B29" s="39">
        <v>0.1</v>
      </c>
    </row>
    <row r="30" spans="1:2" x14ac:dyDescent="0.25">
      <c r="A30" s="6" t="s">
        <v>96</v>
      </c>
      <c r="B30" s="39">
        <v>0.01</v>
      </c>
    </row>
    <row r="31" spans="1:2" x14ac:dyDescent="0.25">
      <c r="A31" s="6" t="s">
        <v>96</v>
      </c>
      <c r="B31" s="39">
        <v>0.05</v>
      </c>
    </row>
    <row r="32" spans="1:2" x14ac:dyDescent="0.25">
      <c r="A32" s="6" t="s">
        <v>96</v>
      </c>
      <c r="B32" s="39">
        <v>-0.43</v>
      </c>
    </row>
    <row r="33" spans="1:2" x14ac:dyDescent="0.25">
      <c r="A33" s="6" t="s">
        <v>96</v>
      </c>
      <c r="B33" s="39">
        <v>-0.45</v>
      </c>
    </row>
    <row r="34" spans="1:2" x14ac:dyDescent="0.25">
      <c r="A34" s="6" t="s">
        <v>96</v>
      </c>
      <c r="B34" s="39">
        <v>-0.23</v>
      </c>
    </row>
    <row r="35" spans="1:2" x14ac:dyDescent="0.25">
      <c r="A35" s="6" t="s">
        <v>96</v>
      </c>
      <c r="B35" s="39">
        <v>-7.0000000000000007E-2</v>
      </c>
    </row>
    <row r="36" spans="1:2" x14ac:dyDescent="0.25">
      <c r="A36" s="6" t="s">
        <v>96</v>
      </c>
      <c r="B36" s="39">
        <v>0.13</v>
      </c>
    </row>
    <row r="37" spans="1:2" x14ac:dyDescent="0.25">
      <c r="A37" s="6" t="s">
        <v>96</v>
      </c>
      <c r="B37" s="39">
        <v>-0.01</v>
      </c>
    </row>
    <row r="38" spans="1:2" x14ac:dyDescent="0.25">
      <c r="A38" s="6" t="s">
        <v>96</v>
      </c>
      <c r="B38" s="39">
        <v>0.08</v>
      </c>
    </row>
    <row r="39" spans="1:2" x14ac:dyDescent="0.25">
      <c r="A39" s="6" t="s">
        <v>96</v>
      </c>
      <c r="B39" s="39">
        <v>0.2</v>
      </c>
    </row>
    <row r="40" spans="1:2" x14ac:dyDescent="0.25">
      <c r="A40" s="6" t="s">
        <v>96</v>
      </c>
      <c r="B40" s="39">
        <v>0.19</v>
      </c>
    </row>
    <row r="41" spans="1:2" x14ac:dyDescent="0.25">
      <c r="A41" s="6" t="s">
        <v>96</v>
      </c>
      <c r="B41" s="39">
        <v>0.21</v>
      </c>
    </row>
    <row r="42" spans="1:2" x14ac:dyDescent="0.25">
      <c r="A42" s="6" t="s">
        <v>96</v>
      </c>
      <c r="B42" s="39">
        <v>0.17</v>
      </c>
    </row>
    <row r="43" spans="1:2" x14ac:dyDescent="0.25">
      <c r="A43" s="6" t="s">
        <v>96</v>
      </c>
      <c r="B43" s="39">
        <v>1.1000000000000001</v>
      </c>
    </row>
    <row r="44" spans="1:2" x14ac:dyDescent="0.25">
      <c r="A44" s="6" t="s">
        <v>96</v>
      </c>
      <c r="B44" s="39">
        <v>1.08</v>
      </c>
    </row>
    <row r="45" spans="1:2" x14ac:dyDescent="0.25">
      <c r="A45" s="6" t="s">
        <v>96</v>
      </c>
      <c r="B45" s="39">
        <v>1.1200000000000001</v>
      </c>
    </row>
    <row r="46" spans="1:2" x14ac:dyDescent="0.25">
      <c r="A46" s="6" t="s">
        <v>96</v>
      </c>
      <c r="B46" s="39">
        <v>1.1399999999999999</v>
      </c>
    </row>
    <row r="47" spans="1:2" x14ac:dyDescent="0.25">
      <c r="A47" s="6" t="s">
        <v>96</v>
      </c>
      <c r="B47" s="39" t="s">
        <v>96</v>
      </c>
    </row>
    <row r="48" spans="1:2" x14ac:dyDescent="0.25">
      <c r="A48" s="6" t="s">
        <v>96</v>
      </c>
      <c r="B48" s="39" t="s">
        <v>96</v>
      </c>
    </row>
    <row r="49" spans="1:2" x14ac:dyDescent="0.25">
      <c r="A49" s="6" t="s">
        <v>96</v>
      </c>
      <c r="B49" s="39" t="s">
        <v>96</v>
      </c>
    </row>
    <row r="50" spans="1:2" x14ac:dyDescent="0.25">
      <c r="A50" s="6" t="s">
        <v>96</v>
      </c>
      <c r="B50" s="39" t="s">
        <v>96</v>
      </c>
    </row>
    <row r="51" spans="1:2" x14ac:dyDescent="0.25">
      <c r="A51" s="6" t="s">
        <v>96</v>
      </c>
      <c r="B51" s="39" t="s">
        <v>96</v>
      </c>
    </row>
    <row r="52" spans="1:2" x14ac:dyDescent="0.25">
      <c r="A52" s="6" t="s">
        <v>96</v>
      </c>
      <c r="B52" s="39" t="s">
        <v>96</v>
      </c>
    </row>
    <row r="53" spans="1:2" x14ac:dyDescent="0.25">
      <c r="A53" s="6" t="s">
        <v>96</v>
      </c>
      <c r="B53" s="39" t="s">
        <v>96</v>
      </c>
    </row>
    <row r="54" spans="1:2" x14ac:dyDescent="0.25">
      <c r="A54" s="6" t="s">
        <v>96</v>
      </c>
      <c r="B54" s="39" t="s">
        <v>96</v>
      </c>
    </row>
    <row r="55" spans="1:2" x14ac:dyDescent="0.25">
      <c r="A55" s="6" t="s">
        <v>96</v>
      </c>
      <c r="B55" s="39" t="s">
        <v>96</v>
      </c>
    </row>
    <row r="56" spans="1:2" x14ac:dyDescent="0.25">
      <c r="A56" s="6" t="s">
        <v>96</v>
      </c>
      <c r="B56" s="39" t="s">
        <v>96</v>
      </c>
    </row>
    <row r="57" spans="1:2" x14ac:dyDescent="0.25">
      <c r="A57" s="6" t="s">
        <v>96</v>
      </c>
      <c r="B57" s="39" t="s">
        <v>96</v>
      </c>
    </row>
    <row r="58" spans="1:2" x14ac:dyDescent="0.25">
      <c r="A58" s="6" t="s">
        <v>96</v>
      </c>
      <c r="B58" s="39" t="s">
        <v>96</v>
      </c>
    </row>
    <row r="59" spans="1:2" x14ac:dyDescent="0.25">
      <c r="A59" s="6" t="s">
        <v>96</v>
      </c>
      <c r="B59" s="39" t="s">
        <v>96</v>
      </c>
    </row>
    <row r="60" spans="1:2" x14ac:dyDescent="0.25">
      <c r="A60" s="6" t="s">
        <v>96</v>
      </c>
      <c r="B60" s="39" t="s">
        <v>96</v>
      </c>
    </row>
    <row r="61" spans="1:2" x14ac:dyDescent="0.25">
      <c r="A61" s="6" t="s">
        <v>96</v>
      </c>
      <c r="B61" s="39" t="s">
        <v>96</v>
      </c>
    </row>
    <row r="62" spans="1:2" x14ac:dyDescent="0.25">
      <c r="A62" s="6" t="s">
        <v>96</v>
      </c>
      <c r="B62" s="39" t="s">
        <v>96</v>
      </c>
    </row>
    <row r="63" spans="1:2" x14ac:dyDescent="0.25">
      <c r="A63" s="6" t="s">
        <v>96</v>
      </c>
      <c r="B63" s="39" t="s">
        <v>96</v>
      </c>
    </row>
    <row r="64" spans="1:2" x14ac:dyDescent="0.25">
      <c r="A64" s="6" t="s">
        <v>96</v>
      </c>
      <c r="B64" s="39" t="s">
        <v>96</v>
      </c>
    </row>
    <row r="65" spans="1:2" x14ac:dyDescent="0.25">
      <c r="A65" s="6" t="s">
        <v>96</v>
      </c>
      <c r="B65" s="39" t="s">
        <v>96</v>
      </c>
    </row>
    <row r="66" spans="1:2" x14ac:dyDescent="0.25">
      <c r="A66" s="6" t="s">
        <v>96</v>
      </c>
      <c r="B66" s="39" t="s">
        <v>96</v>
      </c>
    </row>
    <row r="67" spans="1:2" x14ac:dyDescent="0.25">
      <c r="A67" s="6" t="s">
        <v>96</v>
      </c>
      <c r="B67" s="39" t="s">
        <v>96</v>
      </c>
    </row>
    <row r="68" spans="1:2" x14ac:dyDescent="0.25">
      <c r="A68" s="6" t="s">
        <v>96</v>
      </c>
      <c r="B68" s="39" t="s">
        <v>96</v>
      </c>
    </row>
    <row r="69" spans="1:2" x14ac:dyDescent="0.25">
      <c r="A69" s="6" t="s">
        <v>96</v>
      </c>
      <c r="B69" s="39" t="s">
        <v>96</v>
      </c>
    </row>
    <row r="70" spans="1:2" x14ac:dyDescent="0.25">
      <c r="A70" s="6" t="s">
        <v>96</v>
      </c>
      <c r="B70" s="39" t="s">
        <v>96</v>
      </c>
    </row>
    <row r="71" spans="1:2" x14ac:dyDescent="0.25">
      <c r="A71" s="6" t="s">
        <v>96</v>
      </c>
      <c r="B71" s="39" t="s">
        <v>96</v>
      </c>
    </row>
    <row r="72" spans="1:2" x14ac:dyDescent="0.25">
      <c r="A72" s="6" t="s">
        <v>96</v>
      </c>
      <c r="B72" s="39" t="s">
        <v>96</v>
      </c>
    </row>
    <row r="73" spans="1:2" x14ac:dyDescent="0.25">
      <c r="A73" s="6" t="s">
        <v>96</v>
      </c>
      <c r="B73" s="39" t="s">
        <v>96</v>
      </c>
    </row>
    <row r="74" spans="1:2" x14ac:dyDescent="0.25">
      <c r="A74" s="6" t="s">
        <v>96</v>
      </c>
      <c r="B74" s="39" t="s">
        <v>96</v>
      </c>
    </row>
    <row r="75" spans="1:2" x14ac:dyDescent="0.25">
      <c r="A75" s="6" t="s">
        <v>96</v>
      </c>
      <c r="B75" s="39" t="s">
        <v>96</v>
      </c>
    </row>
    <row r="76" spans="1:2" x14ac:dyDescent="0.25">
      <c r="A76" s="6" t="s">
        <v>96</v>
      </c>
      <c r="B76" s="39" t="s">
        <v>96</v>
      </c>
    </row>
    <row r="77" spans="1:2" x14ac:dyDescent="0.25">
      <c r="A77" s="6" t="s">
        <v>96</v>
      </c>
      <c r="B77" s="39" t="s">
        <v>96</v>
      </c>
    </row>
    <row r="78" spans="1:2" x14ac:dyDescent="0.25">
      <c r="A78" s="6" t="s">
        <v>96</v>
      </c>
      <c r="B78" s="39" t="s">
        <v>96</v>
      </c>
    </row>
    <row r="79" spans="1:2" x14ac:dyDescent="0.25">
      <c r="A79" s="6" t="s">
        <v>96</v>
      </c>
      <c r="B79" s="39" t="s">
        <v>96</v>
      </c>
    </row>
    <row r="80" spans="1:2" x14ac:dyDescent="0.25">
      <c r="A80" s="6" t="s">
        <v>96</v>
      </c>
      <c r="B80" s="39" t="s">
        <v>96</v>
      </c>
    </row>
    <row r="81" spans="1:2" x14ac:dyDescent="0.25">
      <c r="A81" s="6" t="s">
        <v>96</v>
      </c>
      <c r="B81" s="39" t="s">
        <v>96</v>
      </c>
    </row>
    <row r="82" spans="1:2" x14ac:dyDescent="0.25">
      <c r="A82" s="6" t="s">
        <v>96</v>
      </c>
      <c r="B82" s="39" t="s">
        <v>96</v>
      </c>
    </row>
    <row r="83" spans="1:2" x14ac:dyDescent="0.25">
      <c r="A83" s="6" t="s">
        <v>96</v>
      </c>
      <c r="B83" s="39" t="s">
        <v>96</v>
      </c>
    </row>
    <row r="84" spans="1:2" x14ac:dyDescent="0.25">
      <c r="A84" s="6" t="s">
        <v>96</v>
      </c>
      <c r="B84" s="39" t="s">
        <v>96</v>
      </c>
    </row>
    <row r="85" spans="1:2" x14ac:dyDescent="0.25">
      <c r="A85" s="6" t="s">
        <v>96</v>
      </c>
      <c r="B85" s="39" t="s">
        <v>96</v>
      </c>
    </row>
    <row r="86" spans="1:2" x14ac:dyDescent="0.25">
      <c r="A86" s="6" t="s">
        <v>96</v>
      </c>
      <c r="B86" s="39" t="s">
        <v>96</v>
      </c>
    </row>
    <row r="87" spans="1:2" x14ac:dyDescent="0.25">
      <c r="A87" s="6" t="s">
        <v>96</v>
      </c>
      <c r="B87" s="39" t="s">
        <v>96</v>
      </c>
    </row>
    <row r="88" spans="1:2" x14ac:dyDescent="0.25">
      <c r="A88" s="6" t="s">
        <v>96</v>
      </c>
      <c r="B88" s="39" t="s">
        <v>96</v>
      </c>
    </row>
    <row r="89" spans="1:2" x14ac:dyDescent="0.25">
      <c r="A89" s="6" t="s">
        <v>96</v>
      </c>
      <c r="B89" s="39" t="s">
        <v>96</v>
      </c>
    </row>
    <row r="90" spans="1:2" x14ac:dyDescent="0.25">
      <c r="A90" s="6" t="s">
        <v>96</v>
      </c>
      <c r="B90" s="39" t="s">
        <v>96</v>
      </c>
    </row>
    <row r="91" spans="1:2" x14ac:dyDescent="0.25">
      <c r="A91" s="6" t="s">
        <v>96</v>
      </c>
      <c r="B91" s="39" t="s">
        <v>96</v>
      </c>
    </row>
    <row r="92" spans="1:2" x14ac:dyDescent="0.25">
      <c r="A92" s="6" t="s">
        <v>96</v>
      </c>
      <c r="B92" s="39" t="s">
        <v>96</v>
      </c>
    </row>
    <row r="93" spans="1:2" x14ac:dyDescent="0.25">
      <c r="A93" s="6" t="s">
        <v>96</v>
      </c>
      <c r="B93" s="39" t="s">
        <v>96</v>
      </c>
    </row>
    <row r="94" spans="1:2" x14ac:dyDescent="0.25">
      <c r="A94" s="6" t="s">
        <v>96</v>
      </c>
      <c r="B94" s="39" t="s">
        <v>96</v>
      </c>
    </row>
    <row r="95" spans="1:2" x14ac:dyDescent="0.25">
      <c r="A95" s="6" t="s">
        <v>96</v>
      </c>
      <c r="B95" s="39" t="s">
        <v>96</v>
      </c>
    </row>
    <row r="96" spans="1:2" x14ac:dyDescent="0.25">
      <c r="A96" s="6" t="s">
        <v>96</v>
      </c>
      <c r="B96" s="39" t="s">
        <v>96</v>
      </c>
    </row>
    <row r="97" spans="1:2" x14ac:dyDescent="0.25">
      <c r="A97" s="6" t="s">
        <v>96</v>
      </c>
      <c r="B97" s="39" t="s">
        <v>96</v>
      </c>
    </row>
    <row r="98" spans="1:2" x14ac:dyDescent="0.25">
      <c r="A98" s="6" t="s">
        <v>96</v>
      </c>
      <c r="B98" s="39" t="s">
        <v>96</v>
      </c>
    </row>
    <row r="99" spans="1:2" x14ac:dyDescent="0.25">
      <c r="A99" s="6" t="s">
        <v>96</v>
      </c>
      <c r="B99" s="39" t="s">
        <v>96</v>
      </c>
    </row>
    <row r="100" spans="1:2" x14ac:dyDescent="0.25">
      <c r="A100" s="6" t="s">
        <v>96</v>
      </c>
      <c r="B100" s="39" t="s">
        <v>96</v>
      </c>
    </row>
    <row r="101" spans="1:2" x14ac:dyDescent="0.25">
      <c r="A101" s="6" t="s">
        <v>96</v>
      </c>
      <c r="B101" s="39" t="s">
        <v>96</v>
      </c>
    </row>
    <row r="102" spans="1:2" x14ac:dyDescent="0.25">
      <c r="A102" s="6" t="s">
        <v>96</v>
      </c>
      <c r="B102" s="39" t="s">
        <v>96</v>
      </c>
    </row>
    <row r="103" spans="1:2" x14ac:dyDescent="0.25">
      <c r="A103" s="6" t="s">
        <v>96</v>
      </c>
      <c r="B103" s="39" t="s">
        <v>96</v>
      </c>
    </row>
    <row r="104" spans="1:2" x14ac:dyDescent="0.25">
      <c r="A104" s="6" t="s">
        <v>96</v>
      </c>
      <c r="B104" s="39" t="s">
        <v>96</v>
      </c>
    </row>
    <row r="105" spans="1:2" x14ac:dyDescent="0.25">
      <c r="A105" s="6" t="s">
        <v>96</v>
      </c>
      <c r="B105" s="39" t="s">
        <v>96</v>
      </c>
    </row>
    <row r="106" spans="1:2" x14ac:dyDescent="0.25">
      <c r="A106" s="6" t="s">
        <v>96</v>
      </c>
      <c r="B106" s="39" t="s">
        <v>96</v>
      </c>
    </row>
    <row r="107" spans="1:2" x14ac:dyDescent="0.25">
      <c r="A107" s="6" t="s">
        <v>96</v>
      </c>
      <c r="B107" s="39" t="s">
        <v>96</v>
      </c>
    </row>
    <row r="108" spans="1:2" x14ac:dyDescent="0.25">
      <c r="A108" s="6" t="s">
        <v>96</v>
      </c>
      <c r="B108" s="39" t="s">
        <v>96</v>
      </c>
    </row>
    <row r="109" spans="1:2" x14ac:dyDescent="0.25">
      <c r="A109" s="6" t="s">
        <v>96</v>
      </c>
      <c r="B109" s="39" t="s">
        <v>96</v>
      </c>
    </row>
    <row r="110" spans="1:2" x14ac:dyDescent="0.25">
      <c r="A110" s="6" t="s">
        <v>96</v>
      </c>
      <c r="B110" s="39" t="s">
        <v>96</v>
      </c>
    </row>
    <row r="111" spans="1:2" x14ac:dyDescent="0.25">
      <c r="A111" s="6" t="s">
        <v>96</v>
      </c>
      <c r="B111" s="39" t="s">
        <v>96</v>
      </c>
    </row>
    <row r="112" spans="1:2" x14ac:dyDescent="0.25">
      <c r="A112" s="6" t="s">
        <v>96</v>
      </c>
      <c r="B112" s="39" t="s">
        <v>96</v>
      </c>
    </row>
    <row r="113" spans="1:2" x14ac:dyDescent="0.25">
      <c r="A113" s="6" t="s">
        <v>96</v>
      </c>
      <c r="B113" s="39" t="s">
        <v>96</v>
      </c>
    </row>
    <row r="114" spans="1:2" x14ac:dyDescent="0.25">
      <c r="A114" s="6" t="s">
        <v>96</v>
      </c>
      <c r="B114" s="39" t="s">
        <v>96</v>
      </c>
    </row>
    <row r="115" spans="1:2" x14ac:dyDescent="0.25">
      <c r="A115" s="6" t="s">
        <v>96</v>
      </c>
      <c r="B115" s="39" t="s">
        <v>96</v>
      </c>
    </row>
    <row r="116" spans="1:2" x14ac:dyDescent="0.25">
      <c r="A116" s="6" t="s">
        <v>96</v>
      </c>
      <c r="B116" s="39" t="s">
        <v>96</v>
      </c>
    </row>
    <row r="117" spans="1:2" x14ac:dyDescent="0.25">
      <c r="A117" s="6" t="s">
        <v>96</v>
      </c>
      <c r="B117" s="39" t="s">
        <v>96</v>
      </c>
    </row>
    <row r="118" spans="1:2" x14ac:dyDescent="0.25">
      <c r="A118" s="6" t="s">
        <v>96</v>
      </c>
      <c r="B118" s="39" t="s">
        <v>96</v>
      </c>
    </row>
    <row r="119" spans="1:2" x14ac:dyDescent="0.25">
      <c r="A119" s="6" t="s">
        <v>96</v>
      </c>
      <c r="B119" s="39" t="s">
        <v>96</v>
      </c>
    </row>
    <row r="120" spans="1:2" x14ac:dyDescent="0.25">
      <c r="A120" s="6" t="s">
        <v>96</v>
      </c>
      <c r="B120" s="39" t="s">
        <v>96</v>
      </c>
    </row>
    <row r="121" spans="1:2" x14ac:dyDescent="0.25">
      <c r="A121" s="6" t="s">
        <v>96</v>
      </c>
      <c r="B121" s="39" t="s">
        <v>96</v>
      </c>
    </row>
    <row r="122" spans="1:2" x14ac:dyDescent="0.25">
      <c r="A122" s="6" t="s">
        <v>96</v>
      </c>
      <c r="B122" s="39" t="s">
        <v>96</v>
      </c>
    </row>
    <row r="123" spans="1:2" x14ac:dyDescent="0.25">
      <c r="A123" s="6" t="s">
        <v>96</v>
      </c>
      <c r="B123" s="39" t="s">
        <v>96</v>
      </c>
    </row>
    <row r="124" spans="1:2" x14ac:dyDescent="0.25">
      <c r="A124" s="6" t="s">
        <v>96</v>
      </c>
      <c r="B124" s="39" t="s">
        <v>96</v>
      </c>
    </row>
    <row r="125" spans="1:2" x14ac:dyDescent="0.25">
      <c r="A125" s="6" t="s">
        <v>96</v>
      </c>
      <c r="B125" s="39" t="s">
        <v>96</v>
      </c>
    </row>
    <row r="126" spans="1:2" x14ac:dyDescent="0.25">
      <c r="A126" s="6" t="s">
        <v>96</v>
      </c>
      <c r="B126" s="39" t="s">
        <v>96</v>
      </c>
    </row>
    <row r="127" spans="1:2" x14ac:dyDescent="0.25">
      <c r="A127" s="6" t="s">
        <v>96</v>
      </c>
      <c r="B127" s="39" t="s">
        <v>96</v>
      </c>
    </row>
    <row r="128" spans="1:2" x14ac:dyDescent="0.25">
      <c r="A128" s="6" t="s">
        <v>96</v>
      </c>
      <c r="B128" s="39" t="s">
        <v>96</v>
      </c>
    </row>
    <row r="129" spans="1:2" x14ac:dyDescent="0.25">
      <c r="A129" s="6" t="s">
        <v>96</v>
      </c>
      <c r="B129" s="39" t="s">
        <v>96</v>
      </c>
    </row>
    <row r="130" spans="1:2" x14ac:dyDescent="0.25">
      <c r="A130" s="6" t="s">
        <v>96</v>
      </c>
      <c r="B130" s="39" t="s">
        <v>96</v>
      </c>
    </row>
    <row r="131" spans="1:2" x14ac:dyDescent="0.25">
      <c r="A131" s="6" t="s">
        <v>96</v>
      </c>
      <c r="B131" s="39" t="s">
        <v>96</v>
      </c>
    </row>
    <row r="132" spans="1:2" x14ac:dyDescent="0.25">
      <c r="A132" s="6" t="s">
        <v>96</v>
      </c>
      <c r="B132" s="39" t="s">
        <v>96</v>
      </c>
    </row>
    <row r="133" spans="1:2" x14ac:dyDescent="0.25">
      <c r="A133" s="6" t="s">
        <v>96</v>
      </c>
      <c r="B133" s="39" t="s">
        <v>96</v>
      </c>
    </row>
    <row r="134" spans="1:2" x14ac:dyDescent="0.25">
      <c r="A134" s="6" t="s">
        <v>96</v>
      </c>
      <c r="B134" s="39" t="s">
        <v>96</v>
      </c>
    </row>
    <row r="135" spans="1:2" x14ac:dyDescent="0.25">
      <c r="A135" s="6" t="s">
        <v>96</v>
      </c>
      <c r="B135" s="39" t="s">
        <v>96</v>
      </c>
    </row>
    <row r="136" spans="1:2" x14ac:dyDescent="0.25">
      <c r="A136" s="6" t="s">
        <v>96</v>
      </c>
      <c r="B136" s="39" t="s">
        <v>96</v>
      </c>
    </row>
    <row r="137" spans="1:2" x14ac:dyDescent="0.25">
      <c r="A137" s="6" t="s">
        <v>96</v>
      </c>
      <c r="B137" s="39" t="s">
        <v>96</v>
      </c>
    </row>
    <row r="138" spans="1:2" x14ac:dyDescent="0.25">
      <c r="A138" s="6" t="s">
        <v>96</v>
      </c>
      <c r="B138" s="39" t="s">
        <v>96</v>
      </c>
    </row>
    <row r="139" spans="1:2" x14ac:dyDescent="0.25">
      <c r="A139" s="6" t="s">
        <v>96</v>
      </c>
      <c r="B139" s="39" t="s">
        <v>96</v>
      </c>
    </row>
    <row r="140" spans="1:2" x14ac:dyDescent="0.25">
      <c r="A140" s="6" t="s">
        <v>96</v>
      </c>
      <c r="B140" s="39" t="s">
        <v>96</v>
      </c>
    </row>
    <row r="141" spans="1:2" x14ac:dyDescent="0.25">
      <c r="A141" s="6" t="s">
        <v>96</v>
      </c>
      <c r="B141" s="39" t="s">
        <v>96</v>
      </c>
    </row>
    <row r="142" spans="1:2" x14ac:dyDescent="0.25">
      <c r="A142" s="6" t="s">
        <v>96</v>
      </c>
      <c r="B142" s="39" t="s">
        <v>96</v>
      </c>
    </row>
    <row r="143" spans="1:2" x14ac:dyDescent="0.25">
      <c r="A143" s="6" t="s">
        <v>96</v>
      </c>
      <c r="B143" s="39" t="s">
        <v>96</v>
      </c>
    </row>
    <row r="144" spans="1:2" x14ac:dyDescent="0.25">
      <c r="A144" s="6" t="s">
        <v>96</v>
      </c>
      <c r="B144" s="39" t="s">
        <v>96</v>
      </c>
    </row>
    <row r="145" spans="1:2" x14ac:dyDescent="0.25">
      <c r="A145" s="6" t="s">
        <v>96</v>
      </c>
      <c r="B145" s="39" t="s">
        <v>96</v>
      </c>
    </row>
    <row r="146" spans="1:2" x14ac:dyDescent="0.25">
      <c r="A146" s="6" t="s">
        <v>96</v>
      </c>
      <c r="B146" s="39" t="s">
        <v>96</v>
      </c>
    </row>
    <row r="147" spans="1:2" x14ac:dyDescent="0.25">
      <c r="A147" s="6" t="s">
        <v>96</v>
      </c>
      <c r="B147" s="39" t="s">
        <v>96</v>
      </c>
    </row>
    <row r="148" spans="1:2" x14ac:dyDescent="0.25">
      <c r="A148" s="6" t="s">
        <v>96</v>
      </c>
      <c r="B148" s="39" t="s">
        <v>96</v>
      </c>
    </row>
    <row r="149" spans="1:2" x14ac:dyDescent="0.25">
      <c r="A149" s="6" t="s">
        <v>96</v>
      </c>
      <c r="B149" s="39" t="s">
        <v>96</v>
      </c>
    </row>
    <row r="150" spans="1:2" x14ac:dyDescent="0.25">
      <c r="A150" s="6" t="s">
        <v>96</v>
      </c>
      <c r="B150" s="39" t="s">
        <v>96</v>
      </c>
    </row>
    <row r="151" spans="1:2" x14ac:dyDescent="0.25">
      <c r="A151" s="6" t="s">
        <v>96</v>
      </c>
      <c r="B151" s="39" t="s">
        <v>96</v>
      </c>
    </row>
    <row r="152" spans="1:2" x14ac:dyDescent="0.25">
      <c r="A152" s="6" t="s">
        <v>96</v>
      </c>
      <c r="B152" s="39" t="s">
        <v>96</v>
      </c>
    </row>
    <row r="153" spans="1:2" x14ac:dyDescent="0.25">
      <c r="A153" s="6" t="s">
        <v>96</v>
      </c>
      <c r="B153" s="39" t="s">
        <v>96</v>
      </c>
    </row>
    <row r="154" spans="1:2" x14ac:dyDescent="0.25">
      <c r="A154" s="6" t="s">
        <v>96</v>
      </c>
      <c r="B154" s="39" t="s">
        <v>96</v>
      </c>
    </row>
    <row r="155" spans="1:2" x14ac:dyDescent="0.25">
      <c r="A155" s="6" t="s">
        <v>96</v>
      </c>
      <c r="B155" s="39" t="s">
        <v>96</v>
      </c>
    </row>
    <row r="156" spans="1:2" x14ac:dyDescent="0.25">
      <c r="A156" s="6" t="s">
        <v>96</v>
      </c>
      <c r="B156" s="39" t="s">
        <v>96</v>
      </c>
    </row>
    <row r="157" spans="1:2" x14ac:dyDescent="0.25">
      <c r="A157" s="6" t="s">
        <v>96</v>
      </c>
      <c r="B157" s="39" t="s">
        <v>96</v>
      </c>
    </row>
    <row r="158" spans="1:2" x14ac:dyDescent="0.25">
      <c r="A158" s="6" t="s">
        <v>96</v>
      </c>
      <c r="B158" s="39" t="s">
        <v>96</v>
      </c>
    </row>
    <row r="159" spans="1:2" x14ac:dyDescent="0.25">
      <c r="A159" s="6" t="s">
        <v>96</v>
      </c>
      <c r="B159" s="39" t="s">
        <v>96</v>
      </c>
    </row>
    <row r="160" spans="1:2" x14ac:dyDescent="0.25">
      <c r="A160" s="6" t="s">
        <v>96</v>
      </c>
      <c r="B160" s="39" t="s">
        <v>96</v>
      </c>
    </row>
    <row r="161" spans="1:2" x14ac:dyDescent="0.25">
      <c r="A161" s="6" t="s">
        <v>96</v>
      </c>
      <c r="B161" s="39" t="s">
        <v>96</v>
      </c>
    </row>
    <row r="162" spans="1:2" x14ac:dyDescent="0.25">
      <c r="A162" s="6" t="s">
        <v>96</v>
      </c>
      <c r="B162" s="39" t="s">
        <v>96</v>
      </c>
    </row>
    <row r="163" spans="1:2" x14ac:dyDescent="0.25">
      <c r="A163" s="6" t="s">
        <v>96</v>
      </c>
      <c r="B163" s="39" t="s">
        <v>96</v>
      </c>
    </row>
    <row r="164" spans="1:2" x14ac:dyDescent="0.25">
      <c r="A164" s="6" t="s">
        <v>96</v>
      </c>
      <c r="B164" s="39" t="s">
        <v>96</v>
      </c>
    </row>
    <row r="165" spans="1:2" x14ac:dyDescent="0.25">
      <c r="A165" s="6" t="s">
        <v>96</v>
      </c>
      <c r="B165" s="39" t="s">
        <v>96</v>
      </c>
    </row>
    <row r="166" spans="1:2" x14ac:dyDescent="0.25">
      <c r="A166" s="6" t="s">
        <v>96</v>
      </c>
      <c r="B166" s="39" t="s">
        <v>96</v>
      </c>
    </row>
    <row r="167" spans="1:2" x14ac:dyDescent="0.25">
      <c r="A167" s="6" t="s">
        <v>96</v>
      </c>
      <c r="B167" s="39" t="s">
        <v>96</v>
      </c>
    </row>
    <row r="168" spans="1:2" x14ac:dyDescent="0.25">
      <c r="A168" s="6" t="s">
        <v>96</v>
      </c>
      <c r="B168" s="39" t="s">
        <v>96</v>
      </c>
    </row>
    <row r="169" spans="1:2" x14ac:dyDescent="0.25">
      <c r="A169" s="6" t="s">
        <v>96</v>
      </c>
      <c r="B169" s="39" t="s">
        <v>96</v>
      </c>
    </row>
    <row r="170" spans="1:2" x14ac:dyDescent="0.25">
      <c r="A170" s="6" t="s">
        <v>96</v>
      </c>
      <c r="B170" s="39" t="s">
        <v>96</v>
      </c>
    </row>
    <row r="171" spans="1:2" x14ac:dyDescent="0.25">
      <c r="A171" s="6" t="s">
        <v>96</v>
      </c>
      <c r="B171" s="39" t="s">
        <v>96</v>
      </c>
    </row>
    <row r="172" spans="1:2" x14ac:dyDescent="0.25">
      <c r="A172" s="6" t="s">
        <v>96</v>
      </c>
      <c r="B172" s="39" t="s">
        <v>96</v>
      </c>
    </row>
    <row r="173" spans="1:2" x14ac:dyDescent="0.25">
      <c r="A173" s="6" t="s">
        <v>96</v>
      </c>
      <c r="B173" s="39" t="s">
        <v>96</v>
      </c>
    </row>
    <row r="174" spans="1:2" x14ac:dyDescent="0.25">
      <c r="A174" s="6" t="s">
        <v>96</v>
      </c>
      <c r="B174" s="39" t="s">
        <v>96</v>
      </c>
    </row>
    <row r="175" spans="1:2" x14ac:dyDescent="0.25">
      <c r="A175" s="6" t="s">
        <v>96</v>
      </c>
      <c r="B175" s="39" t="s">
        <v>96</v>
      </c>
    </row>
    <row r="176" spans="1:2" x14ac:dyDescent="0.25">
      <c r="A176" s="6" t="s">
        <v>96</v>
      </c>
      <c r="B176" s="39" t="s">
        <v>96</v>
      </c>
    </row>
    <row r="177" spans="1:2" x14ac:dyDescent="0.25">
      <c r="A177" s="6" t="s">
        <v>96</v>
      </c>
      <c r="B177" s="39" t="s">
        <v>96</v>
      </c>
    </row>
    <row r="178" spans="1:2" x14ac:dyDescent="0.25">
      <c r="A178" s="6" t="s">
        <v>96</v>
      </c>
      <c r="B178" s="39" t="s">
        <v>96</v>
      </c>
    </row>
    <row r="179" spans="1:2" x14ac:dyDescent="0.25">
      <c r="A179" s="6" t="s">
        <v>96</v>
      </c>
      <c r="B179" s="39" t="s">
        <v>96</v>
      </c>
    </row>
    <row r="180" spans="1:2" x14ac:dyDescent="0.25">
      <c r="A180" s="6" t="s">
        <v>96</v>
      </c>
      <c r="B180" s="39" t="s">
        <v>96</v>
      </c>
    </row>
    <row r="181" spans="1:2" x14ac:dyDescent="0.25">
      <c r="A181" s="6" t="s">
        <v>96</v>
      </c>
      <c r="B181" s="39" t="s">
        <v>96</v>
      </c>
    </row>
    <row r="182" spans="1:2" x14ac:dyDescent="0.25">
      <c r="A182" s="6" t="s">
        <v>96</v>
      </c>
      <c r="B182" s="39" t="s">
        <v>96</v>
      </c>
    </row>
    <row r="183" spans="1:2" x14ac:dyDescent="0.25">
      <c r="A183" s="6" t="s">
        <v>96</v>
      </c>
      <c r="B183" s="39" t="s">
        <v>96</v>
      </c>
    </row>
    <row r="184" spans="1:2" x14ac:dyDescent="0.25">
      <c r="A184" s="6" t="s">
        <v>96</v>
      </c>
      <c r="B184" s="39" t="s">
        <v>96</v>
      </c>
    </row>
    <row r="185" spans="1:2" x14ac:dyDescent="0.25">
      <c r="A185" s="6" t="s">
        <v>96</v>
      </c>
      <c r="B185" s="39" t="s">
        <v>96</v>
      </c>
    </row>
    <row r="186" spans="1:2" x14ac:dyDescent="0.25">
      <c r="A186" s="6" t="s">
        <v>96</v>
      </c>
      <c r="B186" s="39" t="s">
        <v>96</v>
      </c>
    </row>
    <row r="187" spans="1:2" x14ac:dyDescent="0.25">
      <c r="A187" s="6" t="s">
        <v>96</v>
      </c>
      <c r="B187" s="39" t="s">
        <v>96</v>
      </c>
    </row>
    <row r="188" spans="1:2" x14ac:dyDescent="0.25">
      <c r="A188" s="6" t="s">
        <v>96</v>
      </c>
      <c r="B188" s="39" t="s">
        <v>96</v>
      </c>
    </row>
    <row r="189" spans="1:2" x14ac:dyDescent="0.25">
      <c r="A189" s="6" t="s">
        <v>96</v>
      </c>
      <c r="B189" s="39" t="s">
        <v>96</v>
      </c>
    </row>
    <row r="190" spans="1:2" x14ac:dyDescent="0.25">
      <c r="A190" s="6" t="s">
        <v>96</v>
      </c>
      <c r="B190" s="39" t="s">
        <v>96</v>
      </c>
    </row>
    <row r="191" spans="1:2" x14ac:dyDescent="0.25">
      <c r="A191" s="6" t="s">
        <v>96</v>
      </c>
      <c r="B191" s="39" t="s">
        <v>96</v>
      </c>
    </row>
    <row r="192" spans="1:2" x14ac:dyDescent="0.25">
      <c r="A192" s="6" t="s">
        <v>96</v>
      </c>
      <c r="B192" s="39" t="s">
        <v>96</v>
      </c>
    </row>
    <row r="193" spans="1:2" x14ac:dyDescent="0.25">
      <c r="A193" s="6" t="s">
        <v>96</v>
      </c>
      <c r="B193" s="39" t="s">
        <v>96</v>
      </c>
    </row>
    <row r="194" spans="1:2" x14ac:dyDescent="0.25">
      <c r="A194" s="6" t="s">
        <v>96</v>
      </c>
      <c r="B194" s="39" t="s">
        <v>96</v>
      </c>
    </row>
    <row r="195" spans="1:2" x14ac:dyDescent="0.25">
      <c r="A195" s="6" t="s">
        <v>96</v>
      </c>
      <c r="B195" s="39" t="s">
        <v>96</v>
      </c>
    </row>
    <row r="196" spans="1:2" x14ac:dyDescent="0.25">
      <c r="A196" s="6" t="s">
        <v>96</v>
      </c>
      <c r="B196" s="39" t="s">
        <v>96</v>
      </c>
    </row>
    <row r="197" spans="1:2" x14ac:dyDescent="0.25">
      <c r="A197" s="6" t="s">
        <v>96</v>
      </c>
      <c r="B197" s="39" t="s">
        <v>96</v>
      </c>
    </row>
    <row r="198" spans="1:2" x14ac:dyDescent="0.25">
      <c r="A198" s="6" t="s">
        <v>96</v>
      </c>
      <c r="B198" s="39" t="s">
        <v>96</v>
      </c>
    </row>
    <row r="199" spans="1:2" x14ac:dyDescent="0.25">
      <c r="A199" s="6" t="s">
        <v>96</v>
      </c>
      <c r="B199" s="39" t="s">
        <v>96</v>
      </c>
    </row>
    <row r="200" spans="1:2" x14ac:dyDescent="0.25">
      <c r="A200" s="6" t="s">
        <v>96</v>
      </c>
      <c r="B200" s="39" t="s">
        <v>96</v>
      </c>
    </row>
    <row r="201" spans="1:2" x14ac:dyDescent="0.25">
      <c r="A201" s="6" t="s">
        <v>96</v>
      </c>
      <c r="B201" s="39" t="s">
        <v>96</v>
      </c>
    </row>
    <row r="202" spans="1:2" x14ac:dyDescent="0.25">
      <c r="A202" s="6" t="s">
        <v>96</v>
      </c>
      <c r="B202" s="39" t="s">
        <v>96</v>
      </c>
    </row>
    <row r="203" spans="1:2" x14ac:dyDescent="0.25">
      <c r="A203" s="6" t="s">
        <v>96</v>
      </c>
      <c r="B203" s="39" t="s">
        <v>96</v>
      </c>
    </row>
    <row r="204" spans="1:2" x14ac:dyDescent="0.25">
      <c r="A204" s="6" t="s">
        <v>96</v>
      </c>
      <c r="B204" s="39" t="s">
        <v>96</v>
      </c>
    </row>
    <row r="205" spans="1:2" x14ac:dyDescent="0.25">
      <c r="A205" s="6" t="s">
        <v>96</v>
      </c>
      <c r="B205" s="39" t="s">
        <v>96</v>
      </c>
    </row>
    <row r="206" spans="1:2" x14ac:dyDescent="0.25">
      <c r="A206" s="6" t="s">
        <v>96</v>
      </c>
      <c r="B206" s="39" t="s">
        <v>96</v>
      </c>
    </row>
    <row r="207" spans="1:2" x14ac:dyDescent="0.25">
      <c r="A207" s="6" t="s">
        <v>96</v>
      </c>
      <c r="B207" s="39" t="s">
        <v>96</v>
      </c>
    </row>
    <row r="208" spans="1:2" x14ac:dyDescent="0.25">
      <c r="A208" s="6" t="s">
        <v>96</v>
      </c>
      <c r="B208" s="39" t="s">
        <v>96</v>
      </c>
    </row>
    <row r="209" spans="1:2" x14ac:dyDescent="0.25">
      <c r="A209" s="6" t="s">
        <v>96</v>
      </c>
      <c r="B209" s="39" t="s">
        <v>96</v>
      </c>
    </row>
    <row r="210" spans="1:2" x14ac:dyDescent="0.25">
      <c r="A210" s="6" t="s">
        <v>96</v>
      </c>
      <c r="B210" s="39" t="s">
        <v>96</v>
      </c>
    </row>
    <row r="211" spans="1:2" x14ac:dyDescent="0.25">
      <c r="A211" s="6" t="s">
        <v>96</v>
      </c>
      <c r="B211" s="39" t="s">
        <v>96</v>
      </c>
    </row>
    <row r="212" spans="1:2" x14ac:dyDescent="0.25">
      <c r="A212" s="6" t="s">
        <v>96</v>
      </c>
      <c r="B212" s="39" t="s">
        <v>96</v>
      </c>
    </row>
    <row r="213" spans="1:2" x14ac:dyDescent="0.25">
      <c r="A213" s="6" t="s">
        <v>96</v>
      </c>
      <c r="B213" s="39" t="s">
        <v>96</v>
      </c>
    </row>
    <row r="214" spans="1:2" x14ac:dyDescent="0.25">
      <c r="A214" s="6" t="s">
        <v>96</v>
      </c>
      <c r="B214" s="39" t="s">
        <v>96</v>
      </c>
    </row>
    <row r="215" spans="1:2" x14ac:dyDescent="0.25">
      <c r="A215" s="6" t="s">
        <v>96</v>
      </c>
      <c r="B215" s="39" t="s">
        <v>96</v>
      </c>
    </row>
    <row r="216" spans="1:2" x14ac:dyDescent="0.25">
      <c r="A216" s="6" t="s">
        <v>96</v>
      </c>
      <c r="B216" s="39" t="s">
        <v>96</v>
      </c>
    </row>
    <row r="217" spans="1:2" x14ac:dyDescent="0.25">
      <c r="A217" s="6" t="s">
        <v>96</v>
      </c>
      <c r="B217" s="39" t="s">
        <v>96</v>
      </c>
    </row>
    <row r="218" spans="1:2" x14ac:dyDescent="0.25">
      <c r="A218" s="6" t="s">
        <v>96</v>
      </c>
      <c r="B218" s="39" t="s">
        <v>96</v>
      </c>
    </row>
    <row r="219" spans="1:2" x14ac:dyDescent="0.25">
      <c r="A219" s="6" t="s">
        <v>96</v>
      </c>
      <c r="B219" s="39" t="s">
        <v>96</v>
      </c>
    </row>
    <row r="220" spans="1:2" x14ac:dyDescent="0.25">
      <c r="A220" s="6" t="s">
        <v>96</v>
      </c>
      <c r="B220" s="39" t="s">
        <v>96</v>
      </c>
    </row>
    <row r="221" spans="1:2" x14ac:dyDescent="0.25">
      <c r="A221" s="6" t="s">
        <v>96</v>
      </c>
      <c r="B221" s="39" t="s">
        <v>96</v>
      </c>
    </row>
    <row r="222" spans="1:2" x14ac:dyDescent="0.25">
      <c r="A222" s="6" t="s">
        <v>96</v>
      </c>
      <c r="B222" s="39" t="s">
        <v>96</v>
      </c>
    </row>
    <row r="223" spans="1:2" x14ac:dyDescent="0.25">
      <c r="A223" s="6" t="s">
        <v>96</v>
      </c>
      <c r="B223" s="39" t="s">
        <v>96</v>
      </c>
    </row>
    <row r="224" spans="1:2" x14ac:dyDescent="0.25">
      <c r="A224" s="6" t="s">
        <v>96</v>
      </c>
      <c r="B224" s="39" t="s">
        <v>96</v>
      </c>
    </row>
    <row r="225" spans="1:2" x14ac:dyDescent="0.25">
      <c r="A225" s="6" t="s">
        <v>96</v>
      </c>
      <c r="B225" s="39" t="s">
        <v>96</v>
      </c>
    </row>
    <row r="226" spans="1:2" x14ac:dyDescent="0.25">
      <c r="A226" s="6" t="s">
        <v>96</v>
      </c>
      <c r="B226" s="39" t="s">
        <v>96</v>
      </c>
    </row>
    <row r="227" spans="1:2" x14ac:dyDescent="0.25">
      <c r="A227" s="6" t="s">
        <v>96</v>
      </c>
      <c r="B227" s="39" t="s">
        <v>96</v>
      </c>
    </row>
    <row r="228" spans="1:2" x14ac:dyDescent="0.25">
      <c r="A228" s="6" t="s">
        <v>96</v>
      </c>
      <c r="B228" s="39" t="s">
        <v>96</v>
      </c>
    </row>
    <row r="229" spans="1:2" x14ac:dyDescent="0.25">
      <c r="A229" s="6" t="s">
        <v>96</v>
      </c>
      <c r="B229" s="39" t="s">
        <v>96</v>
      </c>
    </row>
    <row r="230" spans="1:2" x14ac:dyDescent="0.25">
      <c r="A230" s="6" t="s">
        <v>96</v>
      </c>
      <c r="B230" s="39" t="s">
        <v>96</v>
      </c>
    </row>
    <row r="231" spans="1:2" x14ac:dyDescent="0.25">
      <c r="A231" s="6" t="s">
        <v>96</v>
      </c>
      <c r="B231" s="39" t="s">
        <v>96</v>
      </c>
    </row>
    <row r="232" spans="1:2" x14ac:dyDescent="0.25">
      <c r="A232" s="6" t="s">
        <v>96</v>
      </c>
      <c r="B232" s="39" t="s">
        <v>96</v>
      </c>
    </row>
    <row r="233" spans="1:2" x14ac:dyDescent="0.25">
      <c r="A233" s="6" t="s">
        <v>96</v>
      </c>
      <c r="B233" s="39" t="s">
        <v>96</v>
      </c>
    </row>
    <row r="234" spans="1:2" x14ac:dyDescent="0.25">
      <c r="A234" s="6" t="s">
        <v>96</v>
      </c>
      <c r="B234" s="39" t="s">
        <v>96</v>
      </c>
    </row>
    <row r="235" spans="1:2" x14ac:dyDescent="0.25">
      <c r="A235" s="6" t="s">
        <v>96</v>
      </c>
      <c r="B235" s="39" t="s">
        <v>96</v>
      </c>
    </row>
    <row r="236" spans="1:2" x14ac:dyDescent="0.25">
      <c r="A236" s="6" t="s">
        <v>96</v>
      </c>
      <c r="B236" s="39" t="s">
        <v>96</v>
      </c>
    </row>
    <row r="237" spans="1:2" x14ac:dyDescent="0.25">
      <c r="A237" s="6" t="s">
        <v>96</v>
      </c>
      <c r="B237" s="39" t="s">
        <v>96</v>
      </c>
    </row>
    <row r="238" spans="1:2" x14ac:dyDescent="0.25">
      <c r="A238" s="6" t="s">
        <v>96</v>
      </c>
      <c r="B238" s="39" t="s">
        <v>96</v>
      </c>
    </row>
    <row r="239" spans="1:2" x14ac:dyDescent="0.25">
      <c r="A239" s="6" t="s">
        <v>96</v>
      </c>
      <c r="B239" s="39" t="s">
        <v>96</v>
      </c>
    </row>
    <row r="240" spans="1:2" x14ac:dyDescent="0.25">
      <c r="A240" s="6" t="s">
        <v>96</v>
      </c>
      <c r="B240" s="39" t="s">
        <v>96</v>
      </c>
    </row>
    <row r="241" spans="1:2" x14ac:dyDescent="0.25">
      <c r="A241" s="6" t="s">
        <v>96</v>
      </c>
      <c r="B241" s="39" t="s">
        <v>96</v>
      </c>
    </row>
    <row r="242" spans="1:2" x14ac:dyDescent="0.25">
      <c r="A242" s="6" t="s">
        <v>96</v>
      </c>
      <c r="B242" s="39" t="s">
        <v>96</v>
      </c>
    </row>
    <row r="243" spans="1:2" x14ac:dyDescent="0.25">
      <c r="A243" s="6" t="s">
        <v>96</v>
      </c>
      <c r="B243" s="39" t="s">
        <v>96</v>
      </c>
    </row>
    <row r="244" spans="1:2" x14ac:dyDescent="0.25">
      <c r="A244" s="6" t="s">
        <v>96</v>
      </c>
      <c r="B244" s="39" t="s">
        <v>96</v>
      </c>
    </row>
    <row r="245" spans="1:2" x14ac:dyDescent="0.25">
      <c r="A245" s="6" t="s">
        <v>96</v>
      </c>
      <c r="B245" s="39" t="s">
        <v>96</v>
      </c>
    </row>
    <row r="246" spans="1:2" x14ac:dyDescent="0.25">
      <c r="A246" s="6" t="s">
        <v>96</v>
      </c>
      <c r="B246" s="39" t="s">
        <v>96</v>
      </c>
    </row>
    <row r="247" spans="1:2" x14ac:dyDescent="0.25">
      <c r="A247" s="6" t="s">
        <v>96</v>
      </c>
      <c r="B247" s="39" t="s">
        <v>96</v>
      </c>
    </row>
    <row r="248" spans="1:2" x14ac:dyDescent="0.25">
      <c r="A248" s="6" t="s">
        <v>96</v>
      </c>
      <c r="B248" s="39" t="s">
        <v>96</v>
      </c>
    </row>
    <row r="249" spans="1:2" x14ac:dyDescent="0.25">
      <c r="A249" s="6" t="s">
        <v>96</v>
      </c>
      <c r="B249" s="39" t="s">
        <v>96</v>
      </c>
    </row>
    <row r="250" spans="1:2" x14ac:dyDescent="0.25">
      <c r="A250" s="6" t="s">
        <v>96</v>
      </c>
      <c r="B250" s="39" t="s">
        <v>96</v>
      </c>
    </row>
    <row r="251" spans="1:2" x14ac:dyDescent="0.25">
      <c r="A251" s="6" t="s">
        <v>96</v>
      </c>
      <c r="B251" s="39" t="s">
        <v>96</v>
      </c>
    </row>
    <row r="252" spans="1:2" x14ac:dyDescent="0.25">
      <c r="A252" s="6" t="s">
        <v>96</v>
      </c>
      <c r="B252" s="39" t="s">
        <v>96</v>
      </c>
    </row>
    <row r="253" spans="1:2" x14ac:dyDescent="0.25">
      <c r="A253" s="6" t="s">
        <v>96</v>
      </c>
      <c r="B253" s="39" t="s">
        <v>96</v>
      </c>
    </row>
    <row r="254" spans="1:2" x14ac:dyDescent="0.25">
      <c r="A254" s="6" t="s">
        <v>96</v>
      </c>
      <c r="B254" s="39" t="s">
        <v>96</v>
      </c>
    </row>
    <row r="255" spans="1:2" x14ac:dyDescent="0.25">
      <c r="A255" s="6" t="s">
        <v>96</v>
      </c>
      <c r="B255" s="39" t="s">
        <v>96</v>
      </c>
    </row>
    <row r="256" spans="1:2" x14ac:dyDescent="0.25">
      <c r="A256" s="6" t="s">
        <v>96</v>
      </c>
      <c r="B256" s="39" t="s">
        <v>96</v>
      </c>
    </row>
    <row r="257" spans="1:2" x14ac:dyDescent="0.25">
      <c r="A257" s="6" t="s">
        <v>96</v>
      </c>
      <c r="B257" s="39" t="s">
        <v>96</v>
      </c>
    </row>
    <row r="258" spans="1:2" x14ac:dyDescent="0.25">
      <c r="A258" s="6" t="s">
        <v>96</v>
      </c>
      <c r="B258" s="39" t="s">
        <v>96</v>
      </c>
    </row>
    <row r="259" spans="1:2" x14ac:dyDescent="0.25">
      <c r="A259" s="6" t="s">
        <v>96</v>
      </c>
      <c r="B259" s="39" t="s">
        <v>96</v>
      </c>
    </row>
    <row r="260" spans="1:2" x14ac:dyDescent="0.25">
      <c r="A260" s="6" t="s">
        <v>96</v>
      </c>
      <c r="B260" s="39" t="s">
        <v>96</v>
      </c>
    </row>
    <row r="261" spans="1:2" x14ac:dyDescent="0.25">
      <c r="A261" s="6" t="s">
        <v>255</v>
      </c>
      <c r="B261" s="15">
        <v>0.19700000000000001</v>
      </c>
    </row>
    <row r="262" spans="1:2" x14ac:dyDescent="0.25">
      <c r="A262" s="6" t="s">
        <v>255</v>
      </c>
      <c r="B262" s="15">
        <v>0.1</v>
      </c>
    </row>
    <row r="263" spans="1:2" x14ac:dyDescent="0.25">
      <c r="A263" s="6" t="s">
        <v>255</v>
      </c>
      <c r="B263" s="15">
        <v>0.27900000000000003</v>
      </c>
    </row>
    <row r="264" spans="1:2" x14ac:dyDescent="0.25">
      <c r="A264" s="6" t="s">
        <v>255</v>
      </c>
      <c r="B264" s="15">
        <v>4.9000000000000002E-2</v>
      </c>
    </row>
    <row r="265" spans="1:2" x14ac:dyDescent="0.25">
      <c r="A265" s="6" t="s">
        <v>255</v>
      </c>
      <c r="B265" s="15">
        <v>0.23499999999999999</v>
      </c>
    </row>
    <row r="266" spans="1:2" x14ac:dyDescent="0.25">
      <c r="A266" s="6" t="s">
        <v>255</v>
      </c>
      <c r="B266" s="15">
        <v>0.115</v>
      </c>
    </row>
    <row r="267" spans="1:2" x14ac:dyDescent="0.25">
      <c r="A267" s="6" t="s">
        <v>255</v>
      </c>
      <c r="B267" s="15">
        <v>0.13500000000000001</v>
      </c>
    </row>
    <row r="268" spans="1:2" x14ac:dyDescent="0.25">
      <c r="A268" s="6" t="s">
        <v>255</v>
      </c>
      <c r="B268" s="15">
        <v>9.9000000000000005E-2</v>
      </c>
    </row>
    <row r="269" spans="1:2" x14ac:dyDescent="0.25">
      <c r="A269" s="6" t="s">
        <v>255</v>
      </c>
      <c r="B269" s="15">
        <v>0.13300000000000001</v>
      </c>
    </row>
    <row r="270" spans="1:2" x14ac:dyDescent="0.25">
      <c r="A270" s="6" t="s">
        <v>255</v>
      </c>
      <c r="B270" s="15">
        <v>0.13900000000000001</v>
      </c>
    </row>
    <row r="271" spans="1:2" x14ac:dyDescent="0.25">
      <c r="A271" s="6" t="s">
        <v>259</v>
      </c>
      <c r="B271" s="39">
        <v>0.21299999999999999</v>
      </c>
    </row>
    <row r="272" spans="1:2" x14ac:dyDescent="0.25">
      <c r="A272" s="6" t="s">
        <v>259</v>
      </c>
      <c r="B272" s="39">
        <v>0.189</v>
      </c>
    </row>
    <row r="273" spans="1:2" x14ac:dyDescent="0.25">
      <c r="A273" s="6" t="s">
        <v>259</v>
      </c>
      <c r="B273" s="39">
        <v>8.9999999999999993E-3</v>
      </c>
    </row>
    <row r="274" spans="1:2" x14ac:dyDescent="0.25">
      <c r="A274" s="6" t="s">
        <v>259</v>
      </c>
      <c r="B274" s="39">
        <v>0.05</v>
      </c>
    </row>
    <row r="275" spans="1:2" x14ac:dyDescent="0.25">
      <c r="A275" s="6" t="s">
        <v>259</v>
      </c>
      <c r="B275" s="39">
        <v>-6.0000000000000001E-3</v>
      </c>
    </row>
    <row r="276" spans="1:2" x14ac:dyDescent="0.25">
      <c r="A276" s="6" t="s">
        <v>259</v>
      </c>
      <c r="B276" s="39">
        <v>9.8000000000000004E-2</v>
      </c>
    </row>
    <row r="277" spans="1:2" x14ac:dyDescent="0.25">
      <c r="A277" s="6" t="s">
        <v>259</v>
      </c>
      <c r="B277" s="39">
        <v>3.5000000000000003E-2</v>
      </c>
    </row>
    <row r="278" spans="1:2" x14ac:dyDescent="0.25">
      <c r="A278" s="6" t="s">
        <v>259</v>
      </c>
      <c r="B278" s="39">
        <v>-2.8000000000000001E-2</v>
      </c>
    </row>
    <row r="279" spans="1:2" x14ac:dyDescent="0.25">
      <c r="A279" s="6" t="s">
        <v>259</v>
      </c>
      <c r="B279" s="39">
        <v>0.08</v>
      </c>
    </row>
    <row r="280" spans="1:2" x14ac:dyDescent="0.25">
      <c r="A280" s="6" t="s">
        <v>950</v>
      </c>
      <c r="B280" s="39" t="s">
        <v>96</v>
      </c>
    </row>
    <row r="281" spans="1:2" x14ac:dyDescent="0.25">
      <c r="A281" s="6" t="s">
        <v>260</v>
      </c>
      <c r="B281" s="15">
        <v>2.2799999999999998</v>
      </c>
    </row>
    <row r="282" spans="1:2" x14ac:dyDescent="0.25">
      <c r="A282" s="6" t="s">
        <v>260</v>
      </c>
      <c r="B282" s="15">
        <v>2.37</v>
      </c>
    </row>
    <row r="283" spans="1:2" x14ac:dyDescent="0.25">
      <c r="A283" s="6" t="s">
        <v>288</v>
      </c>
      <c r="B283" s="39">
        <v>0.68</v>
      </c>
    </row>
    <row r="284" spans="1:2" x14ac:dyDescent="0.25">
      <c r="A284" s="6" t="s">
        <v>288</v>
      </c>
      <c r="B284" s="39">
        <v>2.11</v>
      </c>
    </row>
    <row r="285" spans="1:2" x14ac:dyDescent="0.25">
      <c r="A285" s="6" t="s">
        <v>288</v>
      </c>
      <c r="B285" s="39">
        <v>1.28</v>
      </c>
    </row>
    <row r="286" spans="1:2" x14ac:dyDescent="0.25">
      <c r="A286" s="6" t="s">
        <v>288</v>
      </c>
      <c r="B286" s="39">
        <v>0.51</v>
      </c>
    </row>
    <row r="287" spans="1:2" x14ac:dyDescent="0.25">
      <c r="A287" s="6" t="s">
        <v>288</v>
      </c>
      <c r="B287" s="39">
        <v>0.7</v>
      </c>
    </row>
    <row r="288" spans="1:2" x14ac:dyDescent="0.25">
      <c r="A288" s="6" t="s">
        <v>288</v>
      </c>
      <c r="B288" s="39">
        <v>1.22</v>
      </c>
    </row>
    <row r="289" spans="1:2" x14ac:dyDescent="0.25">
      <c r="A289" s="6" t="s">
        <v>288</v>
      </c>
      <c r="B289" s="39">
        <v>0.23</v>
      </c>
    </row>
    <row r="290" spans="1:2" x14ac:dyDescent="0.25">
      <c r="A290" s="6" t="s">
        <v>288</v>
      </c>
      <c r="B290" s="39">
        <v>2.36</v>
      </c>
    </row>
    <row r="291" spans="1:2" x14ac:dyDescent="0.25">
      <c r="A291" s="6" t="s">
        <v>288</v>
      </c>
      <c r="B291" s="39">
        <v>0.89</v>
      </c>
    </row>
    <row r="292" spans="1:2" x14ac:dyDescent="0.25">
      <c r="A292" s="6" t="s">
        <v>342</v>
      </c>
      <c r="B292" s="39">
        <v>7.9000000000000008E-3</v>
      </c>
    </row>
    <row r="293" spans="1:2" x14ac:dyDescent="0.25">
      <c r="A293" s="6" t="s">
        <v>342</v>
      </c>
      <c r="B293">
        <v>3.7000000000000002E-3</v>
      </c>
    </row>
    <row r="294" spans="1:2" x14ac:dyDescent="0.25">
      <c r="A294" s="6" t="s">
        <v>342</v>
      </c>
      <c r="B294">
        <v>-2.7000000000000001E-3</v>
      </c>
    </row>
    <row r="295" spans="1:2" x14ac:dyDescent="0.25">
      <c r="A295" s="6" t="s">
        <v>342</v>
      </c>
      <c r="B295" s="39">
        <v>1.4E-3</v>
      </c>
    </row>
    <row r="296" spans="1:2" x14ac:dyDescent="0.25">
      <c r="A296" s="6" t="s">
        <v>342</v>
      </c>
      <c r="B296" s="44">
        <v>4.5999999999999999E-3</v>
      </c>
    </row>
    <row r="297" spans="1:2" x14ac:dyDescent="0.25">
      <c r="A297" s="6" t="s">
        <v>342</v>
      </c>
      <c r="B297" s="44">
        <v>-2E-3</v>
      </c>
    </row>
    <row r="298" spans="1:2" x14ac:dyDescent="0.25">
      <c r="A298" s="6" t="s">
        <v>342</v>
      </c>
      <c r="B298" s="44">
        <v>-3.8E-3</v>
      </c>
    </row>
    <row r="299" spans="1:2" x14ac:dyDescent="0.25">
      <c r="A299" s="6" t="s">
        <v>342</v>
      </c>
      <c r="B299" s="44">
        <v>1.5900000000000001E-2</v>
      </c>
    </row>
    <row r="300" spans="1:2" x14ac:dyDescent="0.25">
      <c r="A300" s="6" t="s">
        <v>886</v>
      </c>
      <c r="B300" s="39">
        <v>1.08</v>
      </c>
    </row>
    <row r="301" spans="1:2" x14ac:dyDescent="0.25">
      <c r="A301" s="6" t="s">
        <v>624</v>
      </c>
      <c r="B301" s="39" t="s">
        <v>96</v>
      </c>
    </row>
    <row r="302" spans="1:2" x14ac:dyDescent="0.25">
      <c r="A302" s="21" t="s">
        <v>390</v>
      </c>
      <c r="B302" s="21" t="s">
        <v>96</v>
      </c>
    </row>
    <row r="303" spans="1:2" x14ac:dyDescent="0.25">
      <c r="A303" s="6" t="s">
        <v>105</v>
      </c>
      <c r="B303" s="15">
        <v>1.1200000000000001</v>
      </c>
    </row>
    <row r="304" spans="1:2" x14ac:dyDescent="0.25">
      <c r="A304" s="6" t="s">
        <v>105</v>
      </c>
      <c r="B304" s="15">
        <v>1.1299999999999999</v>
      </c>
    </row>
    <row r="305" spans="1:2" x14ac:dyDescent="0.25">
      <c r="A305" s="6" t="s">
        <v>105</v>
      </c>
      <c r="B305" s="15">
        <v>1.1200000000000001</v>
      </c>
    </row>
    <row r="306" spans="1:2" x14ac:dyDescent="0.25">
      <c r="A306" s="6" t="s">
        <v>105</v>
      </c>
      <c r="B306" s="15">
        <v>1.1299999999999999</v>
      </c>
    </row>
    <row r="307" spans="1:2" x14ac:dyDescent="0.25">
      <c r="A307" s="6" t="s">
        <v>644</v>
      </c>
      <c r="B307" s="39" t="s">
        <v>96</v>
      </c>
    </row>
    <row r="308" spans="1:2" x14ac:dyDescent="0.25">
      <c r="A308" s="6" t="s">
        <v>738</v>
      </c>
      <c r="B308" s="39" t="s">
        <v>96</v>
      </c>
    </row>
    <row r="309" spans="1:2" x14ac:dyDescent="0.25">
      <c r="A309" s="6" t="s">
        <v>628</v>
      </c>
      <c r="B309" s="39">
        <v>0.80600000000000005</v>
      </c>
    </row>
    <row r="310" spans="1:2" x14ac:dyDescent="0.25">
      <c r="A310" s="6" t="s">
        <v>843</v>
      </c>
      <c r="B310" s="39" t="s">
        <v>96</v>
      </c>
    </row>
    <row r="311" spans="1:2" x14ac:dyDescent="0.25">
      <c r="A311" s="6" t="s">
        <v>838</v>
      </c>
      <c r="B311" s="39" t="s">
        <v>96</v>
      </c>
    </row>
    <row r="312" spans="1:2" x14ac:dyDescent="0.25">
      <c r="A312" s="6" t="s">
        <v>692</v>
      </c>
      <c r="B312" s="39" t="s">
        <v>96</v>
      </c>
    </row>
    <row r="313" spans="1:2" x14ac:dyDescent="0.25">
      <c r="A313" s="6" t="s">
        <v>872</v>
      </c>
      <c r="B313" s="39">
        <v>0.8</v>
      </c>
    </row>
    <row r="314" spans="1:2" x14ac:dyDescent="0.25">
      <c r="A314" s="21" t="s">
        <v>614</v>
      </c>
      <c r="B314" s="21" t="s">
        <v>96</v>
      </c>
    </row>
    <row r="315" spans="1:2" x14ac:dyDescent="0.25">
      <c r="A315" s="6" t="s">
        <v>258</v>
      </c>
      <c r="B315" s="39">
        <v>0.17799999999999999</v>
      </c>
    </row>
    <row r="316" spans="1:2" x14ac:dyDescent="0.25">
      <c r="A316" s="6" t="s">
        <v>258</v>
      </c>
      <c r="B316" s="15">
        <v>0.16900000000000001</v>
      </c>
    </row>
    <row r="317" spans="1:2" x14ac:dyDescent="0.25">
      <c r="A317" s="6" t="s">
        <v>258</v>
      </c>
      <c r="B317" s="15">
        <v>0.14699999999999999</v>
      </c>
    </row>
    <row r="318" spans="1:2" x14ac:dyDescent="0.25">
      <c r="A318" s="6" t="s">
        <v>258</v>
      </c>
      <c r="B318" s="15">
        <v>2.5000000000000001E-2</v>
      </c>
    </row>
    <row r="319" spans="1:2" x14ac:dyDescent="0.25">
      <c r="A319" s="6" t="s">
        <v>258</v>
      </c>
      <c r="B319" s="15">
        <v>0.02</v>
      </c>
    </row>
    <row r="320" spans="1:2" x14ac:dyDescent="0.25">
      <c r="A320" s="6" t="s">
        <v>258</v>
      </c>
      <c r="B320" s="15">
        <v>1.0999999999999999E-2</v>
      </c>
    </row>
    <row r="321" spans="1:2" x14ac:dyDescent="0.25">
      <c r="A321" s="6" t="s">
        <v>258</v>
      </c>
      <c r="B321" s="15">
        <v>0.16300000000000001</v>
      </c>
    </row>
    <row r="322" spans="1:2" x14ac:dyDescent="0.25">
      <c r="A322" s="6" t="s">
        <v>258</v>
      </c>
      <c r="B322" s="15">
        <v>0.14899999999999999</v>
      </c>
    </row>
    <row r="323" spans="1:2" x14ac:dyDescent="0.25">
      <c r="A323" s="6" t="s">
        <v>258</v>
      </c>
      <c r="B323" s="15">
        <v>0.154</v>
      </c>
    </row>
    <row r="324" spans="1:2" x14ac:dyDescent="0.25">
      <c r="A324" s="6" t="s">
        <v>258</v>
      </c>
      <c r="B324" s="15">
        <v>0.13</v>
      </c>
    </row>
    <row r="325" spans="1:2" x14ac:dyDescent="0.25">
      <c r="A325" s="6" t="s">
        <v>258</v>
      </c>
      <c r="B325" s="15">
        <v>0.13800000000000001</v>
      </c>
    </row>
    <row r="326" spans="1:2" x14ac:dyDescent="0.25">
      <c r="A326" s="6" t="s">
        <v>258</v>
      </c>
      <c r="B326" s="15">
        <v>3.5999999999999997E-2</v>
      </c>
    </row>
    <row r="327" spans="1:2" x14ac:dyDescent="0.25">
      <c r="A327" s="6" t="s">
        <v>697</v>
      </c>
      <c r="B327" s="39" t="s">
        <v>96</v>
      </c>
    </row>
    <row r="328" spans="1:2" x14ac:dyDescent="0.25">
      <c r="A328" s="6" t="s">
        <v>641</v>
      </c>
      <c r="B328" s="39" t="s">
        <v>96</v>
      </c>
    </row>
    <row r="329" spans="1:2" x14ac:dyDescent="0.25">
      <c r="A329" s="6" t="s">
        <v>894</v>
      </c>
      <c r="B329" s="39">
        <v>9.6000000000000002E-2</v>
      </c>
    </row>
    <row r="330" spans="1:2" x14ac:dyDescent="0.25">
      <c r="A330" s="6" t="s">
        <v>894</v>
      </c>
      <c r="B330" s="39">
        <v>-0.28399999999999997</v>
      </c>
    </row>
    <row r="331" spans="1:2" x14ac:dyDescent="0.25">
      <c r="A331" s="6" t="s">
        <v>894</v>
      </c>
      <c r="B331" s="39">
        <v>-2.9000000000000001E-2</v>
      </c>
    </row>
    <row r="332" spans="1:2" x14ac:dyDescent="0.25">
      <c r="A332" s="6" t="s">
        <v>894</v>
      </c>
      <c r="B332" s="39">
        <v>-6.6000000000000003E-2</v>
      </c>
    </row>
    <row r="333" spans="1:2" x14ac:dyDescent="0.25">
      <c r="A333" s="6" t="s">
        <v>894</v>
      </c>
      <c r="B333" s="39">
        <v>0.13600000000000001</v>
      </c>
    </row>
    <row r="334" spans="1:2" x14ac:dyDescent="0.25">
      <c r="A334" s="6" t="s">
        <v>894</v>
      </c>
      <c r="B334" s="39">
        <v>8.2000000000000003E-2</v>
      </c>
    </row>
    <row r="335" spans="1:2" x14ac:dyDescent="0.25">
      <c r="A335" s="6" t="s">
        <v>894</v>
      </c>
      <c r="B335" s="39">
        <v>-1.6E-2</v>
      </c>
    </row>
    <row r="336" spans="1:2" x14ac:dyDescent="0.25">
      <c r="A336" s="6" t="s">
        <v>894</v>
      </c>
      <c r="B336" s="39">
        <v>6.9000000000000006E-2</v>
      </c>
    </row>
    <row r="337" spans="1:2" x14ac:dyDescent="0.25">
      <c r="A337" s="6" t="s">
        <v>894</v>
      </c>
      <c r="B337" s="39">
        <v>-0.52800000000000002</v>
      </c>
    </row>
    <row r="338" spans="1:2" x14ac:dyDescent="0.25">
      <c r="A338" s="6" t="s">
        <v>894</v>
      </c>
      <c r="B338" s="39">
        <v>-0.02</v>
      </c>
    </row>
    <row r="339" spans="1:2" x14ac:dyDescent="0.25">
      <c r="A339" s="6" t="s">
        <v>894</v>
      </c>
      <c r="B339" s="39">
        <v>-2.5000000000000001E-2</v>
      </c>
    </row>
    <row r="340" spans="1:2" x14ac:dyDescent="0.25">
      <c r="A340" s="6" t="s">
        <v>894</v>
      </c>
      <c r="B340" s="39">
        <v>0.26600000000000001</v>
      </c>
    </row>
    <row r="341" spans="1:2" x14ac:dyDescent="0.25">
      <c r="A341" s="6" t="s">
        <v>894</v>
      </c>
      <c r="B341" s="39">
        <v>0.121</v>
      </c>
    </row>
    <row r="342" spans="1:2" x14ac:dyDescent="0.25">
      <c r="A342" s="6" t="s">
        <v>894</v>
      </c>
      <c r="B342" s="39">
        <v>0.23799999999999999</v>
      </c>
    </row>
    <row r="343" spans="1:2" x14ac:dyDescent="0.25">
      <c r="A343" s="6" t="s">
        <v>894</v>
      </c>
      <c r="B343" s="39">
        <v>0.13400000000000001</v>
      </c>
    </row>
    <row r="344" spans="1:2" x14ac:dyDescent="0.25">
      <c r="A344" s="6" t="s">
        <v>894</v>
      </c>
      <c r="B344" s="39">
        <v>0.38</v>
      </c>
    </row>
    <row r="345" spans="1:2" x14ac:dyDescent="0.25">
      <c r="A345" s="6" t="s">
        <v>894</v>
      </c>
      <c r="B345" s="39">
        <v>0.24099999999999999</v>
      </c>
    </row>
    <row r="346" spans="1:2" x14ac:dyDescent="0.25">
      <c r="A346" s="6" t="s">
        <v>894</v>
      </c>
      <c r="B346" s="39">
        <v>0.05</v>
      </c>
    </row>
    <row r="347" spans="1:2" x14ac:dyDescent="0.25">
      <c r="A347" s="6" t="s">
        <v>894</v>
      </c>
      <c r="B347" s="39">
        <v>0.30599999999999999</v>
      </c>
    </row>
    <row r="348" spans="1:2" x14ac:dyDescent="0.25">
      <c r="A348" s="6" t="s">
        <v>894</v>
      </c>
      <c r="B348" s="39">
        <v>-0.309</v>
      </c>
    </row>
    <row r="349" spans="1:2" x14ac:dyDescent="0.25">
      <c r="A349" s="6" t="s">
        <v>894</v>
      </c>
      <c r="B349" s="39">
        <v>0.28599999999999998</v>
      </c>
    </row>
    <row r="350" spans="1:2" x14ac:dyDescent="0.25">
      <c r="A350" s="6" t="s">
        <v>894</v>
      </c>
      <c r="B350" s="39">
        <v>0.14899999999999999</v>
      </c>
    </row>
    <row r="351" spans="1:2" x14ac:dyDescent="0.25">
      <c r="A351" s="6" t="s">
        <v>894</v>
      </c>
      <c r="B351" s="39">
        <v>-0.51200000000000001</v>
      </c>
    </row>
    <row r="352" spans="1:2" x14ac:dyDescent="0.25">
      <c r="A352" s="6" t="s">
        <v>894</v>
      </c>
      <c r="B352" s="39">
        <v>-0.436</v>
      </c>
    </row>
    <row r="353" spans="1:2" x14ac:dyDescent="0.25">
      <c r="A353" s="6" t="s">
        <v>894</v>
      </c>
      <c r="B353" s="39">
        <v>-0.53700000000000003</v>
      </c>
    </row>
    <row r="354" spans="1:2" x14ac:dyDescent="0.25">
      <c r="A354" s="6" t="s">
        <v>894</v>
      </c>
      <c r="B354" s="39">
        <v>-0.53700000000000003</v>
      </c>
    </row>
    <row r="355" spans="1:2" x14ac:dyDescent="0.25">
      <c r="A355" s="6" t="s">
        <v>894</v>
      </c>
      <c r="B355" s="39">
        <v>-0.495</v>
      </c>
    </row>
    <row r="356" spans="1:2" x14ac:dyDescent="0.25">
      <c r="A356" s="6" t="s">
        <v>894</v>
      </c>
      <c r="B356" s="39">
        <v>-0.32200000000000001</v>
      </c>
    </row>
    <row r="357" spans="1:2" x14ac:dyDescent="0.25">
      <c r="A357" s="6" t="s">
        <v>894</v>
      </c>
      <c r="B357" s="39">
        <v>-0.16900000000000001</v>
      </c>
    </row>
    <row r="358" spans="1:2" x14ac:dyDescent="0.25">
      <c r="A358" s="6" t="s">
        <v>894</v>
      </c>
      <c r="B358" s="39">
        <v>-0.52200000000000002</v>
      </c>
    </row>
    <row r="359" spans="1:2" x14ac:dyDescent="0.25">
      <c r="A359" s="6" t="s">
        <v>894</v>
      </c>
      <c r="B359" s="39">
        <v>-0.628</v>
      </c>
    </row>
    <row r="360" spans="1:2" x14ac:dyDescent="0.25">
      <c r="A360" s="6" t="s">
        <v>894</v>
      </c>
      <c r="B360" s="39">
        <v>-0.437</v>
      </c>
    </row>
    <row r="361" spans="1:2" x14ac:dyDescent="0.25">
      <c r="A361" s="6" t="s">
        <v>894</v>
      </c>
      <c r="B361" s="39">
        <v>-0.40899999999999997</v>
      </c>
    </row>
    <row r="362" spans="1:2" x14ac:dyDescent="0.25">
      <c r="A362" s="6" t="s">
        <v>919</v>
      </c>
      <c r="B362" s="39">
        <v>-0.45100000000000001</v>
      </c>
    </row>
    <row r="363" spans="1:2" x14ac:dyDescent="0.25">
      <c r="A363" s="6" t="s">
        <v>728</v>
      </c>
      <c r="B363" s="39" t="s">
        <v>96</v>
      </c>
    </row>
    <row r="364" spans="1:2" x14ac:dyDescent="0.25">
      <c r="A364" s="6" t="s">
        <v>268</v>
      </c>
      <c r="B364" s="15">
        <v>6.8</v>
      </c>
    </row>
    <row r="365" spans="1:2" x14ac:dyDescent="0.25">
      <c r="A365" s="6" t="s">
        <v>268</v>
      </c>
      <c r="B365" s="15">
        <v>4.5</v>
      </c>
    </row>
    <row r="366" spans="1:2" x14ac:dyDescent="0.25">
      <c r="A366" s="6" t="s">
        <v>268</v>
      </c>
      <c r="B366" s="15">
        <v>7.8</v>
      </c>
    </row>
    <row r="367" spans="1:2" x14ac:dyDescent="0.25">
      <c r="A367" s="6" t="s">
        <v>268</v>
      </c>
      <c r="B367" s="15">
        <v>7.2</v>
      </c>
    </row>
    <row r="368" spans="1:2" x14ac:dyDescent="0.25">
      <c r="A368" s="6" t="s">
        <v>268</v>
      </c>
      <c r="B368" s="15">
        <v>7.6</v>
      </c>
    </row>
    <row r="369" spans="1:2" x14ac:dyDescent="0.25">
      <c r="A369" s="6" t="s">
        <v>268</v>
      </c>
      <c r="B369" s="15">
        <v>6.1</v>
      </c>
    </row>
    <row r="370" spans="1:2" x14ac:dyDescent="0.25">
      <c r="A370" s="6" t="s">
        <v>268</v>
      </c>
      <c r="B370" s="15">
        <v>5.5</v>
      </c>
    </row>
    <row r="371" spans="1:2" x14ac:dyDescent="0.25">
      <c r="A371" s="6" t="s">
        <v>268</v>
      </c>
      <c r="B371" s="15">
        <v>9.1</v>
      </c>
    </row>
    <row r="372" spans="1:2" x14ac:dyDescent="0.25">
      <c r="A372" s="6" t="s">
        <v>268</v>
      </c>
      <c r="B372" s="15">
        <v>4.8</v>
      </c>
    </row>
    <row r="373" spans="1:2" x14ac:dyDescent="0.25">
      <c r="A373" s="6" t="s">
        <v>268</v>
      </c>
      <c r="B373" s="15">
        <v>3.6</v>
      </c>
    </row>
    <row r="374" spans="1:2" x14ac:dyDescent="0.25">
      <c r="A374" s="6" t="s">
        <v>268</v>
      </c>
      <c r="B374" s="15">
        <v>6.4</v>
      </c>
    </row>
    <row r="375" spans="1:2" x14ac:dyDescent="0.25">
      <c r="A375" s="6" t="s">
        <v>268</v>
      </c>
      <c r="B375" s="15">
        <v>4.5999999999999996</v>
      </c>
    </row>
    <row r="376" spans="1:2" x14ac:dyDescent="0.25">
      <c r="A376" s="6" t="s">
        <v>268</v>
      </c>
      <c r="B376" s="15">
        <v>2.7</v>
      </c>
    </row>
    <row r="377" spans="1:2" x14ac:dyDescent="0.25">
      <c r="A377" s="6" t="s">
        <v>268</v>
      </c>
      <c r="B377" s="15">
        <v>5.2</v>
      </c>
    </row>
    <row r="378" spans="1:2" x14ac:dyDescent="0.25">
      <c r="A378" s="6" t="s">
        <v>268</v>
      </c>
      <c r="B378" s="15">
        <v>4.3</v>
      </c>
    </row>
    <row r="379" spans="1:2" x14ac:dyDescent="0.25">
      <c r="A379" s="6" t="s">
        <v>268</v>
      </c>
      <c r="B379" s="15">
        <v>7</v>
      </c>
    </row>
    <row r="380" spans="1:2" x14ac:dyDescent="0.25">
      <c r="A380" s="6" t="s">
        <v>268</v>
      </c>
      <c r="B380" s="15">
        <v>8.6</v>
      </c>
    </row>
    <row r="381" spans="1:2" x14ac:dyDescent="0.25">
      <c r="A381" s="6" t="s">
        <v>268</v>
      </c>
      <c r="B381" s="15">
        <v>9</v>
      </c>
    </row>
    <row r="382" spans="1:2" x14ac:dyDescent="0.25">
      <c r="A382" s="6" t="s">
        <v>268</v>
      </c>
      <c r="B382" s="15">
        <v>7.3</v>
      </c>
    </row>
    <row r="383" spans="1:2" x14ac:dyDescent="0.25">
      <c r="A383" s="6" t="s">
        <v>268</v>
      </c>
      <c r="B383" s="15">
        <v>7.4</v>
      </c>
    </row>
    <row r="384" spans="1:2" x14ac:dyDescent="0.25">
      <c r="A384" s="6" t="s">
        <v>268</v>
      </c>
      <c r="B384" s="15">
        <v>6.1</v>
      </c>
    </row>
    <row r="385" spans="1:2" x14ac:dyDescent="0.25">
      <c r="A385" s="6" t="s">
        <v>268</v>
      </c>
      <c r="B385" s="15">
        <v>5</v>
      </c>
    </row>
    <row r="386" spans="1:2" x14ac:dyDescent="0.25">
      <c r="A386" s="6" t="s">
        <v>268</v>
      </c>
      <c r="B386" s="15">
        <v>9.8000000000000007</v>
      </c>
    </row>
    <row r="387" spans="1:2" x14ac:dyDescent="0.25">
      <c r="A387" s="6" t="s">
        <v>268</v>
      </c>
      <c r="B387" s="15">
        <v>5.4</v>
      </c>
    </row>
    <row r="388" spans="1:2" x14ac:dyDescent="0.25">
      <c r="A388" s="6" t="s">
        <v>268</v>
      </c>
      <c r="B388" s="15">
        <v>3.4</v>
      </c>
    </row>
    <row r="389" spans="1:2" x14ac:dyDescent="0.25">
      <c r="A389" s="6" t="s">
        <v>268</v>
      </c>
      <c r="B389" s="15">
        <v>6.4</v>
      </c>
    </row>
    <row r="390" spans="1:2" x14ac:dyDescent="0.25">
      <c r="A390" s="6" t="s">
        <v>268</v>
      </c>
      <c r="B390" s="15">
        <v>5.2</v>
      </c>
    </row>
    <row r="391" spans="1:2" x14ac:dyDescent="0.25">
      <c r="A391" s="6" t="s">
        <v>268</v>
      </c>
      <c r="B391" s="15">
        <v>2.4</v>
      </c>
    </row>
    <row r="392" spans="1:2" x14ac:dyDescent="0.25">
      <c r="A392" s="6" t="s">
        <v>268</v>
      </c>
      <c r="B392" s="15">
        <v>5.4</v>
      </c>
    </row>
    <row r="393" spans="1:2" x14ac:dyDescent="0.25">
      <c r="A393" s="6" t="s">
        <v>268</v>
      </c>
      <c r="B393" s="15">
        <v>4.3</v>
      </c>
    </row>
    <row r="394" spans="1:2" x14ac:dyDescent="0.25">
      <c r="A394" s="6" t="s">
        <v>268</v>
      </c>
      <c r="B394" s="15">
        <v>6.5</v>
      </c>
    </row>
    <row r="395" spans="1:2" x14ac:dyDescent="0.25">
      <c r="A395" s="6" t="s">
        <v>268</v>
      </c>
      <c r="B395" s="15">
        <v>8.1</v>
      </c>
    </row>
    <row r="396" spans="1:2" x14ac:dyDescent="0.25">
      <c r="A396" s="6" t="s">
        <v>268</v>
      </c>
      <c r="B396" s="15">
        <v>8.1</v>
      </c>
    </row>
    <row r="397" spans="1:2" x14ac:dyDescent="0.25">
      <c r="A397" s="6" t="s">
        <v>268</v>
      </c>
      <c r="B397" s="15">
        <v>7.9</v>
      </c>
    </row>
    <row r="398" spans="1:2" x14ac:dyDescent="0.25">
      <c r="A398" s="6" t="s">
        <v>268</v>
      </c>
      <c r="B398" s="15">
        <v>7.5</v>
      </c>
    </row>
    <row r="399" spans="1:2" x14ac:dyDescent="0.25">
      <c r="A399" s="6" t="s">
        <v>268</v>
      </c>
      <c r="B399" s="15">
        <v>6.7</v>
      </c>
    </row>
    <row r="400" spans="1:2" x14ac:dyDescent="0.25">
      <c r="A400" s="6" t="s">
        <v>268</v>
      </c>
      <c r="B400" s="15">
        <v>6.4</v>
      </c>
    </row>
    <row r="401" spans="1:2" x14ac:dyDescent="0.25">
      <c r="A401" s="6" t="s">
        <v>268</v>
      </c>
      <c r="B401" s="15">
        <v>9.8000000000000007</v>
      </c>
    </row>
    <row r="402" spans="1:2" x14ac:dyDescent="0.25">
      <c r="A402" s="6" t="s">
        <v>268</v>
      </c>
      <c r="B402" s="15">
        <v>7</v>
      </c>
    </row>
    <row r="403" spans="1:2" x14ac:dyDescent="0.25">
      <c r="A403" s="6" t="s">
        <v>268</v>
      </c>
      <c r="B403" s="15">
        <v>3.8</v>
      </c>
    </row>
    <row r="404" spans="1:2" x14ac:dyDescent="0.25">
      <c r="A404" s="6" t="s">
        <v>268</v>
      </c>
      <c r="B404" s="15">
        <v>7.4</v>
      </c>
    </row>
    <row r="405" spans="1:2" x14ac:dyDescent="0.25">
      <c r="A405" s="6" t="s">
        <v>268</v>
      </c>
      <c r="B405" s="15">
        <v>5</v>
      </c>
    </row>
    <row r="406" spans="1:2" x14ac:dyDescent="0.25">
      <c r="A406" s="6" t="s">
        <v>268</v>
      </c>
      <c r="B406" s="15">
        <v>3.6</v>
      </c>
    </row>
    <row r="407" spans="1:2" x14ac:dyDescent="0.25">
      <c r="A407" s="6" t="s">
        <v>268</v>
      </c>
      <c r="B407" s="15">
        <v>5.2</v>
      </c>
    </row>
    <row r="408" spans="1:2" x14ac:dyDescent="0.25">
      <c r="A408" s="6" t="s">
        <v>268</v>
      </c>
      <c r="B408" s="15">
        <v>2.1</v>
      </c>
    </row>
    <row r="409" spans="1:2" x14ac:dyDescent="0.25">
      <c r="A409" s="6" t="s">
        <v>268</v>
      </c>
      <c r="B409" s="15">
        <v>6.2</v>
      </c>
    </row>
    <row r="410" spans="1:2" x14ac:dyDescent="0.25">
      <c r="A410" s="6" t="s">
        <v>268</v>
      </c>
      <c r="B410" s="15">
        <v>10.199999999999999</v>
      </c>
    </row>
    <row r="411" spans="1:2" x14ac:dyDescent="0.25">
      <c r="A411" s="6" t="s">
        <v>268</v>
      </c>
      <c r="B411" s="15">
        <v>9.3000000000000007</v>
      </c>
    </row>
    <row r="412" spans="1:2" x14ac:dyDescent="0.25">
      <c r="A412" s="6" t="s">
        <v>268</v>
      </c>
      <c r="B412" s="15">
        <v>5.9</v>
      </c>
    </row>
    <row r="413" spans="1:2" x14ac:dyDescent="0.25">
      <c r="A413" s="6" t="s">
        <v>268</v>
      </c>
      <c r="B413" s="15">
        <v>7.7</v>
      </c>
    </row>
    <row r="414" spans="1:2" x14ac:dyDescent="0.25">
      <c r="A414" s="6" t="s">
        <v>268</v>
      </c>
      <c r="B414" s="15">
        <v>4.9000000000000004</v>
      </c>
    </row>
    <row r="415" spans="1:2" x14ac:dyDescent="0.25">
      <c r="A415" s="6" t="s">
        <v>268</v>
      </c>
      <c r="B415" s="15">
        <v>3.8</v>
      </c>
    </row>
    <row r="416" spans="1:2" x14ac:dyDescent="0.25">
      <c r="A416" s="6" t="s">
        <v>268</v>
      </c>
      <c r="B416" s="15">
        <v>7.6</v>
      </c>
    </row>
    <row r="417" spans="1:2" x14ac:dyDescent="0.25">
      <c r="A417" s="6" t="s">
        <v>268</v>
      </c>
      <c r="B417" s="15">
        <v>0.4</v>
      </c>
    </row>
    <row r="418" spans="1:2" x14ac:dyDescent="0.25">
      <c r="A418" s="6" t="s">
        <v>268</v>
      </c>
      <c r="B418" s="15">
        <v>3.2</v>
      </c>
    </row>
    <row r="419" spans="1:2" x14ac:dyDescent="0.25">
      <c r="A419" s="6" t="s">
        <v>268</v>
      </c>
      <c r="B419" s="15">
        <v>4.3</v>
      </c>
    </row>
    <row r="420" spans="1:2" x14ac:dyDescent="0.25">
      <c r="A420" s="6" t="s">
        <v>268</v>
      </c>
      <c r="B420" s="15">
        <v>4</v>
      </c>
    </row>
    <row r="421" spans="1:2" x14ac:dyDescent="0.25">
      <c r="A421" s="6" t="s">
        <v>268</v>
      </c>
      <c r="B421" s="15">
        <v>1.1000000000000001</v>
      </c>
    </row>
    <row r="422" spans="1:2" x14ac:dyDescent="0.25">
      <c r="A422" s="6" t="s">
        <v>268</v>
      </c>
      <c r="B422" s="15">
        <v>5</v>
      </c>
    </row>
    <row r="423" spans="1:2" x14ac:dyDescent="0.25">
      <c r="A423" s="6" t="s">
        <v>268</v>
      </c>
      <c r="B423" s="15">
        <v>9.1999999999999993</v>
      </c>
    </row>
    <row r="424" spans="1:2" x14ac:dyDescent="0.25">
      <c r="A424" s="6" t="s">
        <v>268</v>
      </c>
      <c r="B424" s="15">
        <v>8.6</v>
      </c>
    </row>
    <row r="425" spans="1:2" x14ac:dyDescent="0.25">
      <c r="A425" s="6" t="s">
        <v>268</v>
      </c>
      <c r="B425" s="15">
        <v>5.3</v>
      </c>
    </row>
    <row r="426" spans="1:2" x14ac:dyDescent="0.25">
      <c r="A426" s="6" t="s">
        <v>268</v>
      </c>
      <c r="B426" s="15">
        <v>8.1999999999999993</v>
      </c>
    </row>
    <row r="427" spans="1:2" x14ac:dyDescent="0.25">
      <c r="A427" s="6" t="s">
        <v>268</v>
      </c>
      <c r="B427" s="15">
        <v>3.5</v>
      </c>
    </row>
    <row r="428" spans="1:2" x14ac:dyDescent="0.25">
      <c r="A428" s="6" t="s">
        <v>268</v>
      </c>
      <c r="B428" s="15">
        <v>11.6</v>
      </c>
    </row>
    <row r="429" spans="1:2" x14ac:dyDescent="0.25">
      <c r="A429" s="6" t="s">
        <v>268</v>
      </c>
      <c r="B429" s="15">
        <v>3.4</v>
      </c>
    </row>
    <row r="430" spans="1:2" x14ac:dyDescent="0.25">
      <c r="A430" s="6" t="s">
        <v>268</v>
      </c>
      <c r="B430" s="15">
        <v>6.1</v>
      </c>
    </row>
    <row r="431" spans="1:2" x14ac:dyDescent="0.25">
      <c r="A431" s="6" t="s">
        <v>268</v>
      </c>
      <c r="B431" s="15">
        <v>15.7</v>
      </c>
    </row>
    <row r="432" spans="1:2" x14ac:dyDescent="0.25">
      <c r="A432" s="6" t="s">
        <v>268</v>
      </c>
      <c r="B432" s="15">
        <v>12</v>
      </c>
    </row>
    <row r="433" spans="1:2" x14ac:dyDescent="0.25">
      <c r="A433" s="6" t="s">
        <v>268</v>
      </c>
      <c r="B433" s="15">
        <v>1.7</v>
      </c>
    </row>
    <row r="434" spans="1:2" x14ac:dyDescent="0.25">
      <c r="A434" s="6" t="s">
        <v>268</v>
      </c>
      <c r="B434" s="15">
        <v>5.9</v>
      </c>
    </row>
    <row r="435" spans="1:2" x14ac:dyDescent="0.25">
      <c r="A435" s="6" t="s">
        <v>268</v>
      </c>
      <c r="B435" s="15">
        <v>4.5</v>
      </c>
    </row>
    <row r="436" spans="1:2" x14ac:dyDescent="0.25">
      <c r="A436" s="6" t="s">
        <v>268</v>
      </c>
      <c r="B436" s="15">
        <v>4.0999999999999996</v>
      </c>
    </row>
    <row r="437" spans="1:2" x14ac:dyDescent="0.25">
      <c r="A437" s="6" t="s">
        <v>268</v>
      </c>
      <c r="B437" s="15">
        <v>6.4</v>
      </c>
    </row>
    <row r="438" spans="1:2" x14ac:dyDescent="0.25">
      <c r="A438" s="6" t="s">
        <v>268</v>
      </c>
      <c r="B438" s="15">
        <v>13.2</v>
      </c>
    </row>
    <row r="439" spans="1:2" x14ac:dyDescent="0.25">
      <c r="A439" s="6" t="s">
        <v>268</v>
      </c>
      <c r="B439" s="15">
        <v>5</v>
      </c>
    </row>
    <row r="440" spans="1:2" x14ac:dyDescent="0.25">
      <c r="A440" s="6" t="s">
        <v>268</v>
      </c>
      <c r="B440" s="15">
        <v>4.5999999999999996</v>
      </c>
    </row>
    <row r="441" spans="1:2" x14ac:dyDescent="0.25">
      <c r="A441" s="6" t="s">
        <v>268</v>
      </c>
      <c r="B441" s="15">
        <v>6.1</v>
      </c>
    </row>
    <row r="442" spans="1:2" x14ac:dyDescent="0.25">
      <c r="A442" s="6" t="s">
        <v>268</v>
      </c>
      <c r="B442" s="56">
        <v>6.5</v>
      </c>
    </row>
    <row r="443" spans="1:2" x14ac:dyDescent="0.25">
      <c r="A443" s="6" t="s">
        <v>268</v>
      </c>
      <c r="B443" s="56">
        <v>5.7</v>
      </c>
    </row>
    <row r="444" spans="1:2" x14ac:dyDescent="0.25">
      <c r="A444" s="6" t="s">
        <v>268</v>
      </c>
      <c r="B444" s="56">
        <v>5.8</v>
      </c>
    </row>
    <row r="445" spans="1:2" x14ac:dyDescent="0.25">
      <c r="A445" s="6" t="s">
        <v>268</v>
      </c>
      <c r="B445" s="56">
        <v>4.4000000000000004</v>
      </c>
    </row>
    <row r="446" spans="1:2" x14ac:dyDescent="0.25">
      <c r="A446" s="6" t="s">
        <v>268</v>
      </c>
      <c r="B446" s="56">
        <v>7.1</v>
      </c>
    </row>
    <row r="447" spans="1:2" x14ac:dyDescent="0.25">
      <c r="A447" s="6" t="s">
        <v>268</v>
      </c>
      <c r="B447" s="56">
        <v>2.1</v>
      </c>
    </row>
    <row r="448" spans="1:2" x14ac:dyDescent="0.25">
      <c r="A448" s="6" t="s">
        <v>268</v>
      </c>
      <c r="B448" s="56">
        <v>3.3</v>
      </c>
    </row>
    <row r="449" spans="1:2" x14ac:dyDescent="0.25">
      <c r="A449" s="6" t="s">
        <v>268</v>
      </c>
      <c r="B449" s="56">
        <v>5.6</v>
      </c>
    </row>
    <row r="450" spans="1:2" x14ac:dyDescent="0.25">
      <c r="A450" s="6" t="s">
        <v>268</v>
      </c>
      <c r="B450" s="56">
        <v>3.9</v>
      </c>
    </row>
    <row r="451" spans="1:2" x14ac:dyDescent="0.25">
      <c r="A451" s="6" t="s">
        <v>268</v>
      </c>
      <c r="B451" s="56">
        <v>1.3</v>
      </c>
    </row>
    <row r="452" spans="1:2" x14ac:dyDescent="0.25">
      <c r="A452" s="6" t="s">
        <v>268</v>
      </c>
      <c r="B452" s="56">
        <v>5.2</v>
      </c>
    </row>
    <row r="453" spans="1:2" x14ac:dyDescent="0.25">
      <c r="A453" s="6" t="s">
        <v>268</v>
      </c>
      <c r="B453" s="56">
        <v>3</v>
      </c>
    </row>
    <row r="454" spans="1:2" x14ac:dyDescent="0.25">
      <c r="A454" s="6" t="s">
        <v>268</v>
      </c>
      <c r="B454" s="56">
        <v>7.1</v>
      </c>
    </row>
    <row r="455" spans="1:2" x14ac:dyDescent="0.25">
      <c r="A455" s="6" t="s">
        <v>268</v>
      </c>
      <c r="B455" s="56">
        <v>7.9</v>
      </c>
    </row>
    <row r="456" spans="1:2" x14ac:dyDescent="0.25">
      <c r="A456" s="6" t="s">
        <v>268</v>
      </c>
      <c r="B456" s="56">
        <v>9.9</v>
      </c>
    </row>
    <row r="457" spans="1:2" x14ac:dyDescent="0.25">
      <c r="A457" s="6" t="s">
        <v>268</v>
      </c>
      <c r="B457" s="15">
        <v>11.7</v>
      </c>
    </row>
    <row r="458" spans="1:2" x14ac:dyDescent="0.25">
      <c r="A458" s="6" t="s">
        <v>268</v>
      </c>
      <c r="B458" s="15">
        <v>12.8</v>
      </c>
    </row>
    <row r="459" spans="1:2" x14ac:dyDescent="0.25">
      <c r="A459" s="6" t="s">
        <v>268</v>
      </c>
      <c r="B459" s="15">
        <v>8.4</v>
      </c>
    </row>
    <row r="460" spans="1:2" x14ac:dyDescent="0.25">
      <c r="A460" s="6" t="s">
        <v>268</v>
      </c>
      <c r="B460" s="15">
        <v>9.5</v>
      </c>
    </row>
    <row r="461" spans="1:2" x14ac:dyDescent="0.25">
      <c r="A461" s="6" t="s">
        <v>268</v>
      </c>
      <c r="B461" s="15">
        <v>12.3</v>
      </c>
    </row>
    <row r="462" spans="1:2" x14ac:dyDescent="0.25">
      <c r="A462" s="6" t="s">
        <v>268</v>
      </c>
      <c r="B462" s="15">
        <v>11.6</v>
      </c>
    </row>
    <row r="463" spans="1:2" x14ac:dyDescent="0.25">
      <c r="A463" s="6" t="s">
        <v>268</v>
      </c>
      <c r="B463" s="15">
        <v>6</v>
      </c>
    </row>
    <row r="464" spans="1:2" x14ac:dyDescent="0.25">
      <c r="A464" s="6" t="s">
        <v>268</v>
      </c>
      <c r="B464" s="15">
        <v>10.4</v>
      </c>
    </row>
    <row r="465" spans="1:2" x14ac:dyDescent="0.25">
      <c r="A465" s="6" t="s">
        <v>268</v>
      </c>
      <c r="B465" s="15">
        <v>7.2</v>
      </c>
    </row>
    <row r="466" spans="1:2" x14ac:dyDescent="0.25">
      <c r="A466" s="6" t="s">
        <v>268</v>
      </c>
      <c r="B466" s="15">
        <v>6.3</v>
      </c>
    </row>
    <row r="467" spans="1:2" x14ac:dyDescent="0.25">
      <c r="A467" s="6" t="s">
        <v>268</v>
      </c>
      <c r="B467" s="15">
        <v>4.7</v>
      </c>
    </row>
    <row r="468" spans="1:2" x14ac:dyDescent="0.25">
      <c r="A468" s="6" t="s">
        <v>268</v>
      </c>
      <c r="B468" s="15">
        <v>5.4</v>
      </c>
    </row>
    <row r="469" spans="1:2" x14ac:dyDescent="0.25">
      <c r="A469" s="6" t="s">
        <v>268</v>
      </c>
      <c r="B469" s="15">
        <v>7.1</v>
      </c>
    </row>
    <row r="470" spans="1:2" x14ac:dyDescent="0.25">
      <c r="A470" s="6" t="s">
        <v>268</v>
      </c>
      <c r="B470" s="15">
        <v>12.9</v>
      </c>
    </row>
    <row r="471" spans="1:2" x14ac:dyDescent="0.25">
      <c r="A471" s="6" t="s">
        <v>268</v>
      </c>
      <c r="B471" s="15">
        <v>6.9</v>
      </c>
    </row>
    <row r="472" spans="1:2" x14ac:dyDescent="0.25">
      <c r="A472" s="6" t="s">
        <v>355</v>
      </c>
      <c r="B472" s="46">
        <v>1.042</v>
      </c>
    </row>
    <row r="473" spans="1:2" x14ac:dyDescent="0.25">
      <c r="A473" s="6" t="s">
        <v>355</v>
      </c>
      <c r="B473" s="46">
        <v>1.01</v>
      </c>
    </row>
    <row r="474" spans="1:2" x14ac:dyDescent="0.25">
      <c r="A474" s="6" t="s">
        <v>355</v>
      </c>
      <c r="B474" s="46">
        <v>1.0129999999999999</v>
      </c>
    </row>
    <row r="475" spans="1:2" x14ac:dyDescent="0.25">
      <c r="A475" s="6" t="s">
        <v>355</v>
      </c>
      <c r="B475" s="46">
        <v>1.016</v>
      </c>
    </row>
    <row r="476" spans="1:2" x14ac:dyDescent="0.25">
      <c r="A476" s="6" t="s">
        <v>355</v>
      </c>
      <c r="B476" s="46">
        <v>1.0609999999999999</v>
      </c>
    </row>
    <row r="477" spans="1:2" x14ac:dyDescent="0.25">
      <c r="A477" s="6" t="s">
        <v>355</v>
      </c>
      <c r="B477" s="46">
        <v>1.0309999999999999</v>
      </c>
    </row>
    <row r="478" spans="1:2" x14ac:dyDescent="0.25">
      <c r="A478" s="6" t="s">
        <v>355</v>
      </c>
      <c r="B478" s="46">
        <v>1.0169999999999999</v>
      </c>
    </row>
    <row r="479" spans="1:2" x14ac:dyDescent="0.25">
      <c r="A479" s="6" t="s">
        <v>355</v>
      </c>
      <c r="B479" s="46">
        <v>1.0129999999999999</v>
      </c>
    </row>
    <row r="480" spans="1:2" x14ac:dyDescent="0.25">
      <c r="A480" s="6" t="s">
        <v>355</v>
      </c>
      <c r="B480" s="46">
        <v>1.0309999999999999</v>
      </c>
    </row>
    <row r="481" spans="1:2" x14ac:dyDescent="0.25">
      <c r="A481" s="6" t="s">
        <v>355</v>
      </c>
      <c r="B481" s="46">
        <v>1.014</v>
      </c>
    </row>
    <row r="482" spans="1:2" x14ac:dyDescent="0.25">
      <c r="A482" s="6" t="s">
        <v>355</v>
      </c>
      <c r="B482" s="46">
        <v>1.008</v>
      </c>
    </row>
    <row r="483" spans="1:2" x14ac:dyDescent="0.25">
      <c r="A483" s="6" t="s">
        <v>355</v>
      </c>
      <c r="B483" s="46">
        <v>1.169</v>
      </c>
    </row>
    <row r="484" spans="1:2" x14ac:dyDescent="0.25">
      <c r="A484" s="6" t="s">
        <v>355</v>
      </c>
      <c r="B484" s="39">
        <v>1.1499999999999999</v>
      </c>
    </row>
    <row r="485" spans="1:2" x14ac:dyDescent="0.25">
      <c r="A485" s="6" t="s">
        <v>355</v>
      </c>
      <c r="B485" s="39">
        <v>1.46</v>
      </c>
    </row>
    <row r="486" spans="1:2" x14ac:dyDescent="0.25">
      <c r="A486" s="6" t="s">
        <v>355</v>
      </c>
      <c r="B486" s="39">
        <v>1.37</v>
      </c>
    </row>
    <row r="487" spans="1:2" x14ac:dyDescent="0.25">
      <c r="A487" s="6" t="s">
        <v>355</v>
      </c>
      <c r="B487" s="39">
        <v>1.61</v>
      </c>
    </row>
    <row r="488" spans="1:2" x14ac:dyDescent="0.25">
      <c r="A488" s="6" t="s">
        <v>355</v>
      </c>
      <c r="B488" s="39">
        <v>1.1399999999999999</v>
      </c>
    </row>
    <row r="489" spans="1:2" x14ac:dyDescent="0.25">
      <c r="A489" s="6" t="s">
        <v>355</v>
      </c>
      <c r="B489" s="39">
        <v>1.79</v>
      </c>
    </row>
    <row r="490" spans="1:2" x14ac:dyDescent="0.25">
      <c r="A490" s="6" t="s">
        <v>355</v>
      </c>
      <c r="B490" s="39">
        <v>1.49</v>
      </c>
    </row>
    <row r="491" spans="1:2" x14ac:dyDescent="0.25">
      <c r="A491" s="6" t="s">
        <v>355</v>
      </c>
      <c r="B491" s="39">
        <v>1.47</v>
      </c>
    </row>
    <row r="492" spans="1:2" x14ac:dyDescent="0.25">
      <c r="A492" s="6" t="s">
        <v>355</v>
      </c>
      <c r="B492" s="39">
        <v>1.65</v>
      </c>
    </row>
    <row r="493" spans="1:2" x14ac:dyDescent="0.25">
      <c r="A493" s="6" t="s">
        <v>355</v>
      </c>
      <c r="B493" s="39">
        <v>1.34</v>
      </c>
    </row>
    <row r="494" spans="1:2" x14ac:dyDescent="0.25">
      <c r="A494" s="6" t="s">
        <v>355</v>
      </c>
      <c r="B494" s="39">
        <v>1.31</v>
      </c>
    </row>
    <row r="495" spans="1:2" x14ac:dyDescent="0.25">
      <c r="A495" s="6" t="s">
        <v>355</v>
      </c>
      <c r="B495" s="39">
        <v>1.73</v>
      </c>
    </row>
    <row r="496" spans="1:2" x14ac:dyDescent="0.25">
      <c r="A496" s="6" t="s">
        <v>355</v>
      </c>
      <c r="B496" s="39">
        <v>1.1000000000000001</v>
      </c>
    </row>
    <row r="497" spans="1:2" x14ac:dyDescent="0.25">
      <c r="A497" s="6" t="s">
        <v>355</v>
      </c>
      <c r="B497" s="39">
        <v>1.5</v>
      </c>
    </row>
    <row r="498" spans="1:2" x14ac:dyDescent="0.25">
      <c r="A498" s="6" t="s">
        <v>355</v>
      </c>
      <c r="B498" s="39">
        <v>1.32</v>
      </c>
    </row>
    <row r="499" spans="1:2" x14ac:dyDescent="0.25">
      <c r="A499" s="6" t="s">
        <v>355</v>
      </c>
      <c r="B499" s="39">
        <v>1.59</v>
      </c>
    </row>
    <row r="500" spans="1:2" x14ac:dyDescent="0.25">
      <c r="A500" s="6" t="s">
        <v>355</v>
      </c>
      <c r="B500" s="39">
        <v>1.04</v>
      </c>
    </row>
    <row r="501" spans="1:2" x14ac:dyDescent="0.25">
      <c r="A501" s="6" t="s">
        <v>355</v>
      </c>
      <c r="B501" s="39">
        <v>1.74</v>
      </c>
    </row>
    <row r="502" spans="1:2" x14ac:dyDescent="0.25">
      <c r="A502" s="6" t="s">
        <v>355</v>
      </c>
      <c r="B502" s="39">
        <v>1.57</v>
      </c>
    </row>
    <row r="503" spans="1:2" x14ac:dyDescent="0.25">
      <c r="A503" s="6" t="s">
        <v>355</v>
      </c>
      <c r="B503" s="39">
        <v>1.46</v>
      </c>
    </row>
    <row r="504" spans="1:2" x14ac:dyDescent="0.25">
      <c r="A504" s="6" t="s">
        <v>355</v>
      </c>
      <c r="B504" s="39">
        <v>1.56</v>
      </c>
    </row>
    <row r="505" spans="1:2" x14ac:dyDescent="0.25">
      <c r="A505" s="6" t="s">
        <v>355</v>
      </c>
      <c r="B505" s="39">
        <v>1.39</v>
      </c>
    </row>
    <row r="506" spans="1:2" x14ac:dyDescent="0.25">
      <c r="A506" s="6" t="s">
        <v>355</v>
      </c>
      <c r="B506" s="39">
        <v>1.29</v>
      </c>
    </row>
    <row r="507" spans="1:2" x14ac:dyDescent="0.25">
      <c r="A507" s="6" t="s">
        <v>355</v>
      </c>
      <c r="B507" s="39">
        <v>1.74</v>
      </c>
    </row>
    <row r="508" spans="1:2" x14ac:dyDescent="0.25">
      <c r="A508" s="6" t="s">
        <v>355</v>
      </c>
      <c r="B508" s="39">
        <v>1.33</v>
      </c>
    </row>
    <row r="509" spans="1:2" x14ac:dyDescent="0.25">
      <c r="A509" s="6" t="s">
        <v>355</v>
      </c>
      <c r="B509" s="39">
        <v>1.43</v>
      </c>
    </row>
    <row r="510" spans="1:2" x14ac:dyDescent="0.25">
      <c r="A510" s="6" t="s">
        <v>355</v>
      </c>
      <c r="B510" s="39">
        <v>1.45</v>
      </c>
    </row>
    <row r="511" spans="1:2" x14ac:dyDescent="0.25">
      <c r="A511" s="6" t="s">
        <v>355</v>
      </c>
      <c r="B511" s="39">
        <v>1.62</v>
      </c>
    </row>
    <row r="512" spans="1:2" x14ac:dyDescent="0.25">
      <c r="A512" s="6" t="s">
        <v>355</v>
      </c>
      <c r="B512" s="39">
        <v>1.29</v>
      </c>
    </row>
    <row r="513" spans="1:2" x14ac:dyDescent="0.25">
      <c r="A513" s="6" t="s">
        <v>355</v>
      </c>
      <c r="B513" s="39">
        <v>1.9</v>
      </c>
    </row>
    <row r="514" spans="1:2" x14ac:dyDescent="0.25">
      <c r="A514" s="6" t="s">
        <v>355</v>
      </c>
      <c r="B514" s="39">
        <v>1.3</v>
      </c>
    </row>
    <row r="515" spans="1:2" x14ac:dyDescent="0.25">
      <c r="A515" s="6" t="s">
        <v>355</v>
      </c>
      <c r="B515" s="39">
        <v>1.52</v>
      </c>
    </row>
    <row r="516" spans="1:2" x14ac:dyDescent="0.25">
      <c r="A516" s="6" t="s">
        <v>355</v>
      </c>
      <c r="B516" s="39">
        <v>1.88</v>
      </c>
    </row>
    <row r="517" spans="1:2" x14ac:dyDescent="0.25">
      <c r="A517" s="6" t="s">
        <v>355</v>
      </c>
      <c r="B517" s="39">
        <v>1.2</v>
      </c>
    </row>
    <row r="518" spans="1:2" x14ac:dyDescent="0.25">
      <c r="A518" s="6" t="s">
        <v>355</v>
      </c>
      <c r="B518" s="39">
        <v>1.1499999999999999</v>
      </c>
    </row>
    <row r="519" spans="1:2" x14ac:dyDescent="0.25">
      <c r="A519" s="6" t="s">
        <v>355</v>
      </c>
      <c r="B519" s="39">
        <v>1.57</v>
      </c>
    </row>
    <row r="520" spans="1:2" x14ac:dyDescent="0.25">
      <c r="A520" s="6" t="s">
        <v>355</v>
      </c>
      <c r="B520" s="39">
        <v>1.43</v>
      </c>
    </row>
    <row r="521" spans="1:2" x14ac:dyDescent="0.25">
      <c r="A521" s="6" t="s">
        <v>355</v>
      </c>
      <c r="B521" s="39">
        <v>1.26</v>
      </c>
    </row>
    <row r="522" spans="1:2" x14ac:dyDescent="0.25">
      <c r="A522" s="6" t="s">
        <v>355</v>
      </c>
      <c r="B522" s="39">
        <v>1.5</v>
      </c>
    </row>
    <row r="523" spans="1:2" x14ac:dyDescent="0.25">
      <c r="A523" s="6" t="s">
        <v>355</v>
      </c>
      <c r="B523" s="39">
        <v>1.4</v>
      </c>
    </row>
    <row r="524" spans="1:2" x14ac:dyDescent="0.25">
      <c r="A524" s="6" t="s">
        <v>355</v>
      </c>
      <c r="B524" s="39">
        <v>1.48</v>
      </c>
    </row>
    <row r="525" spans="1:2" x14ac:dyDescent="0.25">
      <c r="A525" s="6" t="s">
        <v>355</v>
      </c>
      <c r="B525" s="39">
        <v>1.71</v>
      </c>
    </row>
    <row r="526" spans="1:2" x14ac:dyDescent="0.25">
      <c r="A526" s="6" t="s">
        <v>355</v>
      </c>
      <c r="B526" s="39">
        <v>1.34</v>
      </c>
    </row>
    <row r="527" spans="1:2" x14ac:dyDescent="0.25">
      <c r="A527" s="6" t="s">
        <v>355</v>
      </c>
      <c r="B527" s="39">
        <v>1.21</v>
      </c>
    </row>
    <row r="528" spans="1:2" x14ac:dyDescent="0.25">
      <c r="A528" s="6" t="s">
        <v>355</v>
      </c>
      <c r="B528" s="39">
        <v>1.55</v>
      </c>
    </row>
    <row r="529" spans="1:2" x14ac:dyDescent="0.25">
      <c r="A529" s="6" t="s">
        <v>355</v>
      </c>
      <c r="B529" s="39">
        <v>1.68</v>
      </c>
    </row>
    <row r="530" spans="1:2" x14ac:dyDescent="0.25">
      <c r="A530" s="6" t="s">
        <v>355</v>
      </c>
      <c r="B530" s="39">
        <v>2.2000000000000002</v>
      </c>
    </row>
    <row r="531" spans="1:2" x14ac:dyDescent="0.25">
      <c r="A531" s="6" t="s">
        <v>355</v>
      </c>
      <c r="B531" s="39">
        <v>1.62</v>
      </c>
    </row>
    <row r="532" spans="1:2" x14ac:dyDescent="0.25">
      <c r="A532" s="6" t="s">
        <v>355</v>
      </c>
      <c r="B532" s="39">
        <v>1.42</v>
      </c>
    </row>
    <row r="533" spans="1:2" x14ac:dyDescent="0.25">
      <c r="A533" s="6" t="s">
        <v>355</v>
      </c>
      <c r="B533" s="39">
        <v>1.39</v>
      </c>
    </row>
    <row r="534" spans="1:2" x14ac:dyDescent="0.25">
      <c r="A534" s="6" t="s">
        <v>355</v>
      </c>
      <c r="B534" s="39">
        <v>1.33</v>
      </c>
    </row>
    <row r="535" spans="1:2" x14ac:dyDescent="0.25">
      <c r="A535" s="6" t="s">
        <v>355</v>
      </c>
      <c r="B535" s="39">
        <v>1.54</v>
      </c>
    </row>
    <row r="536" spans="1:2" x14ac:dyDescent="0.25">
      <c r="A536" s="6" t="s">
        <v>318</v>
      </c>
      <c r="B536" s="39">
        <v>3.5999999999999997E-2</v>
      </c>
    </row>
    <row r="537" spans="1:2" x14ac:dyDescent="0.25">
      <c r="A537" s="6" t="s">
        <v>318</v>
      </c>
      <c r="B537" s="39">
        <v>3.5999999999999997E-2</v>
      </c>
    </row>
    <row r="538" spans="1:2" x14ac:dyDescent="0.25">
      <c r="A538" s="6" t="s">
        <v>318</v>
      </c>
      <c r="B538" s="39">
        <v>0.02</v>
      </c>
    </row>
    <row r="539" spans="1:2" x14ac:dyDescent="0.25">
      <c r="A539" s="6" t="s">
        <v>318</v>
      </c>
      <c r="B539" s="39">
        <v>0.02</v>
      </c>
    </row>
    <row r="540" spans="1:2" x14ac:dyDescent="0.25">
      <c r="A540" s="6" t="s">
        <v>318</v>
      </c>
      <c r="B540" s="39">
        <v>9.1999999999999998E-2</v>
      </c>
    </row>
    <row r="541" spans="1:2" x14ac:dyDescent="0.25">
      <c r="A541" s="6" t="s">
        <v>318</v>
      </c>
      <c r="B541" s="39">
        <v>0.376</v>
      </c>
    </row>
    <row r="542" spans="1:2" x14ac:dyDescent="0.25">
      <c r="A542" s="6" t="s">
        <v>318</v>
      </c>
      <c r="B542" s="39">
        <v>0.33600000000000002</v>
      </c>
    </row>
    <row r="543" spans="1:2" x14ac:dyDescent="0.25">
      <c r="A543" s="6" t="s">
        <v>318</v>
      </c>
      <c r="B543" s="39">
        <v>0.38200000000000001</v>
      </c>
    </row>
    <row r="544" spans="1:2" x14ac:dyDescent="0.25">
      <c r="A544" s="6" t="s">
        <v>318</v>
      </c>
      <c r="B544" s="39">
        <v>0.30299999999999999</v>
      </c>
    </row>
    <row r="545" spans="1:2" x14ac:dyDescent="0.25">
      <c r="A545" s="6" t="s">
        <v>318</v>
      </c>
      <c r="B545" s="39">
        <v>0.436</v>
      </c>
    </row>
    <row r="546" spans="1:2" x14ac:dyDescent="0.25">
      <c r="A546" s="6" t="s">
        <v>256</v>
      </c>
      <c r="B546" s="15">
        <v>0.12</v>
      </c>
    </row>
    <row r="547" spans="1:2" x14ac:dyDescent="0.25">
      <c r="A547" s="6" t="s">
        <v>256</v>
      </c>
      <c r="B547" s="15">
        <v>0.43</v>
      </c>
    </row>
    <row r="548" spans="1:2" x14ac:dyDescent="0.25">
      <c r="A548" s="6" t="s">
        <v>256</v>
      </c>
      <c r="B548" s="15">
        <v>0.41</v>
      </c>
    </row>
    <row r="549" spans="1:2" x14ac:dyDescent="0.25">
      <c r="A549" s="6" t="s">
        <v>256</v>
      </c>
      <c r="B549" s="15">
        <v>0.31</v>
      </c>
    </row>
    <row r="550" spans="1:2" x14ac:dyDescent="0.25">
      <c r="A550" s="6" t="s">
        <v>913</v>
      </c>
      <c r="B550" s="39" t="s">
        <v>96</v>
      </c>
    </row>
    <row r="551" spans="1:2" x14ac:dyDescent="0.25">
      <c r="A551" s="6" t="s">
        <v>266</v>
      </c>
      <c r="B551" s="39">
        <v>0.20119999999999999</v>
      </c>
    </row>
    <row r="552" spans="1:2" x14ac:dyDescent="0.25">
      <c r="A552" s="6" t="s">
        <v>266</v>
      </c>
      <c r="B552" s="39">
        <v>1.0999999999999999E-2</v>
      </c>
    </row>
    <row r="553" spans="1:2" x14ac:dyDescent="0.25">
      <c r="A553" s="6" t="s">
        <v>266</v>
      </c>
      <c r="B553" s="39">
        <v>0.19889999999999999</v>
      </c>
    </row>
    <row r="554" spans="1:2" x14ac:dyDescent="0.25">
      <c r="A554" s="6" t="s">
        <v>266</v>
      </c>
      <c r="B554" s="39">
        <v>-1.9800000000000002E-2</v>
      </c>
    </row>
    <row r="555" spans="1:2" x14ac:dyDescent="0.25">
      <c r="A555" s="6" t="s">
        <v>266</v>
      </c>
      <c r="B555" s="39">
        <v>0.23119999999999999</v>
      </c>
    </row>
    <row r="556" spans="1:2" x14ac:dyDescent="0.25">
      <c r="A556" s="6" t="s">
        <v>266</v>
      </c>
      <c r="B556" s="39">
        <v>0.1391</v>
      </c>
    </row>
    <row r="557" spans="1:2" x14ac:dyDescent="0.25">
      <c r="A557" s="6" t="s">
        <v>777</v>
      </c>
      <c r="B557" s="39">
        <v>1.37</v>
      </c>
    </row>
    <row r="558" spans="1:2" x14ac:dyDescent="0.25">
      <c r="A558" s="6" t="s">
        <v>777</v>
      </c>
      <c r="B558" s="39">
        <v>1.62</v>
      </c>
    </row>
    <row r="559" spans="1:2" x14ac:dyDescent="0.25">
      <c r="A559" s="6" t="s">
        <v>777</v>
      </c>
      <c r="B559" s="39">
        <v>1.51</v>
      </c>
    </row>
    <row r="560" spans="1:2" x14ac:dyDescent="0.25">
      <c r="A560" s="6" t="s">
        <v>777</v>
      </c>
      <c r="B560" s="39">
        <v>2.5099999999999998</v>
      </c>
    </row>
    <row r="561" spans="1:2" x14ac:dyDescent="0.25">
      <c r="A561" s="6" t="s">
        <v>777</v>
      </c>
      <c r="B561" s="39">
        <v>1.26</v>
      </c>
    </row>
    <row r="562" spans="1:2" x14ac:dyDescent="0.25">
      <c r="A562" s="6" t="s">
        <v>777</v>
      </c>
      <c r="B562" s="39">
        <v>1.23</v>
      </c>
    </row>
    <row r="563" spans="1:2" x14ac:dyDescent="0.25">
      <c r="A563" s="6" t="s">
        <v>777</v>
      </c>
      <c r="B563" s="39">
        <v>1.77</v>
      </c>
    </row>
    <row r="564" spans="1:2" x14ac:dyDescent="0.25">
      <c r="A564" s="6" t="s">
        <v>777</v>
      </c>
      <c r="B564" s="39">
        <v>1.27</v>
      </c>
    </row>
    <row r="565" spans="1:2" x14ac:dyDescent="0.25">
      <c r="A565" s="6" t="s">
        <v>777</v>
      </c>
      <c r="B565" s="39">
        <v>1.33</v>
      </c>
    </row>
    <row r="566" spans="1:2" x14ac:dyDescent="0.25">
      <c r="A566" s="6" t="s">
        <v>777</v>
      </c>
      <c r="B566" s="39">
        <v>1.1200000000000001</v>
      </c>
    </row>
    <row r="567" spans="1:2" x14ac:dyDescent="0.25">
      <c r="A567" s="6" t="s">
        <v>777</v>
      </c>
      <c r="B567" s="39">
        <v>1.06</v>
      </c>
    </row>
    <row r="568" spans="1:2" x14ac:dyDescent="0.25">
      <c r="A568" s="6" t="s">
        <v>777</v>
      </c>
      <c r="B568" s="39">
        <v>1.1100000000000001</v>
      </c>
    </row>
    <row r="569" spans="1:2" x14ac:dyDescent="0.25">
      <c r="A569" s="6" t="s">
        <v>777</v>
      </c>
      <c r="B569" s="39">
        <v>1.03</v>
      </c>
    </row>
    <row r="570" spans="1:2" x14ac:dyDescent="0.25">
      <c r="A570" s="6" t="s">
        <v>777</v>
      </c>
      <c r="B570" s="39">
        <v>1.18</v>
      </c>
    </row>
    <row r="571" spans="1:2" x14ac:dyDescent="0.25">
      <c r="A571" s="6" t="s">
        <v>777</v>
      </c>
      <c r="B571" s="39">
        <v>1.47</v>
      </c>
    </row>
    <row r="572" spans="1:2" x14ac:dyDescent="0.25">
      <c r="A572" s="6" t="s">
        <v>777</v>
      </c>
      <c r="B572" s="39">
        <v>1.2</v>
      </c>
    </row>
    <row r="573" spans="1:2" x14ac:dyDescent="0.25">
      <c r="A573" s="6" t="s">
        <v>777</v>
      </c>
      <c r="B573" s="39">
        <v>1.33</v>
      </c>
    </row>
    <row r="574" spans="1:2" x14ac:dyDescent="0.25">
      <c r="A574" s="6" t="s">
        <v>777</v>
      </c>
      <c r="B574" s="39">
        <v>1.1399999999999999</v>
      </c>
    </row>
    <row r="575" spans="1:2" x14ac:dyDescent="0.25">
      <c r="A575" s="6" t="s">
        <v>777</v>
      </c>
      <c r="B575" s="39">
        <v>1.06</v>
      </c>
    </row>
    <row r="576" spans="1:2" x14ac:dyDescent="0.25">
      <c r="A576" s="6" t="s">
        <v>777</v>
      </c>
      <c r="B576" s="39">
        <v>1.05</v>
      </c>
    </row>
    <row r="577" spans="1:2" x14ac:dyDescent="0.25">
      <c r="A577" s="6" t="s">
        <v>777</v>
      </c>
      <c r="B577" s="39">
        <v>1.27</v>
      </c>
    </row>
    <row r="578" spans="1:2" x14ac:dyDescent="0.25">
      <c r="A578" s="6" t="s">
        <v>777</v>
      </c>
      <c r="B578" s="39">
        <v>1.02</v>
      </c>
    </row>
    <row r="579" spans="1:2" x14ac:dyDescent="0.25">
      <c r="A579" s="6" t="s">
        <v>777</v>
      </c>
      <c r="B579" s="39">
        <v>1.29</v>
      </c>
    </row>
    <row r="580" spans="1:2" x14ac:dyDescent="0.25">
      <c r="A580" s="6" t="s">
        <v>777</v>
      </c>
      <c r="B580" s="39">
        <v>1.03</v>
      </c>
    </row>
    <row r="581" spans="1:2" x14ac:dyDescent="0.25">
      <c r="A581" s="6" t="s">
        <v>777</v>
      </c>
      <c r="B581" s="39">
        <v>1.1299999999999999</v>
      </c>
    </row>
    <row r="582" spans="1:2" x14ac:dyDescent="0.25">
      <c r="A582" s="6" t="s">
        <v>777</v>
      </c>
      <c r="B582" s="39">
        <v>1.34</v>
      </c>
    </row>
    <row r="583" spans="1:2" x14ac:dyDescent="0.25">
      <c r="A583" s="6" t="s">
        <v>777</v>
      </c>
      <c r="B583" s="39">
        <v>1.1499999999999999</v>
      </c>
    </row>
    <row r="584" spans="1:2" x14ac:dyDescent="0.25">
      <c r="A584" s="6" t="s">
        <v>777</v>
      </c>
      <c r="B584" s="39">
        <v>1.18</v>
      </c>
    </row>
    <row r="585" spans="1:2" x14ac:dyDescent="0.25">
      <c r="A585" s="6" t="s">
        <v>777</v>
      </c>
      <c r="B585" s="39">
        <v>1.27</v>
      </c>
    </row>
    <row r="586" spans="1:2" x14ac:dyDescent="0.25">
      <c r="A586" s="6" t="s">
        <v>777</v>
      </c>
      <c r="B586" s="39">
        <v>1.04</v>
      </c>
    </row>
    <row r="587" spans="1:2" x14ac:dyDescent="0.25">
      <c r="A587" s="6" t="s">
        <v>777</v>
      </c>
      <c r="B587" s="39">
        <v>1.08</v>
      </c>
    </row>
    <row r="588" spans="1:2" x14ac:dyDescent="0.25">
      <c r="A588" s="6" t="s">
        <v>777</v>
      </c>
      <c r="B588" s="39">
        <v>1.39</v>
      </c>
    </row>
    <row r="589" spans="1:2" x14ac:dyDescent="0.25">
      <c r="A589" s="6" t="s">
        <v>777</v>
      </c>
      <c r="B589" s="39">
        <v>1.03</v>
      </c>
    </row>
    <row r="590" spans="1:2" x14ac:dyDescent="0.25">
      <c r="A590" s="6" t="s">
        <v>777</v>
      </c>
      <c r="B590" s="39">
        <v>1.17</v>
      </c>
    </row>
    <row r="591" spans="1:2" x14ac:dyDescent="0.25">
      <c r="A591" s="6" t="s">
        <v>777</v>
      </c>
      <c r="B591" s="39">
        <v>1.02</v>
      </c>
    </row>
    <row r="592" spans="1:2" x14ac:dyDescent="0.25">
      <c r="A592" s="6" t="s">
        <v>777</v>
      </c>
      <c r="B592" s="39">
        <v>1.1200000000000001</v>
      </c>
    </row>
    <row r="593" spans="1:2" x14ac:dyDescent="0.25">
      <c r="A593" s="6" t="s">
        <v>777</v>
      </c>
      <c r="B593" s="39">
        <v>1.28</v>
      </c>
    </row>
    <row r="594" spans="1:2" x14ac:dyDescent="0.25">
      <c r="A594" s="6" t="s">
        <v>777</v>
      </c>
      <c r="B594" s="39">
        <v>1.1499999999999999</v>
      </c>
    </row>
    <row r="595" spans="1:2" x14ac:dyDescent="0.25">
      <c r="A595" s="6" t="s">
        <v>777</v>
      </c>
      <c r="B595" s="39">
        <v>1.21</v>
      </c>
    </row>
    <row r="596" spans="1:2" x14ac:dyDescent="0.25">
      <c r="A596" s="6" t="s">
        <v>777</v>
      </c>
      <c r="B596" s="39">
        <v>1.44</v>
      </c>
    </row>
    <row r="597" spans="1:2" x14ac:dyDescent="0.25">
      <c r="A597" s="6" t="s">
        <v>777</v>
      </c>
      <c r="B597" s="39">
        <v>1.48</v>
      </c>
    </row>
    <row r="598" spans="1:2" x14ac:dyDescent="0.25">
      <c r="A598" s="6" t="s">
        <v>777</v>
      </c>
      <c r="B598" s="39">
        <v>1.23</v>
      </c>
    </row>
    <row r="599" spans="1:2" x14ac:dyDescent="0.25">
      <c r="A599" s="6" t="s">
        <v>777</v>
      </c>
      <c r="B599" s="39">
        <v>1.35</v>
      </c>
    </row>
    <row r="600" spans="1:2" x14ac:dyDescent="0.25">
      <c r="A600" s="6" t="s">
        <v>777</v>
      </c>
      <c r="B600" s="39">
        <v>1.04</v>
      </c>
    </row>
    <row r="601" spans="1:2" x14ac:dyDescent="0.25">
      <c r="A601" s="6" t="s">
        <v>777</v>
      </c>
      <c r="B601" s="39">
        <v>1.05</v>
      </c>
    </row>
    <row r="602" spans="1:2" x14ac:dyDescent="0.25">
      <c r="A602" s="6" t="s">
        <v>777</v>
      </c>
      <c r="B602" s="39">
        <v>1.28</v>
      </c>
    </row>
    <row r="603" spans="1:2" x14ac:dyDescent="0.25">
      <c r="A603" s="6" t="s">
        <v>777</v>
      </c>
      <c r="B603" s="39">
        <v>1.1100000000000001</v>
      </c>
    </row>
    <row r="604" spans="1:2" x14ac:dyDescent="0.25">
      <c r="A604" s="6" t="s">
        <v>777</v>
      </c>
      <c r="B604" s="39">
        <v>1.1399999999999999</v>
      </c>
    </row>
    <row r="605" spans="1:2" x14ac:dyDescent="0.25">
      <c r="A605" s="6" t="s">
        <v>777</v>
      </c>
      <c r="B605" s="39">
        <v>1.07</v>
      </c>
    </row>
    <row r="606" spans="1:2" x14ac:dyDescent="0.25">
      <c r="A606" s="6" t="s">
        <v>777</v>
      </c>
      <c r="B606" s="39">
        <v>1.01</v>
      </c>
    </row>
    <row r="607" spans="1:2" x14ac:dyDescent="0.25">
      <c r="A607" s="6" t="s">
        <v>777</v>
      </c>
      <c r="B607" s="39">
        <v>1.1599999999999999</v>
      </c>
    </row>
    <row r="608" spans="1:2" x14ac:dyDescent="0.25">
      <c r="A608" s="6" t="s">
        <v>777</v>
      </c>
      <c r="B608" s="39">
        <v>1.23</v>
      </c>
    </row>
    <row r="609" spans="1:2" x14ac:dyDescent="0.25">
      <c r="A609" s="6" t="s">
        <v>777</v>
      </c>
      <c r="B609" s="39">
        <v>1.36</v>
      </c>
    </row>
    <row r="610" spans="1:2" x14ac:dyDescent="0.25">
      <c r="A610" s="6" t="s">
        <v>777</v>
      </c>
      <c r="B610" s="39">
        <v>1.27</v>
      </c>
    </row>
    <row r="611" spans="1:2" x14ac:dyDescent="0.25">
      <c r="A611" s="6" t="s">
        <v>777</v>
      </c>
      <c r="B611" s="39">
        <v>1.4</v>
      </c>
    </row>
    <row r="612" spans="1:2" x14ac:dyDescent="0.25">
      <c r="A612" s="6" t="s">
        <v>777</v>
      </c>
      <c r="B612" s="39">
        <v>1.64</v>
      </c>
    </row>
    <row r="613" spans="1:2" x14ac:dyDescent="0.25">
      <c r="A613" s="6" t="s">
        <v>777</v>
      </c>
      <c r="B613" s="39">
        <v>1.32</v>
      </c>
    </row>
    <row r="614" spans="1:2" x14ac:dyDescent="0.25">
      <c r="A614" s="6" t="s">
        <v>777</v>
      </c>
      <c r="B614" s="39">
        <v>1.22</v>
      </c>
    </row>
    <row r="615" spans="1:2" x14ac:dyDescent="0.25">
      <c r="A615" s="6" t="s">
        <v>777</v>
      </c>
      <c r="B615" s="39">
        <v>1.24</v>
      </c>
    </row>
    <row r="616" spans="1:2" x14ac:dyDescent="0.25">
      <c r="A616" s="6" t="s">
        <v>777</v>
      </c>
      <c r="B616" s="39">
        <v>1.1299999999999999</v>
      </c>
    </row>
    <row r="617" spans="1:2" x14ac:dyDescent="0.25">
      <c r="A617" s="6" t="s">
        <v>777</v>
      </c>
      <c r="B617" s="39">
        <v>1.03</v>
      </c>
    </row>
    <row r="618" spans="1:2" x14ac:dyDescent="0.25">
      <c r="A618" s="6" t="s">
        <v>777</v>
      </c>
      <c r="B618" s="39">
        <v>1.1000000000000001</v>
      </c>
    </row>
    <row r="619" spans="1:2" x14ac:dyDescent="0.25">
      <c r="A619" s="6" t="s">
        <v>777</v>
      </c>
      <c r="B619" s="39">
        <v>1.07</v>
      </c>
    </row>
    <row r="620" spans="1:2" x14ac:dyDescent="0.25">
      <c r="A620" s="6" t="s">
        <v>777</v>
      </c>
      <c r="B620" s="39">
        <v>1.1000000000000001</v>
      </c>
    </row>
    <row r="621" spans="1:2" x14ac:dyDescent="0.25">
      <c r="A621" s="6" t="s">
        <v>777</v>
      </c>
      <c r="B621" s="39">
        <v>1.1599999999999999</v>
      </c>
    </row>
    <row r="622" spans="1:2" x14ac:dyDescent="0.25">
      <c r="A622" s="6" t="s">
        <v>777</v>
      </c>
      <c r="B622" s="39">
        <v>1.36</v>
      </c>
    </row>
    <row r="623" spans="1:2" x14ac:dyDescent="0.25">
      <c r="A623" s="6" t="s">
        <v>777</v>
      </c>
      <c r="B623" s="39">
        <v>1.0900000000000001</v>
      </c>
    </row>
    <row r="624" spans="1:2" x14ac:dyDescent="0.25">
      <c r="A624" s="6" t="s">
        <v>777</v>
      </c>
      <c r="B624" s="39">
        <v>1.1000000000000001</v>
      </c>
    </row>
    <row r="625" spans="1:2" x14ac:dyDescent="0.25">
      <c r="A625" s="6" t="s">
        <v>777</v>
      </c>
      <c r="B625" s="39">
        <v>1.35</v>
      </c>
    </row>
    <row r="626" spans="1:2" x14ac:dyDescent="0.25">
      <c r="A626" s="6" t="s">
        <v>777</v>
      </c>
      <c r="B626" s="39">
        <v>1.23</v>
      </c>
    </row>
    <row r="627" spans="1:2" x14ac:dyDescent="0.25">
      <c r="A627" s="6" t="s">
        <v>777</v>
      </c>
      <c r="B627" s="39">
        <v>1.02</v>
      </c>
    </row>
    <row r="628" spans="1:2" x14ac:dyDescent="0.25">
      <c r="A628" s="6" t="s">
        <v>777</v>
      </c>
      <c r="B628" s="39">
        <v>1.04</v>
      </c>
    </row>
    <row r="629" spans="1:2" x14ac:dyDescent="0.25">
      <c r="A629" s="6" t="s">
        <v>777</v>
      </c>
      <c r="B629" s="39">
        <v>1.05</v>
      </c>
    </row>
    <row r="630" spans="1:2" x14ac:dyDescent="0.25">
      <c r="A630" s="6" t="s">
        <v>777</v>
      </c>
      <c r="B630" s="39">
        <v>1.1499999999999999</v>
      </c>
    </row>
    <row r="631" spans="1:2" x14ac:dyDescent="0.25">
      <c r="A631" s="6" t="s">
        <v>777</v>
      </c>
      <c r="B631" s="39">
        <v>1.36</v>
      </c>
    </row>
    <row r="632" spans="1:2" x14ac:dyDescent="0.25">
      <c r="A632" s="6" t="s">
        <v>777</v>
      </c>
      <c r="B632" s="39">
        <v>1.52</v>
      </c>
    </row>
    <row r="633" spans="1:2" x14ac:dyDescent="0.25">
      <c r="A633" s="6" t="s">
        <v>777</v>
      </c>
      <c r="B633" s="39">
        <v>1.1100000000000001</v>
      </c>
    </row>
    <row r="634" spans="1:2" x14ac:dyDescent="0.25">
      <c r="A634" s="6" t="s">
        <v>777</v>
      </c>
      <c r="B634" s="39">
        <v>1.1299999999999999</v>
      </c>
    </row>
    <row r="635" spans="1:2" x14ac:dyDescent="0.25">
      <c r="A635" s="6" t="s">
        <v>777</v>
      </c>
      <c r="B635" s="39">
        <v>1.1499999999999999</v>
      </c>
    </row>
    <row r="636" spans="1:2" x14ac:dyDescent="0.25">
      <c r="A636" s="6" t="s">
        <v>777</v>
      </c>
      <c r="B636" s="39">
        <v>1.03</v>
      </c>
    </row>
    <row r="637" spans="1:2" x14ac:dyDescent="0.25">
      <c r="A637" s="6" t="s">
        <v>777</v>
      </c>
      <c r="B637" s="39">
        <v>1.33</v>
      </c>
    </row>
    <row r="638" spans="1:2" x14ac:dyDescent="0.25">
      <c r="A638" s="6" t="s">
        <v>777</v>
      </c>
      <c r="B638" s="39">
        <v>1.36</v>
      </c>
    </row>
    <row r="639" spans="1:2" x14ac:dyDescent="0.25">
      <c r="A639" s="6" t="s">
        <v>777</v>
      </c>
      <c r="B639" s="39">
        <v>1.21</v>
      </c>
    </row>
    <row r="640" spans="1:2" x14ac:dyDescent="0.25">
      <c r="A640" s="6" t="s">
        <v>777</v>
      </c>
      <c r="B640" s="39">
        <v>1.01</v>
      </c>
    </row>
    <row r="641" spans="1:2" x14ac:dyDescent="0.25">
      <c r="A641" s="6" t="s">
        <v>777</v>
      </c>
      <c r="B641" s="39">
        <v>1.07</v>
      </c>
    </row>
    <row r="642" spans="1:2" x14ac:dyDescent="0.25">
      <c r="A642" s="6" t="s">
        <v>777</v>
      </c>
      <c r="B642" s="39">
        <v>1.1399999999999999</v>
      </c>
    </row>
    <row r="643" spans="1:2" x14ac:dyDescent="0.25">
      <c r="A643" s="6" t="s">
        <v>777</v>
      </c>
      <c r="B643" s="39">
        <v>1.36</v>
      </c>
    </row>
    <row r="644" spans="1:2" x14ac:dyDescent="0.25">
      <c r="A644" s="6" t="s">
        <v>777</v>
      </c>
      <c r="B644" s="39">
        <v>1.44</v>
      </c>
    </row>
    <row r="645" spans="1:2" x14ac:dyDescent="0.25">
      <c r="A645" s="6" t="s">
        <v>777</v>
      </c>
      <c r="B645" s="39">
        <v>1.06</v>
      </c>
    </row>
    <row r="646" spans="1:2" x14ac:dyDescent="0.25">
      <c r="A646" s="6" t="s">
        <v>777</v>
      </c>
      <c r="B646" s="39">
        <v>1.07</v>
      </c>
    </row>
    <row r="647" spans="1:2" x14ac:dyDescent="0.25">
      <c r="A647" s="6" t="s">
        <v>777</v>
      </c>
      <c r="B647" s="39">
        <v>1.05</v>
      </c>
    </row>
    <row r="648" spans="1:2" x14ac:dyDescent="0.25">
      <c r="A648" s="6" t="s">
        <v>777</v>
      </c>
      <c r="B648" s="39">
        <v>1.07</v>
      </c>
    </row>
    <row r="649" spans="1:2" x14ac:dyDescent="0.25">
      <c r="A649" s="6" t="s">
        <v>777</v>
      </c>
      <c r="B649" s="39">
        <v>1.1499999999999999</v>
      </c>
    </row>
    <row r="650" spans="1:2" x14ac:dyDescent="0.25">
      <c r="A650" s="6" t="s">
        <v>777</v>
      </c>
      <c r="B650" s="39">
        <v>1.05</v>
      </c>
    </row>
    <row r="651" spans="1:2" x14ac:dyDescent="0.25">
      <c r="A651" s="6" t="s">
        <v>777</v>
      </c>
      <c r="B651" s="39">
        <v>1.35</v>
      </c>
    </row>
    <row r="652" spans="1:2" x14ac:dyDescent="0.25">
      <c r="A652" s="6" t="s">
        <v>777</v>
      </c>
      <c r="B652" s="39">
        <v>1.0900000000000001</v>
      </c>
    </row>
    <row r="653" spans="1:2" x14ac:dyDescent="0.25">
      <c r="A653" s="6" t="s">
        <v>777</v>
      </c>
      <c r="B653" s="39">
        <v>1.46</v>
      </c>
    </row>
    <row r="654" spans="1:2" x14ac:dyDescent="0.25">
      <c r="A654" s="6" t="s">
        <v>777</v>
      </c>
      <c r="B654" s="39">
        <v>1.56</v>
      </c>
    </row>
    <row r="655" spans="1:2" x14ac:dyDescent="0.25">
      <c r="A655" s="6" t="s">
        <v>777</v>
      </c>
      <c r="B655" s="39">
        <v>1.26</v>
      </c>
    </row>
    <row r="656" spans="1:2" x14ac:dyDescent="0.25">
      <c r="A656" s="6" t="s">
        <v>777</v>
      </c>
      <c r="B656" s="39">
        <v>1.04</v>
      </c>
    </row>
    <row r="657" spans="1:2" x14ac:dyDescent="0.25">
      <c r="A657" s="6" t="s">
        <v>777</v>
      </c>
      <c r="B657" s="39">
        <v>1.39</v>
      </c>
    </row>
    <row r="658" spans="1:2" x14ac:dyDescent="0.25">
      <c r="A658" s="6" t="s">
        <v>777</v>
      </c>
      <c r="B658" s="39">
        <v>1.1200000000000001</v>
      </c>
    </row>
    <row r="659" spans="1:2" x14ac:dyDescent="0.25">
      <c r="A659" s="6" t="s">
        <v>777</v>
      </c>
      <c r="B659" s="39">
        <v>1.1599999999999999</v>
      </c>
    </row>
    <row r="660" spans="1:2" x14ac:dyDescent="0.25">
      <c r="A660" s="6" t="s">
        <v>777</v>
      </c>
      <c r="B660" s="39">
        <v>1.95</v>
      </c>
    </row>
    <row r="661" spans="1:2" x14ac:dyDescent="0.25">
      <c r="A661" s="6" t="s">
        <v>777</v>
      </c>
      <c r="B661" s="39">
        <v>1.43</v>
      </c>
    </row>
    <row r="662" spans="1:2" x14ac:dyDescent="0.25">
      <c r="A662" s="6" t="s">
        <v>777</v>
      </c>
      <c r="B662" s="39">
        <v>1.02</v>
      </c>
    </row>
    <row r="663" spans="1:2" x14ac:dyDescent="0.25">
      <c r="A663" s="6" t="s">
        <v>777</v>
      </c>
      <c r="B663" s="39">
        <v>1.1200000000000001</v>
      </c>
    </row>
    <row r="664" spans="1:2" x14ac:dyDescent="0.25">
      <c r="A664" s="6" t="s">
        <v>777</v>
      </c>
      <c r="B664" s="39">
        <v>1.08</v>
      </c>
    </row>
    <row r="665" spans="1:2" x14ac:dyDescent="0.25">
      <c r="A665" s="6" t="s">
        <v>777</v>
      </c>
      <c r="B665" s="39">
        <v>1.06</v>
      </c>
    </row>
    <row r="666" spans="1:2" x14ac:dyDescent="0.25">
      <c r="A666" s="6" t="s">
        <v>777</v>
      </c>
      <c r="B666" s="39">
        <v>1.05</v>
      </c>
    </row>
    <row r="667" spans="1:2" x14ac:dyDescent="0.25">
      <c r="A667" s="6" t="s">
        <v>777</v>
      </c>
      <c r="B667" s="39">
        <v>1.1499999999999999</v>
      </c>
    </row>
    <row r="668" spans="1:2" x14ac:dyDescent="0.25">
      <c r="A668" s="6" t="s">
        <v>777</v>
      </c>
      <c r="B668" s="39">
        <v>1.06</v>
      </c>
    </row>
    <row r="669" spans="1:2" x14ac:dyDescent="0.25">
      <c r="A669" s="6" t="s">
        <v>777</v>
      </c>
      <c r="B669" s="39">
        <v>1.19</v>
      </c>
    </row>
    <row r="670" spans="1:2" x14ac:dyDescent="0.25">
      <c r="A670" s="6" t="s">
        <v>777</v>
      </c>
      <c r="B670" s="39">
        <v>1.17</v>
      </c>
    </row>
    <row r="671" spans="1:2" x14ac:dyDescent="0.25">
      <c r="A671" s="6" t="s">
        <v>777</v>
      </c>
      <c r="B671" s="39">
        <v>1.3</v>
      </c>
    </row>
    <row r="672" spans="1:2" x14ac:dyDescent="0.25">
      <c r="A672" s="6" t="s">
        <v>777</v>
      </c>
      <c r="B672" s="39">
        <v>1.6</v>
      </c>
    </row>
    <row r="673" spans="1:2" x14ac:dyDescent="0.25">
      <c r="A673" s="6" t="s">
        <v>777</v>
      </c>
      <c r="B673" s="39">
        <v>1.86</v>
      </c>
    </row>
    <row r="674" spans="1:2" x14ac:dyDescent="0.25">
      <c r="A674" s="6" t="s">
        <v>777</v>
      </c>
      <c r="B674" s="39">
        <v>1.19</v>
      </c>
    </row>
    <row r="675" spans="1:2" x14ac:dyDescent="0.25">
      <c r="A675" s="6" t="s">
        <v>777</v>
      </c>
      <c r="B675" s="39">
        <v>1.83</v>
      </c>
    </row>
    <row r="676" spans="1:2" x14ac:dyDescent="0.25">
      <c r="A676" s="6" t="s">
        <v>777</v>
      </c>
      <c r="B676" s="39">
        <v>1.48</v>
      </c>
    </row>
    <row r="677" spans="1:2" x14ac:dyDescent="0.25">
      <c r="A677" s="6" t="s">
        <v>777</v>
      </c>
      <c r="B677" s="39">
        <v>1.1499999999999999</v>
      </c>
    </row>
    <row r="678" spans="1:2" x14ac:dyDescent="0.25">
      <c r="A678" s="6" t="s">
        <v>777</v>
      </c>
      <c r="B678" s="39">
        <v>1.32</v>
      </c>
    </row>
    <row r="679" spans="1:2" x14ac:dyDescent="0.25">
      <c r="A679" s="6" t="s">
        <v>777</v>
      </c>
      <c r="B679" s="39">
        <v>1.24</v>
      </c>
    </row>
    <row r="680" spans="1:2" x14ac:dyDescent="0.25">
      <c r="A680" s="6" t="s">
        <v>777</v>
      </c>
      <c r="B680" s="39">
        <v>1.79</v>
      </c>
    </row>
    <row r="681" spans="1:2" x14ac:dyDescent="0.25">
      <c r="A681" s="6" t="s">
        <v>777</v>
      </c>
      <c r="B681" s="39">
        <v>1.1000000000000001</v>
      </c>
    </row>
    <row r="682" spans="1:2" x14ac:dyDescent="0.25">
      <c r="A682" s="6" t="s">
        <v>777</v>
      </c>
      <c r="B682" s="39">
        <v>1.37</v>
      </c>
    </row>
    <row r="683" spans="1:2" x14ac:dyDescent="0.25">
      <c r="A683" s="6" t="s">
        <v>777</v>
      </c>
      <c r="B683" s="39">
        <v>1.22</v>
      </c>
    </row>
    <row r="684" spans="1:2" x14ac:dyDescent="0.25">
      <c r="A684" s="6" t="s">
        <v>777</v>
      </c>
      <c r="B684" s="39">
        <v>1.29</v>
      </c>
    </row>
    <row r="685" spans="1:2" x14ac:dyDescent="0.25">
      <c r="A685" s="6" t="s">
        <v>777</v>
      </c>
      <c r="B685" s="39">
        <v>1.01</v>
      </c>
    </row>
    <row r="686" spans="1:2" x14ac:dyDescent="0.25">
      <c r="A686" s="6" t="s">
        <v>777</v>
      </c>
      <c r="B686" s="39">
        <v>1.07</v>
      </c>
    </row>
    <row r="687" spans="1:2" x14ac:dyDescent="0.25">
      <c r="A687" s="6" t="s">
        <v>777</v>
      </c>
      <c r="B687" s="39">
        <v>1.35</v>
      </c>
    </row>
    <row r="688" spans="1:2" x14ac:dyDescent="0.25">
      <c r="A688" s="6" t="s">
        <v>777</v>
      </c>
      <c r="B688" s="39">
        <v>1.31</v>
      </c>
    </row>
    <row r="689" spans="1:2" x14ac:dyDescent="0.25">
      <c r="A689" s="6" t="s">
        <v>777</v>
      </c>
      <c r="B689" s="39">
        <v>1.08</v>
      </c>
    </row>
    <row r="690" spans="1:2" x14ac:dyDescent="0.25">
      <c r="A690" s="6" t="s">
        <v>777</v>
      </c>
      <c r="B690" s="39">
        <v>1.07</v>
      </c>
    </row>
    <row r="691" spans="1:2" x14ac:dyDescent="0.25">
      <c r="A691" s="6" t="s">
        <v>777</v>
      </c>
      <c r="B691" s="39">
        <v>1.1000000000000001</v>
      </c>
    </row>
    <row r="692" spans="1:2" x14ac:dyDescent="0.25">
      <c r="A692" s="6" t="s">
        <v>777</v>
      </c>
      <c r="B692" s="39">
        <v>1.1599999999999999</v>
      </c>
    </row>
    <row r="693" spans="1:2" x14ac:dyDescent="0.25">
      <c r="A693" s="6" t="s">
        <v>777</v>
      </c>
      <c r="B693" s="39">
        <v>1.52</v>
      </c>
    </row>
    <row r="694" spans="1:2" x14ac:dyDescent="0.25">
      <c r="A694" s="6" t="s">
        <v>777</v>
      </c>
      <c r="B694" s="39">
        <v>1.08</v>
      </c>
    </row>
    <row r="695" spans="1:2" x14ac:dyDescent="0.25">
      <c r="A695" s="6" t="s">
        <v>777</v>
      </c>
      <c r="B695" s="39">
        <v>1.05</v>
      </c>
    </row>
    <row r="696" spans="1:2" x14ac:dyDescent="0.25">
      <c r="A696" s="6" t="s">
        <v>777</v>
      </c>
      <c r="B696" s="39">
        <v>1.1299999999999999</v>
      </c>
    </row>
    <row r="697" spans="1:2" x14ac:dyDescent="0.25">
      <c r="A697" s="6" t="s">
        <v>777</v>
      </c>
      <c r="B697" s="39">
        <v>1.1499999999999999</v>
      </c>
    </row>
    <row r="698" spans="1:2" x14ac:dyDescent="0.25">
      <c r="A698" s="6" t="s">
        <v>777</v>
      </c>
      <c r="B698" s="39">
        <v>1.28</v>
      </c>
    </row>
    <row r="699" spans="1:2" x14ac:dyDescent="0.25">
      <c r="A699" s="6" t="s">
        <v>777</v>
      </c>
      <c r="B699" s="39">
        <v>1.22</v>
      </c>
    </row>
    <row r="700" spans="1:2" x14ac:dyDescent="0.25">
      <c r="A700" s="6" t="s">
        <v>777</v>
      </c>
      <c r="B700" s="39">
        <v>1.38</v>
      </c>
    </row>
    <row r="701" spans="1:2" x14ac:dyDescent="0.25">
      <c r="A701" s="6" t="s">
        <v>777</v>
      </c>
      <c r="B701" s="39">
        <v>1.1499999999999999</v>
      </c>
    </row>
    <row r="702" spans="1:2" x14ac:dyDescent="0.25">
      <c r="A702" s="6" t="s">
        <v>777</v>
      </c>
      <c r="B702" s="39">
        <v>1.01</v>
      </c>
    </row>
    <row r="703" spans="1:2" x14ac:dyDescent="0.25">
      <c r="A703" s="6" t="s">
        <v>777</v>
      </c>
      <c r="B703" s="39">
        <v>1.06</v>
      </c>
    </row>
    <row r="704" spans="1:2" x14ac:dyDescent="0.25">
      <c r="A704" s="6" t="s">
        <v>777</v>
      </c>
      <c r="B704" s="39">
        <v>1.27</v>
      </c>
    </row>
    <row r="705" spans="1:2" x14ac:dyDescent="0.25">
      <c r="A705" s="6" t="s">
        <v>777</v>
      </c>
      <c r="B705" s="39">
        <v>1.35</v>
      </c>
    </row>
    <row r="706" spans="1:2" x14ac:dyDescent="0.25">
      <c r="A706" s="6" t="s">
        <v>777</v>
      </c>
      <c r="B706" s="39">
        <v>1.18</v>
      </c>
    </row>
    <row r="707" spans="1:2" x14ac:dyDescent="0.25">
      <c r="A707" s="6" t="s">
        <v>777</v>
      </c>
      <c r="B707" s="39">
        <v>1.1399999999999999</v>
      </c>
    </row>
    <row r="708" spans="1:2" x14ac:dyDescent="0.25">
      <c r="A708" s="6" t="s">
        <v>777</v>
      </c>
      <c r="B708" s="39">
        <v>1.0900000000000001</v>
      </c>
    </row>
    <row r="709" spans="1:2" x14ac:dyDescent="0.25">
      <c r="A709" s="6" t="s">
        <v>777</v>
      </c>
      <c r="B709" s="39">
        <v>1.03</v>
      </c>
    </row>
    <row r="710" spans="1:2" x14ac:dyDescent="0.25">
      <c r="A710" s="6" t="s">
        <v>777</v>
      </c>
      <c r="B710" s="39">
        <v>1.1399999999999999</v>
      </c>
    </row>
    <row r="711" spans="1:2" x14ac:dyDescent="0.25">
      <c r="A711" s="6" t="s">
        <v>777</v>
      </c>
      <c r="B711" s="39">
        <v>1.17</v>
      </c>
    </row>
    <row r="712" spans="1:2" x14ac:dyDescent="0.25">
      <c r="A712" s="6" t="s">
        <v>777</v>
      </c>
      <c r="B712" s="39">
        <v>1.33</v>
      </c>
    </row>
    <row r="713" spans="1:2" x14ac:dyDescent="0.25">
      <c r="A713" s="6" t="s">
        <v>777</v>
      </c>
      <c r="B713" s="39">
        <v>1.1299999999999999</v>
      </c>
    </row>
    <row r="714" spans="1:2" x14ac:dyDescent="0.25">
      <c r="A714" s="6" t="s">
        <v>777</v>
      </c>
      <c r="B714" s="39">
        <v>1.03</v>
      </c>
    </row>
    <row r="715" spans="1:2" x14ac:dyDescent="0.25">
      <c r="A715" s="6" t="s">
        <v>777</v>
      </c>
      <c r="B715" s="39">
        <v>1.19</v>
      </c>
    </row>
    <row r="716" spans="1:2" x14ac:dyDescent="0.25">
      <c r="A716" s="6" t="s">
        <v>777</v>
      </c>
      <c r="B716" s="39">
        <v>1.68</v>
      </c>
    </row>
    <row r="717" spans="1:2" x14ac:dyDescent="0.25">
      <c r="A717" s="6" t="s">
        <v>777</v>
      </c>
      <c r="B717" s="39">
        <v>1.18</v>
      </c>
    </row>
    <row r="718" spans="1:2" x14ac:dyDescent="0.25">
      <c r="A718" s="6" t="s">
        <v>777</v>
      </c>
      <c r="B718" s="39">
        <v>1.1200000000000001</v>
      </c>
    </row>
    <row r="719" spans="1:2" x14ac:dyDescent="0.25">
      <c r="A719" s="6" t="s">
        <v>267</v>
      </c>
      <c r="B719" s="15">
        <v>0.32</v>
      </c>
    </row>
    <row r="720" spans="1:2" x14ac:dyDescent="0.25">
      <c r="A720" s="6" t="s">
        <v>267</v>
      </c>
      <c r="B720" s="15">
        <v>39</v>
      </c>
    </row>
    <row r="721" spans="1:2" x14ac:dyDescent="0.25">
      <c r="A721" s="6" t="s">
        <v>267</v>
      </c>
      <c r="B721" s="15">
        <v>29.8</v>
      </c>
    </row>
    <row r="722" spans="1:2" x14ac:dyDescent="0.25">
      <c r="A722" s="6" t="s">
        <v>267</v>
      </c>
      <c r="B722" s="15">
        <v>36.700000000000003</v>
      </c>
    </row>
    <row r="723" spans="1:2" x14ac:dyDescent="0.25">
      <c r="A723" s="6" t="s">
        <v>267</v>
      </c>
      <c r="B723" s="15">
        <v>32.1</v>
      </c>
    </row>
    <row r="724" spans="1:2" x14ac:dyDescent="0.25">
      <c r="A724" s="6" t="s">
        <v>267</v>
      </c>
      <c r="B724" s="15">
        <v>36.700000000000003</v>
      </c>
    </row>
    <row r="725" spans="1:2" x14ac:dyDescent="0.25">
      <c r="A725" s="6" t="s">
        <v>267</v>
      </c>
      <c r="B725" s="15">
        <v>27.5</v>
      </c>
    </row>
    <row r="726" spans="1:2" x14ac:dyDescent="0.25">
      <c r="A726" s="6" t="s">
        <v>267</v>
      </c>
      <c r="B726" s="15">
        <v>34.4</v>
      </c>
    </row>
    <row r="727" spans="1:2" x14ac:dyDescent="0.25">
      <c r="A727" s="6" t="s">
        <v>267</v>
      </c>
      <c r="B727" s="15">
        <v>29.8</v>
      </c>
    </row>
    <row r="728" spans="1:2" x14ac:dyDescent="0.25">
      <c r="A728" s="49" t="s">
        <v>299</v>
      </c>
      <c r="B728" s="49">
        <v>1.1599999999999999</v>
      </c>
    </row>
    <row r="729" spans="1:2" x14ac:dyDescent="0.25">
      <c r="A729" s="49" t="s">
        <v>299</v>
      </c>
      <c r="B729" s="49">
        <v>0.89</v>
      </c>
    </row>
    <row r="730" spans="1:2" x14ac:dyDescent="0.25">
      <c r="A730" s="6" t="s">
        <v>372</v>
      </c>
      <c r="B730" s="39">
        <v>0.14000000000000001</v>
      </c>
    </row>
    <row r="731" spans="1:2" x14ac:dyDescent="0.25">
      <c r="A731" s="6" t="s">
        <v>372</v>
      </c>
      <c r="B731" s="39">
        <v>0.04</v>
      </c>
    </row>
    <row r="732" spans="1:2" x14ac:dyDescent="0.25">
      <c r="A732" s="6" t="s">
        <v>857</v>
      </c>
      <c r="B732" s="39">
        <v>8.9999999999999993E-3</v>
      </c>
    </row>
    <row r="733" spans="1:2" x14ac:dyDescent="0.25">
      <c r="A733" s="6" t="s">
        <v>677</v>
      </c>
      <c r="B733" s="39">
        <v>0.54</v>
      </c>
    </row>
    <row r="734" spans="1:2" x14ac:dyDescent="0.25">
      <c r="A734" s="6" t="s">
        <v>677</v>
      </c>
      <c r="B734" s="39">
        <v>0.57499999999999996</v>
      </c>
    </row>
    <row r="735" spans="1:2" x14ac:dyDescent="0.25">
      <c r="A735" s="6" t="s">
        <v>677</v>
      </c>
      <c r="B735" s="39">
        <v>0.47499999999999998</v>
      </c>
    </row>
    <row r="736" spans="1:2" x14ac:dyDescent="0.25">
      <c r="A736" s="16" t="s">
        <v>261</v>
      </c>
      <c r="B736" s="38">
        <v>3.8</v>
      </c>
    </row>
    <row r="737" spans="1:2" x14ac:dyDescent="0.25">
      <c r="A737" s="16" t="s">
        <v>261</v>
      </c>
      <c r="B737" s="39">
        <v>5</v>
      </c>
    </row>
    <row r="738" spans="1:2" x14ac:dyDescent="0.25">
      <c r="A738" s="16" t="s">
        <v>261</v>
      </c>
      <c r="B738" s="39">
        <v>2.1</v>
      </c>
    </row>
    <row r="739" spans="1:2" x14ac:dyDescent="0.25">
      <c r="A739" s="16" t="s">
        <v>261</v>
      </c>
      <c r="B739" s="39">
        <v>3.8</v>
      </c>
    </row>
    <row r="740" spans="1:2" x14ac:dyDescent="0.25">
      <c r="A740" s="16" t="s">
        <v>261</v>
      </c>
      <c r="B740" s="39">
        <v>3.5</v>
      </c>
    </row>
    <row r="741" spans="1:2" x14ac:dyDescent="0.25">
      <c r="A741" s="6" t="s">
        <v>325</v>
      </c>
      <c r="B741" s="39">
        <v>7.0000000000000007E-2</v>
      </c>
    </row>
    <row r="742" spans="1:2" x14ac:dyDescent="0.25">
      <c r="A742" s="6" t="s">
        <v>325</v>
      </c>
      <c r="B742" s="39">
        <v>0.2</v>
      </c>
    </row>
    <row r="743" spans="1:2" x14ac:dyDescent="0.25">
      <c r="A743" s="6" t="s">
        <v>257</v>
      </c>
      <c r="B743" s="15">
        <v>0.73</v>
      </c>
    </row>
    <row r="744" spans="1:2" x14ac:dyDescent="0.25">
      <c r="A744" s="6" t="s">
        <v>257</v>
      </c>
      <c r="B744" s="15">
        <v>-0.82</v>
      </c>
    </row>
    <row r="745" spans="1:2" x14ac:dyDescent="0.25">
      <c r="A745" s="6" t="s">
        <v>257</v>
      </c>
      <c r="B745" s="15">
        <v>0.68</v>
      </c>
    </row>
    <row r="746" spans="1:2" x14ac:dyDescent="0.25">
      <c r="A746" s="6" t="s">
        <v>257</v>
      </c>
      <c r="B746" s="15">
        <v>-0.46</v>
      </c>
    </row>
    <row r="747" spans="1:2" x14ac:dyDescent="0.25">
      <c r="A747" s="6" t="s">
        <v>257</v>
      </c>
      <c r="B747" s="15">
        <v>0.7</v>
      </c>
    </row>
    <row r="748" spans="1:2" x14ac:dyDescent="0.25">
      <c r="A748" s="6" t="s">
        <v>257</v>
      </c>
      <c r="B748" s="15">
        <v>-0.82</v>
      </c>
    </row>
    <row r="749" spans="1:2" x14ac:dyDescent="0.25">
      <c r="A749" s="6" t="s">
        <v>257</v>
      </c>
      <c r="B749" s="15">
        <v>0.66</v>
      </c>
    </row>
    <row r="750" spans="1:2" x14ac:dyDescent="0.25">
      <c r="A750" s="6" t="s">
        <v>257</v>
      </c>
      <c r="B750" s="15">
        <v>-0.48</v>
      </c>
    </row>
    <row r="751" spans="1:2" x14ac:dyDescent="0.25">
      <c r="A751" s="6" t="s">
        <v>848</v>
      </c>
      <c r="B751" s="39">
        <v>0.67</v>
      </c>
    </row>
    <row r="752" spans="1:2" x14ac:dyDescent="0.25">
      <c r="A752" s="6" t="s">
        <v>848</v>
      </c>
      <c r="B752" s="39">
        <v>0.66</v>
      </c>
    </row>
    <row r="753" spans="1:2" x14ac:dyDescent="0.25">
      <c r="A753" s="6" t="s">
        <v>848</v>
      </c>
      <c r="B753" s="39">
        <v>0.49</v>
      </c>
    </row>
    <row r="754" spans="1:2" x14ac:dyDescent="0.25">
      <c r="A754" s="6" t="s">
        <v>848</v>
      </c>
      <c r="B754" s="39">
        <v>0.45</v>
      </c>
    </row>
    <row r="755" spans="1:2" x14ac:dyDescent="0.25">
      <c r="A755" s="6" t="s">
        <v>947</v>
      </c>
      <c r="B755" s="39" t="s">
        <v>96</v>
      </c>
    </row>
    <row r="756" spans="1:2" x14ac:dyDescent="0.25">
      <c r="A756" s="6" t="s">
        <v>702</v>
      </c>
      <c r="B756" s="39" t="s">
        <v>96</v>
      </c>
    </row>
    <row r="757" spans="1:2" x14ac:dyDescent="0.25">
      <c r="A757" s="6" t="s">
        <v>821</v>
      </c>
      <c r="B757" s="39">
        <v>7.3000000000000001E-3</v>
      </c>
    </row>
    <row r="758" spans="1:2" x14ac:dyDescent="0.25">
      <c r="A758" s="6" t="s">
        <v>821</v>
      </c>
      <c r="B758" s="39">
        <v>7.6E-3</v>
      </c>
    </row>
    <row r="759" spans="1:2" x14ac:dyDescent="0.25">
      <c r="A759" s="6" t="s">
        <v>821</v>
      </c>
      <c r="B759" s="39">
        <v>1.24</v>
      </c>
    </row>
    <row r="760" spans="1:2" x14ac:dyDescent="0.25">
      <c r="A760" s="6" t="s">
        <v>831</v>
      </c>
      <c r="B760" s="39">
        <v>3.3999999999999998E-3</v>
      </c>
    </row>
    <row r="761" spans="1:2" x14ac:dyDescent="0.25">
      <c r="A761" s="6" t="s">
        <v>831</v>
      </c>
      <c r="B761" s="39">
        <v>1.2999999999999999E-3</v>
      </c>
    </row>
    <row r="762" spans="1:2" x14ac:dyDescent="0.25">
      <c r="A762" s="6" t="s">
        <v>831</v>
      </c>
      <c r="B762" s="39">
        <v>0.93</v>
      </c>
    </row>
    <row r="763" spans="1:2" x14ac:dyDescent="0.25">
      <c r="A763" s="6" t="s">
        <v>708</v>
      </c>
      <c r="B763" s="39">
        <v>0.99870000000000003</v>
      </c>
    </row>
    <row r="764" spans="1:2" x14ac:dyDescent="0.25">
      <c r="A764" s="6" t="s">
        <v>708</v>
      </c>
      <c r="B764" s="39">
        <v>1.0054000000000001</v>
      </c>
    </row>
    <row r="765" spans="1:2" x14ac:dyDescent="0.25">
      <c r="A765" s="6" t="s">
        <v>708</v>
      </c>
      <c r="B765" s="39">
        <v>1.0226999999999999</v>
      </c>
    </row>
    <row r="766" spans="1:2" x14ac:dyDescent="0.25">
      <c r="A766" s="6" t="s">
        <v>708</v>
      </c>
      <c r="B766" s="39">
        <v>1.0324</v>
      </c>
    </row>
    <row r="767" spans="1:2" x14ac:dyDescent="0.25">
      <c r="A767" s="6" t="s">
        <v>708</v>
      </c>
      <c r="B767" s="39">
        <v>0.99739999999999995</v>
      </c>
    </row>
    <row r="768" spans="1:2" x14ac:dyDescent="0.25">
      <c r="A768" s="6" t="s">
        <v>708</v>
      </c>
      <c r="B768" s="39">
        <v>0.99829999999999997</v>
      </c>
    </row>
    <row r="769" spans="1:2" x14ac:dyDescent="0.25">
      <c r="A769" s="6" t="s">
        <v>708</v>
      </c>
      <c r="B769" s="39">
        <v>1.0047999999999999</v>
      </c>
    </row>
    <row r="770" spans="1:2" x14ac:dyDescent="0.25">
      <c r="A770" s="6" t="s">
        <v>708</v>
      </c>
      <c r="B770" s="39">
        <v>0.99909999999999999</v>
      </c>
    </row>
    <row r="771" spans="1:2" x14ac:dyDescent="0.25">
      <c r="A771" s="6" t="s">
        <v>331</v>
      </c>
      <c r="B771" s="39">
        <v>0.60899999999999999</v>
      </c>
    </row>
    <row r="772" spans="1:2" x14ac:dyDescent="0.25">
      <c r="A772" s="6" t="s">
        <v>331</v>
      </c>
      <c r="B772" s="39">
        <v>0.14000000000000001</v>
      </c>
    </row>
    <row r="773" spans="1:2" x14ac:dyDescent="0.25">
      <c r="A773" s="6" t="s">
        <v>331</v>
      </c>
      <c r="B773" s="39">
        <v>0.36399999999999999</v>
      </c>
    </row>
    <row r="774" spans="1:2" x14ac:dyDescent="0.25">
      <c r="A774" s="6" t="s">
        <v>331</v>
      </c>
      <c r="B774" s="39">
        <v>0.82899999999999996</v>
      </c>
    </row>
    <row r="775" spans="1:2" x14ac:dyDescent="0.25">
      <c r="A775" s="6" t="s">
        <v>331</v>
      </c>
      <c r="B775" s="39">
        <v>1.32</v>
      </c>
    </row>
    <row r="776" spans="1:2" x14ac:dyDescent="0.25">
      <c r="A776" s="6" t="s">
        <v>331</v>
      </c>
      <c r="B776" s="39">
        <v>0.35499999999999998</v>
      </c>
    </row>
    <row r="777" spans="1:2" x14ac:dyDescent="0.25">
      <c r="A777" s="6" t="s">
        <v>331</v>
      </c>
      <c r="B777" s="39">
        <v>-5.0999999999999997E-2</v>
      </c>
    </row>
    <row r="778" spans="1:2" x14ac:dyDescent="0.25">
      <c r="A778" s="6" t="s">
        <v>331</v>
      </c>
      <c r="B778" s="39">
        <v>-0.44800000000000001</v>
      </c>
    </row>
    <row r="779" spans="1:2" x14ac:dyDescent="0.25">
      <c r="A779" s="6" t="s">
        <v>331</v>
      </c>
      <c r="B779" s="39">
        <v>0.32800000000000001</v>
      </c>
    </row>
    <row r="780" spans="1:2" x14ac:dyDescent="0.25">
      <c r="A780" s="6" t="s">
        <v>331</v>
      </c>
      <c r="B780" s="39">
        <v>0.627</v>
      </c>
    </row>
    <row r="781" spans="1:2" x14ac:dyDescent="0.25">
      <c r="A781" s="6" t="s">
        <v>331</v>
      </c>
      <c r="B781" s="39">
        <v>0.96</v>
      </c>
    </row>
    <row r="782" spans="1:2" x14ac:dyDescent="0.25">
      <c r="A782" s="6" t="s">
        <v>331</v>
      </c>
      <c r="B782" s="39">
        <v>0.307</v>
      </c>
    </row>
    <row r="783" spans="1:2" x14ac:dyDescent="0.25">
      <c r="A783" s="6" t="s">
        <v>331</v>
      </c>
      <c r="B783" s="39">
        <v>0.69199999999999995</v>
      </c>
    </row>
    <row r="784" spans="1:2" x14ac:dyDescent="0.25">
      <c r="A784" s="6" t="s">
        <v>331</v>
      </c>
      <c r="B784" s="39">
        <v>1.1020000000000001</v>
      </c>
    </row>
    <row r="785" spans="1:2" x14ac:dyDescent="0.25">
      <c r="A785" s="6" t="s">
        <v>331</v>
      </c>
      <c r="B785" s="39">
        <v>2.9990000000000001</v>
      </c>
    </row>
    <row r="786" spans="1:2" x14ac:dyDescent="0.25">
      <c r="A786" s="6" t="s">
        <v>331</v>
      </c>
      <c r="B786" s="39">
        <v>0.36499999999999999</v>
      </c>
    </row>
    <row r="787" spans="1:2" x14ac:dyDescent="0.25">
      <c r="A787" s="6" t="s">
        <v>331</v>
      </c>
      <c r="B787" s="39">
        <v>0.307</v>
      </c>
    </row>
    <row r="788" spans="1:2" x14ac:dyDescent="0.25">
      <c r="A788" s="6" t="s">
        <v>331</v>
      </c>
      <c r="B788" s="39">
        <v>0.42799999999999999</v>
      </c>
    </row>
    <row r="789" spans="1:2" x14ac:dyDescent="0.25">
      <c r="A789" s="6" t="s">
        <v>660</v>
      </c>
      <c r="B789" s="39">
        <v>0.7</v>
      </c>
    </row>
    <row r="790" spans="1:2" x14ac:dyDescent="0.25">
      <c r="A790" s="6" t="s">
        <v>660</v>
      </c>
      <c r="B790" s="39">
        <v>1.3</v>
      </c>
    </row>
    <row r="791" spans="1:2" x14ac:dyDescent="0.25">
      <c r="A791" s="6" t="s">
        <v>737</v>
      </c>
      <c r="B791" s="39">
        <v>1.26</v>
      </c>
    </row>
    <row r="792" spans="1:2" x14ac:dyDescent="0.25">
      <c r="A792" s="6" t="s">
        <v>737</v>
      </c>
      <c r="B792" s="39">
        <v>1.22</v>
      </c>
    </row>
    <row r="793" spans="1:2" x14ac:dyDescent="0.25">
      <c r="A793" s="6" t="s">
        <v>737</v>
      </c>
      <c r="B793" s="39">
        <v>1.32</v>
      </c>
    </row>
    <row r="794" spans="1:2" x14ac:dyDescent="0.25">
      <c r="A794" s="6" t="s">
        <v>737</v>
      </c>
      <c r="B794" s="39">
        <v>1.51</v>
      </c>
    </row>
    <row r="795" spans="1:2" x14ac:dyDescent="0.25">
      <c r="A795" s="6" t="s">
        <v>737</v>
      </c>
      <c r="B795" s="39">
        <v>1.18</v>
      </c>
    </row>
    <row r="796" spans="1:2" x14ac:dyDescent="0.25">
      <c r="A796" s="6" t="s">
        <v>737</v>
      </c>
      <c r="B796" s="39">
        <v>1.32</v>
      </c>
    </row>
    <row r="797" spans="1:2" x14ac:dyDescent="0.25">
      <c r="A797" s="6" t="s">
        <v>737</v>
      </c>
      <c r="B797" s="39">
        <v>1.2</v>
      </c>
    </row>
    <row r="798" spans="1:2" x14ac:dyDescent="0.25">
      <c r="A798" s="6" t="s">
        <v>262</v>
      </c>
      <c r="B798" s="39">
        <v>-0.59399999999999997</v>
      </c>
    </row>
    <row r="799" spans="1:2" x14ac:dyDescent="0.25">
      <c r="A799" s="6" t="s">
        <v>262</v>
      </c>
      <c r="B799" s="39">
        <v>-0.46500000000000002</v>
      </c>
    </row>
    <row r="800" spans="1:2" x14ac:dyDescent="0.25">
      <c r="A800" s="6" t="s">
        <v>262</v>
      </c>
      <c r="B800" s="39">
        <v>-0.624</v>
      </c>
    </row>
    <row r="801" spans="1:2" x14ac:dyDescent="0.25">
      <c r="A801" s="6" t="s">
        <v>262</v>
      </c>
      <c r="B801" s="39">
        <v>-0.52100000000000002</v>
      </c>
    </row>
    <row r="802" spans="1:2" x14ac:dyDescent="0.25">
      <c r="A802" s="6" t="s">
        <v>383</v>
      </c>
      <c r="B802" s="39">
        <v>-0.14699999999999999</v>
      </c>
    </row>
    <row r="803" spans="1:2" x14ac:dyDescent="0.25">
      <c r="A803" s="6" t="s">
        <v>383</v>
      </c>
      <c r="B803" s="39">
        <v>-0.11899999999999999</v>
      </c>
    </row>
    <row r="804" spans="1:2" x14ac:dyDescent="0.25">
      <c r="A804" s="6" t="s">
        <v>383</v>
      </c>
      <c r="B804" s="39">
        <v>-0.17399999999999999</v>
      </c>
    </row>
    <row r="805" spans="1:2" x14ac:dyDescent="0.25">
      <c r="A805" s="6" t="s">
        <v>383</v>
      </c>
      <c r="B805" s="39">
        <v>-0.307</v>
      </c>
    </row>
    <row r="806" spans="1:2" x14ac:dyDescent="0.25">
      <c r="A806" s="6" t="s">
        <v>383</v>
      </c>
      <c r="B806" s="39">
        <v>-0.16</v>
      </c>
    </row>
    <row r="807" spans="1:2" x14ac:dyDescent="0.25">
      <c r="A807" s="6" t="s">
        <v>383</v>
      </c>
      <c r="B807" s="39">
        <v>-0.35</v>
      </c>
    </row>
    <row r="808" spans="1:2" x14ac:dyDescent="0.25">
      <c r="A808" s="6" t="s">
        <v>254</v>
      </c>
      <c r="B808" s="15">
        <v>0.06</v>
      </c>
    </row>
    <row r="809" spans="1:2" x14ac:dyDescent="0.25">
      <c r="A809" s="6" t="s">
        <v>254</v>
      </c>
      <c r="B809" s="15">
        <v>-0.19</v>
      </c>
    </row>
    <row r="810" spans="1:2" x14ac:dyDescent="0.25">
      <c r="A810" s="6" t="s">
        <v>254</v>
      </c>
      <c r="B810" s="15">
        <v>0.28000000000000003</v>
      </c>
    </row>
    <row r="811" spans="1:2" x14ac:dyDescent="0.25">
      <c r="A811" s="32" t="s">
        <v>65</v>
      </c>
      <c r="B811" s="13" t="s">
        <v>40</v>
      </c>
    </row>
    <row r="812" spans="1:2" x14ac:dyDescent="0.25">
      <c r="A812" s="6" t="s">
        <v>312</v>
      </c>
      <c r="B812" s="39">
        <v>3.5000000000000003E-2</v>
      </c>
    </row>
    <row r="813" spans="1:2" x14ac:dyDescent="0.25">
      <c r="A813" s="6" t="s">
        <v>377</v>
      </c>
      <c r="B813" s="39">
        <v>0.183</v>
      </c>
    </row>
    <row r="814" spans="1:2" x14ac:dyDescent="0.25">
      <c r="A814" s="6" t="s">
        <v>377</v>
      </c>
      <c r="B814" s="39">
        <v>0.17799999999999999</v>
      </c>
    </row>
    <row r="815" spans="1:2" x14ac:dyDescent="0.25">
      <c r="A815" s="6" t="s">
        <v>377</v>
      </c>
      <c r="B815" s="39">
        <v>0.13200000000000001</v>
      </c>
    </row>
    <row r="816" spans="1:2" x14ac:dyDescent="0.25">
      <c r="A816" s="6" t="s">
        <v>928</v>
      </c>
      <c r="B816" s="39">
        <v>1.01</v>
      </c>
    </row>
    <row r="817" spans="1:2" x14ac:dyDescent="0.25">
      <c r="A817" s="6" t="s">
        <v>928</v>
      </c>
      <c r="B817" s="39">
        <v>1.03</v>
      </c>
    </row>
    <row r="818" spans="1:2" x14ac:dyDescent="0.25">
      <c r="A818" s="6" t="s">
        <v>928</v>
      </c>
      <c r="B818" s="39">
        <v>1.08</v>
      </c>
    </row>
    <row r="819" spans="1:2" x14ac:dyDescent="0.25">
      <c r="A819" s="6" t="s">
        <v>928</v>
      </c>
      <c r="B819" s="39">
        <v>1.1000000000000001</v>
      </c>
    </row>
    <row r="820" spans="1:2" x14ac:dyDescent="0.25">
      <c r="A820" s="6" t="s">
        <v>928</v>
      </c>
      <c r="B820" s="39">
        <v>1.04</v>
      </c>
    </row>
    <row r="821" spans="1:2" x14ac:dyDescent="0.25">
      <c r="B821" s="15"/>
    </row>
    <row r="822" spans="1:2" x14ac:dyDescent="0.25">
      <c r="B822" s="15"/>
    </row>
    <row r="823" spans="1:2" x14ac:dyDescent="0.25">
      <c r="B823" s="15"/>
    </row>
    <row r="824" spans="1:2" x14ac:dyDescent="0.25">
      <c r="B824" s="15"/>
    </row>
    <row r="825" spans="1:2" x14ac:dyDescent="0.25">
      <c r="B825" s="15"/>
    </row>
    <row r="826" spans="1:2" x14ac:dyDescent="0.25">
      <c r="B826" s="15"/>
    </row>
    <row r="827" spans="1:2" x14ac:dyDescent="0.25">
      <c r="B827" s="15"/>
    </row>
    <row r="828" spans="1:2" x14ac:dyDescent="0.25">
      <c r="B828" s="15"/>
    </row>
    <row r="829" spans="1:2" x14ac:dyDescent="0.25">
      <c r="B829" s="39"/>
    </row>
    <row r="830" spans="1:2" x14ac:dyDescent="0.25">
      <c r="B830" s="39"/>
    </row>
    <row r="831" spans="1:2" x14ac:dyDescent="0.25">
      <c r="B831" s="39"/>
    </row>
  </sheetData>
  <autoFilter ref="A1:B831" xr:uid="{1E5812DA-5932-46CB-AB5D-C425E2441F07}">
    <sortState xmlns:xlrd2="http://schemas.microsoft.com/office/spreadsheetml/2017/richdata2" ref="A2:B831">
      <sortCondition ref="A1:A831"/>
    </sortState>
  </autoFilter>
  <conditionalFormatting sqref="B230 B249 B252 B282 A308:B325 B257:B269 A29:B60 A176:B223 A346:B408 A540:B585 A616:B1048576 A609:B613 A1:B2 A15:B27 A231:B231 A127:B127 A295:B295 A257:A282 A64:B90 A471:B471 A534:B535">
    <cfRule type="expression" dxfId="142" priority="143">
      <formula>ISBLANK(A1)</formula>
    </cfRule>
  </conditionalFormatting>
  <conditionalFormatting sqref="A229:B229">
    <cfRule type="expression" dxfId="141" priority="142">
      <formula>ISBLANK(A229)</formula>
    </cfRule>
  </conditionalFormatting>
  <conditionalFormatting sqref="A230">
    <cfRule type="expression" dxfId="140" priority="141">
      <formula>ISBLANK(A230)</formula>
    </cfRule>
  </conditionalFormatting>
  <conditionalFormatting sqref="A232:B232">
    <cfRule type="expression" dxfId="139" priority="140">
      <formula>ISBLANK(A232)</formula>
    </cfRule>
  </conditionalFormatting>
  <conditionalFormatting sqref="A233:B233">
    <cfRule type="expression" dxfId="138" priority="139">
      <formula>ISBLANK(A233)</formula>
    </cfRule>
  </conditionalFormatting>
  <conditionalFormatting sqref="A234:B234">
    <cfRule type="expression" dxfId="137" priority="138">
      <formula>ISBLANK(A234)</formula>
    </cfRule>
  </conditionalFormatting>
  <conditionalFormatting sqref="A235:B235">
    <cfRule type="expression" dxfId="136" priority="137">
      <formula>ISBLANK(A235)</formula>
    </cfRule>
  </conditionalFormatting>
  <conditionalFormatting sqref="A236:B236">
    <cfRule type="expression" dxfId="135" priority="136">
      <formula>ISBLANK(A236)</formula>
    </cfRule>
  </conditionalFormatting>
  <conditionalFormatting sqref="A237:B237">
    <cfRule type="expression" dxfId="134" priority="135">
      <formula>ISBLANK(A237)</formula>
    </cfRule>
  </conditionalFormatting>
  <conditionalFormatting sqref="A238:B238">
    <cfRule type="expression" dxfId="133" priority="134">
      <formula>ISBLANK(A238)</formula>
    </cfRule>
  </conditionalFormatting>
  <conditionalFormatting sqref="A249:A252">
    <cfRule type="expression" dxfId="132" priority="133">
      <formula>ISBLANK(A249)</formula>
    </cfRule>
  </conditionalFormatting>
  <conditionalFormatting sqref="A239">
    <cfRule type="expression" dxfId="131" priority="132">
      <formula>ISBLANK(A239)</formula>
    </cfRule>
  </conditionalFormatting>
  <conditionalFormatting sqref="A341:B344">
    <cfRule type="expression" dxfId="130" priority="126">
      <formula>ISBLANK(A341)</formula>
    </cfRule>
  </conditionalFormatting>
  <conditionalFormatting sqref="A283:A294">
    <cfRule type="expression" dxfId="129" priority="131">
      <formula>ISBLANK(A283)</formula>
    </cfRule>
  </conditionalFormatting>
  <conditionalFormatting sqref="A340:B340">
    <cfRule type="expression" dxfId="128" priority="127">
      <formula>ISBLANK(A340)</formula>
    </cfRule>
  </conditionalFormatting>
  <conditionalFormatting sqref="A296:A307">
    <cfRule type="expression" dxfId="127" priority="130">
      <formula>ISBLANK(A296)</formula>
    </cfRule>
  </conditionalFormatting>
  <conditionalFormatting sqref="A339:B339">
    <cfRule type="expression" dxfId="126" priority="128">
      <formula>ISBLANK(A339)</formula>
    </cfRule>
  </conditionalFormatting>
  <conditionalFormatting sqref="A326:B326">
    <cfRule type="expression" dxfId="125" priority="129">
      <formula>ISBLANK(A326)</formula>
    </cfRule>
  </conditionalFormatting>
  <conditionalFormatting sqref="A253:A256">
    <cfRule type="expression" dxfId="124" priority="125">
      <formula>ISBLANK(A253)</formula>
    </cfRule>
  </conditionalFormatting>
  <conditionalFormatting sqref="A241:B241">
    <cfRule type="expression" dxfId="123" priority="123">
      <formula>ISBLANK(A241)</formula>
    </cfRule>
  </conditionalFormatting>
  <conditionalFormatting sqref="A240:B240">
    <cfRule type="expression" dxfId="122" priority="124">
      <formula>ISBLANK(A240)</formula>
    </cfRule>
  </conditionalFormatting>
  <conditionalFormatting sqref="A242:B242">
    <cfRule type="expression" dxfId="121" priority="122">
      <formula>ISBLANK(A242)</formula>
    </cfRule>
  </conditionalFormatting>
  <conditionalFormatting sqref="A243:B243">
    <cfRule type="expression" dxfId="120" priority="121">
      <formula>ISBLANK(A243)</formula>
    </cfRule>
  </conditionalFormatting>
  <conditionalFormatting sqref="A244:B244">
    <cfRule type="expression" dxfId="119" priority="120">
      <formula>ISBLANK(A244)</formula>
    </cfRule>
  </conditionalFormatting>
  <conditionalFormatting sqref="A245:B245">
    <cfRule type="expression" dxfId="118" priority="119">
      <formula>ISBLANK(A245)</formula>
    </cfRule>
  </conditionalFormatting>
  <conditionalFormatting sqref="A246:B246">
    <cfRule type="expression" dxfId="117" priority="118">
      <formula>ISBLANK(A246)</formula>
    </cfRule>
  </conditionalFormatting>
  <conditionalFormatting sqref="A247:B247">
    <cfRule type="expression" dxfId="116" priority="117">
      <formula>ISBLANK(A247)</formula>
    </cfRule>
  </conditionalFormatting>
  <conditionalFormatting sqref="A248">
    <cfRule type="expression" dxfId="115" priority="116">
      <formula>ISBLANK(A248)</formula>
    </cfRule>
  </conditionalFormatting>
  <conditionalFormatting sqref="A224:B228">
    <cfRule type="expression" dxfId="114" priority="115">
      <formula>ISBLANK(A224)</formula>
    </cfRule>
  </conditionalFormatting>
  <conditionalFormatting sqref="A175:B175">
    <cfRule type="expression" dxfId="113" priority="114">
      <formula>ISBLANK(A175)</formula>
    </cfRule>
  </conditionalFormatting>
  <conditionalFormatting sqref="A91:B91">
    <cfRule type="expression" dxfId="112" priority="111">
      <formula>ISBLANK(A91)</formula>
    </cfRule>
  </conditionalFormatting>
  <conditionalFormatting sqref="A128:B143">
    <cfRule type="expression" dxfId="111" priority="113">
      <formula>ISBLANK(A128)</formula>
    </cfRule>
  </conditionalFormatting>
  <conditionalFormatting sqref="A144:B158">
    <cfRule type="expression" dxfId="110" priority="112">
      <formula>ISBLANK(A144)</formula>
    </cfRule>
  </conditionalFormatting>
  <conditionalFormatting sqref="A112:B126">
    <cfRule type="expression" dxfId="109" priority="110">
      <formula>ISBLANK(A112)</formula>
    </cfRule>
  </conditionalFormatting>
  <conditionalFormatting sqref="A92:B92">
    <cfRule type="expression" dxfId="108" priority="109">
      <formula>ISBLANK(A92)</formula>
    </cfRule>
  </conditionalFormatting>
  <conditionalFormatting sqref="A93:B93">
    <cfRule type="expression" dxfId="107" priority="108">
      <formula>ISBLANK(A93)</formula>
    </cfRule>
  </conditionalFormatting>
  <conditionalFormatting sqref="A94:B94 A111:B111">
    <cfRule type="expression" dxfId="106" priority="107">
      <formula>ISBLANK(A94)</formula>
    </cfRule>
  </conditionalFormatting>
  <conditionalFormatting sqref="A96:B110">
    <cfRule type="expression" dxfId="105" priority="106">
      <formula>ISBLANK(A96)</formula>
    </cfRule>
  </conditionalFormatting>
  <conditionalFormatting sqref="A95:B95">
    <cfRule type="expression" dxfId="104" priority="105">
      <formula>ISBLANK(A95)</formula>
    </cfRule>
  </conditionalFormatting>
  <conditionalFormatting sqref="A160:B174">
    <cfRule type="expression" dxfId="103" priority="104">
      <formula>ISBLANK(A160)</formula>
    </cfRule>
  </conditionalFormatting>
  <conditionalFormatting sqref="A159:B159">
    <cfRule type="expression" dxfId="102" priority="103">
      <formula>ISBLANK(A159)</formula>
    </cfRule>
  </conditionalFormatting>
  <conditionalFormatting sqref="A61:B61">
    <cfRule type="expression" dxfId="101" priority="102">
      <formula>ISBLANK(A61)</formula>
    </cfRule>
  </conditionalFormatting>
  <conditionalFormatting sqref="A62:B62">
    <cfRule type="expression" dxfId="100" priority="101">
      <formula>ISBLANK(A62)</formula>
    </cfRule>
  </conditionalFormatting>
  <conditionalFormatting sqref="A63:B63">
    <cfRule type="expression" dxfId="99" priority="100">
      <formula>ISBLANK(A63)</formula>
    </cfRule>
  </conditionalFormatting>
  <conditionalFormatting sqref="A28:B28">
    <cfRule type="expression" dxfId="98" priority="99">
      <formula>ISBLANK(A28)</formula>
    </cfRule>
  </conditionalFormatting>
  <conditionalFormatting sqref="B329:B337 A327:B327 A329:A338">
    <cfRule type="expression" dxfId="97" priority="98">
      <formula>ISBLANK(A327)</formula>
    </cfRule>
  </conditionalFormatting>
  <conditionalFormatting sqref="A328:B328">
    <cfRule type="expression" dxfId="96" priority="97">
      <formula>ISBLANK(A328)</formula>
    </cfRule>
  </conditionalFormatting>
  <conditionalFormatting sqref="A345:B345">
    <cfRule type="expression" dxfId="95" priority="96">
      <formula>ISBLANK(A345)</formula>
    </cfRule>
  </conditionalFormatting>
  <conditionalFormatting sqref="A409:B409 A411:B411 A413:B413 A415:B415 A417:B417 A419:B419 A421:B421 A423:B423 A425:B425 A427:B427 A429:B429 A431:B431 A433:B433 A435:B435 A437:B437 A439:B439 A441:B441 A443:B443 A445:B445 A447:B447 A449:B449 A451:B451 A453:B453 A455:B455 A457:B457 A459:B459 A461:B461 A463:B463 A465:B465 A467:B467 A469:B469">
    <cfRule type="expression" dxfId="94" priority="95">
      <formula>ISBLANK(A409)</formula>
    </cfRule>
  </conditionalFormatting>
  <conditionalFormatting sqref="A410:B410">
    <cfRule type="expression" dxfId="93" priority="94">
      <formula>ISBLANK(A410)</formula>
    </cfRule>
  </conditionalFormatting>
  <conditionalFormatting sqref="A412:B412">
    <cfRule type="expression" dxfId="92" priority="93">
      <formula>ISBLANK(A412)</formula>
    </cfRule>
  </conditionalFormatting>
  <conditionalFormatting sqref="A414:B414">
    <cfRule type="expression" dxfId="91" priority="92">
      <formula>ISBLANK(A414)</formula>
    </cfRule>
  </conditionalFormatting>
  <conditionalFormatting sqref="A416:B416">
    <cfRule type="expression" dxfId="90" priority="91">
      <formula>ISBLANK(A416)</formula>
    </cfRule>
  </conditionalFormatting>
  <conditionalFormatting sqref="A418:B418">
    <cfRule type="expression" dxfId="89" priority="90">
      <formula>ISBLANK(A418)</formula>
    </cfRule>
  </conditionalFormatting>
  <conditionalFormatting sqref="A420:B420">
    <cfRule type="expression" dxfId="88" priority="89">
      <formula>ISBLANK(A420)</formula>
    </cfRule>
  </conditionalFormatting>
  <conditionalFormatting sqref="A422:B422">
    <cfRule type="expression" dxfId="87" priority="88">
      <formula>ISBLANK(A422)</formula>
    </cfRule>
  </conditionalFormatting>
  <conditionalFormatting sqref="A424:B424">
    <cfRule type="expression" dxfId="86" priority="87">
      <formula>ISBLANK(A424)</formula>
    </cfRule>
  </conditionalFormatting>
  <conditionalFormatting sqref="A426:B426">
    <cfRule type="expression" dxfId="85" priority="86">
      <formula>ISBLANK(A426)</formula>
    </cfRule>
  </conditionalFormatting>
  <conditionalFormatting sqref="A428:B428">
    <cfRule type="expression" dxfId="84" priority="85">
      <formula>ISBLANK(A428)</formula>
    </cfRule>
  </conditionalFormatting>
  <conditionalFormatting sqref="A430:B430">
    <cfRule type="expression" dxfId="83" priority="84">
      <formula>ISBLANK(A430)</formula>
    </cfRule>
  </conditionalFormatting>
  <conditionalFormatting sqref="A432:B432">
    <cfRule type="expression" dxfId="82" priority="83">
      <formula>ISBLANK(A432)</formula>
    </cfRule>
  </conditionalFormatting>
  <conditionalFormatting sqref="A434:B434">
    <cfRule type="expression" dxfId="81" priority="82">
      <formula>ISBLANK(A434)</formula>
    </cfRule>
  </conditionalFormatting>
  <conditionalFormatting sqref="A436:B436">
    <cfRule type="expression" dxfId="80" priority="81">
      <formula>ISBLANK(A436)</formula>
    </cfRule>
  </conditionalFormatting>
  <conditionalFormatting sqref="A438:B438">
    <cfRule type="expression" dxfId="79" priority="80">
      <formula>ISBLANK(A438)</formula>
    </cfRule>
  </conditionalFormatting>
  <conditionalFormatting sqref="A440:B440">
    <cfRule type="expression" dxfId="78" priority="79">
      <formula>ISBLANK(A440)</formula>
    </cfRule>
  </conditionalFormatting>
  <conditionalFormatting sqref="A442:B442">
    <cfRule type="expression" dxfId="77" priority="78">
      <formula>ISBLANK(A442)</formula>
    </cfRule>
  </conditionalFormatting>
  <conditionalFormatting sqref="A444:B444">
    <cfRule type="expression" dxfId="76" priority="77">
      <formula>ISBLANK(A444)</formula>
    </cfRule>
  </conditionalFormatting>
  <conditionalFormatting sqref="A446:B446">
    <cfRule type="expression" dxfId="75" priority="76">
      <formula>ISBLANK(A446)</formula>
    </cfRule>
  </conditionalFormatting>
  <conditionalFormatting sqref="A448:B448">
    <cfRule type="expression" dxfId="74" priority="75">
      <formula>ISBLANK(A448)</formula>
    </cfRule>
  </conditionalFormatting>
  <conditionalFormatting sqref="A450:B450">
    <cfRule type="expression" dxfId="73" priority="74">
      <formula>ISBLANK(A450)</formula>
    </cfRule>
  </conditionalFormatting>
  <conditionalFormatting sqref="A452:B452">
    <cfRule type="expression" dxfId="72" priority="73">
      <formula>ISBLANK(A452)</formula>
    </cfRule>
  </conditionalFormatting>
  <conditionalFormatting sqref="A454:B454">
    <cfRule type="expression" dxfId="71" priority="72">
      <formula>ISBLANK(A454)</formula>
    </cfRule>
  </conditionalFormatting>
  <conditionalFormatting sqref="A456:B456">
    <cfRule type="expression" dxfId="70" priority="71">
      <formula>ISBLANK(A456)</formula>
    </cfRule>
  </conditionalFormatting>
  <conditionalFormatting sqref="A458:B458">
    <cfRule type="expression" dxfId="69" priority="70">
      <formula>ISBLANK(A458)</formula>
    </cfRule>
  </conditionalFormatting>
  <conditionalFormatting sqref="A460:B460">
    <cfRule type="expression" dxfId="68" priority="69">
      <formula>ISBLANK(A460)</formula>
    </cfRule>
  </conditionalFormatting>
  <conditionalFormatting sqref="A462:B462">
    <cfRule type="expression" dxfId="67" priority="68">
      <formula>ISBLANK(A462)</formula>
    </cfRule>
  </conditionalFormatting>
  <conditionalFormatting sqref="A464:B464">
    <cfRule type="expression" dxfId="66" priority="67">
      <formula>ISBLANK(A464)</formula>
    </cfRule>
  </conditionalFormatting>
  <conditionalFormatting sqref="A466:B466">
    <cfRule type="expression" dxfId="65" priority="66">
      <formula>ISBLANK(A466)</formula>
    </cfRule>
  </conditionalFormatting>
  <conditionalFormatting sqref="A468:B468">
    <cfRule type="expression" dxfId="64" priority="65">
      <formula>ISBLANK(A468)</formula>
    </cfRule>
  </conditionalFormatting>
  <conditionalFormatting sqref="A470:B470">
    <cfRule type="expression" dxfId="63" priority="64">
      <formula>ISBLANK(A470)</formula>
    </cfRule>
  </conditionalFormatting>
  <conditionalFormatting sqref="A472:B472 A474:B474 A476:B476 A478:B478 A480:B480 A482:B482 A484:B484 A486:B486 A488:B488 A490:B490 A492:B492 A494:B494 A496:B496 A498:B498 A500:B500 A502:B502 A504:B504 A506:B506 A508:B508 A510:B510 A512:B512 A514:B514 A516:B516 A518:B518 A520:B520 A522:B522 A524:B524 A526:B526 A528:B528 A530:B530 A532:B532">
    <cfRule type="expression" dxfId="62" priority="63">
      <formula>ISBLANK(A472)</formula>
    </cfRule>
  </conditionalFormatting>
  <conditionalFormatting sqref="A473:B473">
    <cfRule type="expression" dxfId="61" priority="62">
      <formula>ISBLANK(A473)</formula>
    </cfRule>
  </conditionalFormatting>
  <conditionalFormatting sqref="A475:B475">
    <cfRule type="expression" dxfId="60" priority="61">
      <formula>ISBLANK(A475)</formula>
    </cfRule>
  </conditionalFormatting>
  <conditionalFormatting sqref="A477:B477">
    <cfRule type="expression" dxfId="59" priority="60">
      <formula>ISBLANK(A477)</formula>
    </cfRule>
  </conditionalFormatting>
  <conditionalFormatting sqref="A479:B479">
    <cfRule type="expression" dxfId="58" priority="59">
      <formula>ISBLANK(A479)</formula>
    </cfRule>
  </conditionalFormatting>
  <conditionalFormatting sqref="A481:B481">
    <cfRule type="expression" dxfId="57" priority="58">
      <formula>ISBLANK(A481)</formula>
    </cfRule>
  </conditionalFormatting>
  <conditionalFormatting sqref="A483:B483">
    <cfRule type="expression" dxfId="56" priority="57">
      <formula>ISBLANK(A483)</formula>
    </cfRule>
  </conditionalFormatting>
  <conditionalFormatting sqref="A485:B485">
    <cfRule type="expression" dxfId="55" priority="56">
      <formula>ISBLANK(A485)</formula>
    </cfRule>
  </conditionalFormatting>
  <conditionalFormatting sqref="A487:B487">
    <cfRule type="expression" dxfId="54" priority="55">
      <formula>ISBLANK(A487)</formula>
    </cfRule>
  </conditionalFormatting>
  <conditionalFormatting sqref="A489:B489">
    <cfRule type="expression" dxfId="53" priority="54">
      <formula>ISBLANK(A489)</formula>
    </cfRule>
  </conditionalFormatting>
  <conditionalFormatting sqref="A491:B491">
    <cfRule type="expression" dxfId="52" priority="53">
      <formula>ISBLANK(A491)</formula>
    </cfRule>
  </conditionalFormatting>
  <conditionalFormatting sqref="A493:B493">
    <cfRule type="expression" dxfId="51" priority="52">
      <formula>ISBLANK(A493)</formula>
    </cfRule>
  </conditionalFormatting>
  <conditionalFormatting sqref="A495:B495">
    <cfRule type="expression" dxfId="50" priority="51">
      <formula>ISBLANK(A495)</formula>
    </cfRule>
  </conditionalFormatting>
  <conditionalFormatting sqref="A497:B497">
    <cfRule type="expression" dxfId="49" priority="50">
      <formula>ISBLANK(A497)</formula>
    </cfRule>
  </conditionalFormatting>
  <conditionalFormatting sqref="A499:B499">
    <cfRule type="expression" dxfId="48" priority="49">
      <formula>ISBLANK(A499)</formula>
    </cfRule>
  </conditionalFormatting>
  <conditionalFormatting sqref="A501:B501">
    <cfRule type="expression" dxfId="47" priority="48">
      <formula>ISBLANK(A501)</formula>
    </cfRule>
  </conditionalFormatting>
  <conditionalFormatting sqref="A503:B503">
    <cfRule type="expression" dxfId="46" priority="47">
      <formula>ISBLANK(A503)</formula>
    </cfRule>
  </conditionalFormatting>
  <conditionalFormatting sqref="A505:B505">
    <cfRule type="expression" dxfId="45" priority="46">
      <formula>ISBLANK(A505)</formula>
    </cfRule>
  </conditionalFormatting>
  <conditionalFormatting sqref="A507:B507">
    <cfRule type="expression" dxfId="44" priority="45">
      <formula>ISBLANK(A507)</formula>
    </cfRule>
  </conditionalFormatting>
  <conditionalFormatting sqref="A509:B509">
    <cfRule type="expression" dxfId="43" priority="44">
      <formula>ISBLANK(A509)</formula>
    </cfRule>
  </conditionalFormatting>
  <conditionalFormatting sqref="A511:B511">
    <cfRule type="expression" dxfId="42" priority="43">
      <formula>ISBLANK(A511)</formula>
    </cfRule>
  </conditionalFormatting>
  <conditionalFormatting sqref="A513:B513">
    <cfRule type="expression" dxfId="41" priority="42">
      <formula>ISBLANK(A513)</formula>
    </cfRule>
  </conditionalFormatting>
  <conditionalFormatting sqref="A515:B515">
    <cfRule type="expression" dxfId="40" priority="41">
      <formula>ISBLANK(A515)</formula>
    </cfRule>
  </conditionalFormatting>
  <conditionalFormatting sqref="A517:B517">
    <cfRule type="expression" dxfId="39" priority="40">
      <formula>ISBLANK(A517)</formula>
    </cfRule>
  </conditionalFormatting>
  <conditionalFormatting sqref="A519:B519">
    <cfRule type="expression" dxfId="38" priority="39">
      <formula>ISBLANK(A519)</formula>
    </cfRule>
  </conditionalFormatting>
  <conditionalFormatting sqref="A521:B521">
    <cfRule type="expression" dxfId="37" priority="38">
      <formula>ISBLANK(A521)</formula>
    </cfRule>
  </conditionalFormatting>
  <conditionalFormatting sqref="A523:B523">
    <cfRule type="expression" dxfId="36" priority="37">
      <formula>ISBLANK(A523)</formula>
    </cfRule>
  </conditionalFormatting>
  <conditionalFormatting sqref="A525:B525">
    <cfRule type="expression" dxfId="35" priority="36">
      <formula>ISBLANK(A525)</formula>
    </cfRule>
  </conditionalFormatting>
  <conditionalFormatting sqref="A527:B527">
    <cfRule type="expression" dxfId="34" priority="35">
      <formula>ISBLANK(A527)</formula>
    </cfRule>
  </conditionalFormatting>
  <conditionalFormatting sqref="A529:B529">
    <cfRule type="expression" dxfId="33" priority="34">
      <formula>ISBLANK(A529)</formula>
    </cfRule>
  </conditionalFormatting>
  <conditionalFormatting sqref="A531:B531">
    <cfRule type="expression" dxfId="32" priority="33">
      <formula>ISBLANK(A531)</formula>
    </cfRule>
  </conditionalFormatting>
  <conditionalFormatting sqref="A533:B533">
    <cfRule type="expression" dxfId="31" priority="32">
      <formula>ISBLANK(A533)</formula>
    </cfRule>
  </conditionalFormatting>
  <conditionalFormatting sqref="A540:B547 B562:B570 A1:B535 A570:B585 A609:B613 A616:B1048576">
    <cfRule type="expression" dxfId="30" priority="31">
      <formula>ISBLANK(A1)</formula>
    </cfRule>
  </conditionalFormatting>
  <conditionalFormatting sqref="A472">
    <cfRule type="expression" dxfId="29" priority="30">
      <formula>ISBLANK(A472)</formula>
    </cfRule>
  </conditionalFormatting>
  <conditionalFormatting sqref="A472">
    <cfRule type="expression" dxfId="28" priority="29">
      <formula>ISBLANK(A472)</formula>
    </cfRule>
  </conditionalFormatting>
  <conditionalFormatting sqref="A536:B537">
    <cfRule type="expression" dxfId="27" priority="28">
      <formula>ISBLANK(A536)</formula>
    </cfRule>
  </conditionalFormatting>
  <conditionalFormatting sqref="A536:B537">
    <cfRule type="expression" dxfId="26" priority="27">
      <formula>ISBLANK(A536)</formula>
    </cfRule>
  </conditionalFormatting>
  <conditionalFormatting sqref="A538:B539">
    <cfRule type="expression" dxfId="25" priority="26">
      <formula>ISBLANK(A538)</formula>
    </cfRule>
  </conditionalFormatting>
  <conditionalFormatting sqref="A538:B539">
    <cfRule type="expression" dxfId="24" priority="25">
      <formula>ISBLANK(A538)</formula>
    </cfRule>
  </conditionalFormatting>
  <conditionalFormatting sqref="A586:B586">
    <cfRule type="expression" dxfId="23" priority="24">
      <formula>ISBLANK(A586)</formula>
    </cfRule>
  </conditionalFormatting>
  <conditionalFormatting sqref="A586:B586">
    <cfRule type="expression" dxfId="22" priority="23">
      <formula>ISBLANK(A586)</formula>
    </cfRule>
  </conditionalFormatting>
  <conditionalFormatting sqref="A587:B596">
    <cfRule type="expression" dxfId="21" priority="22">
      <formula>ISBLANK(A587)</formula>
    </cfRule>
  </conditionalFormatting>
  <conditionalFormatting sqref="A587:B596">
    <cfRule type="expression" dxfId="20" priority="21">
      <formula>ISBLANK(A587)</formula>
    </cfRule>
  </conditionalFormatting>
  <conditionalFormatting sqref="A597:B597">
    <cfRule type="expression" dxfId="19" priority="20">
      <formula>ISBLANK(A597)</formula>
    </cfRule>
  </conditionalFormatting>
  <conditionalFormatting sqref="A597:B597">
    <cfRule type="expression" dxfId="18" priority="19">
      <formula>ISBLANK(A597)</formula>
    </cfRule>
  </conditionalFormatting>
  <conditionalFormatting sqref="A598:B607">
    <cfRule type="expression" dxfId="17" priority="18">
      <formula>ISBLANK(A598)</formula>
    </cfRule>
  </conditionalFormatting>
  <conditionalFormatting sqref="A598:B607">
    <cfRule type="expression" dxfId="16" priority="17">
      <formula>ISBLANK(A598)</formula>
    </cfRule>
  </conditionalFormatting>
  <conditionalFormatting sqref="A608:B608">
    <cfRule type="expression" dxfId="15" priority="16">
      <formula>ISBLANK(A608)</formula>
    </cfRule>
  </conditionalFormatting>
  <conditionalFormatting sqref="A608:B608">
    <cfRule type="expression" dxfId="14" priority="15">
      <formula>ISBLANK(A608)</formula>
    </cfRule>
  </conditionalFormatting>
  <conditionalFormatting sqref="A614:B614">
    <cfRule type="expression" dxfId="13" priority="14">
      <formula>ISBLANK(A614)</formula>
    </cfRule>
  </conditionalFormatting>
  <conditionalFormatting sqref="A614:B614">
    <cfRule type="expression" dxfId="12" priority="13">
      <formula>ISBLANK(A614)</formula>
    </cfRule>
  </conditionalFormatting>
  <conditionalFormatting sqref="A615:B615">
    <cfRule type="expression" dxfId="11" priority="12">
      <formula>ISBLANK(A615)</formula>
    </cfRule>
  </conditionalFormatting>
  <conditionalFormatting sqref="A615:B615">
    <cfRule type="expression" dxfId="10" priority="11">
      <formula>ISBLANK(A615)</formula>
    </cfRule>
  </conditionalFormatting>
  <conditionalFormatting sqref="B239">
    <cfRule type="expression" dxfId="9" priority="10">
      <formula>ISBLANK(B239)</formula>
    </cfRule>
  </conditionalFormatting>
  <conditionalFormatting sqref="B294">
    <cfRule type="expression" dxfId="8" priority="6">
      <formula>ISBLANK(B294)</formula>
    </cfRule>
  </conditionalFormatting>
  <conditionalFormatting sqref="B270:B280">
    <cfRule type="expression" dxfId="7" priority="9">
      <formula>ISBLANK(B270)</formula>
    </cfRule>
  </conditionalFormatting>
  <conditionalFormatting sqref="B281">
    <cfRule type="expression" dxfId="6" priority="8">
      <formula>ISBLANK(B281)</formula>
    </cfRule>
  </conditionalFormatting>
  <conditionalFormatting sqref="B283:B293">
    <cfRule type="expression" dxfId="5" priority="7">
      <formula>ISBLANK(B283)</formula>
    </cfRule>
  </conditionalFormatting>
  <conditionalFormatting sqref="B296:B306">
    <cfRule type="expression" dxfId="4" priority="5">
      <formula>ISBLANK(B296)</formula>
    </cfRule>
  </conditionalFormatting>
  <conditionalFormatting sqref="B307">
    <cfRule type="expression" dxfId="3" priority="4">
      <formula>ISBLANK(B307)</formula>
    </cfRule>
  </conditionalFormatting>
  <conditionalFormatting sqref="B256">
    <cfRule type="expression" dxfId="2" priority="3">
      <formula>ISBLANK(B256)</formula>
    </cfRule>
  </conditionalFormatting>
  <conditionalFormatting sqref="B248">
    <cfRule type="expression" dxfId="1" priority="2">
      <formula>ISBLANK(B248)</formula>
    </cfRule>
  </conditionalFormatting>
  <conditionalFormatting sqref="B338">
    <cfRule type="expression" dxfId="0" priority="1">
      <formula>ISBLANK(B338)</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30135-3621-4851-9916-A8F272720383}">
  <dimension ref="A1:C5"/>
  <sheetViews>
    <sheetView workbookViewId="0"/>
  </sheetViews>
  <sheetFormatPr defaultRowHeight="15" x14ac:dyDescent="0.25"/>
  <cols>
    <col min="1" max="1" width="119.7109375" style="17" customWidth="1"/>
    <col min="2" max="2" width="46.7109375" style="17" customWidth="1"/>
    <col min="3" max="3" width="39" style="17" customWidth="1"/>
    <col min="4" max="16384" width="9.140625" style="17"/>
  </cols>
  <sheetData>
    <row r="1" spans="1:3" x14ac:dyDescent="0.25">
      <c r="A1" s="17" t="s">
        <v>323</v>
      </c>
      <c r="B1" s="18"/>
    </row>
    <row r="2" spans="1:3" ht="30" x14ac:dyDescent="0.25">
      <c r="A2" s="17" t="s">
        <v>124</v>
      </c>
      <c r="B2" s="18" t="s">
        <v>125</v>
      </c>
      <c r="C2" s="17" t="s">
        <v>126</v>
      </c>
    </row>
    <row r="3" spans="1:3" ht="30" x14ac:dyDescent="0.25">
      <c r="A3" s="17" t="s">
        <v>127</v>
      </c>
      <c r="C3" s="17" t="s">
        <v>131</v>
      </c>
    </row>
    <row r="4" spans="1:3" x14ac:dyDescent="0.25">
      <c r="A4" s="17" t="s">
        <v>128</v>
      </c>
      <c r="C4" s="17" t="s">
        <v>131</v>
      </c>
    </row>
    <row r="5" spans="1:3" ht="30" x14ac:dyDescent="0.25">
      <c r="A5" s="17" t="s">
        <v>129</v>
      </c>
      <c r="B5" s="17" t="s">
        <v>130</v>
      </c>
      <c r="C5" s="17" t="s">
        <v>131</v>
      </c>
    </row>
  </sheetData>
  <hyperlinks>
    <hyperlink ref="B2" r:id="rId1" xr:uid="{E9119545-E2C5-46C2-82D0-762DB5E457D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E5320-3024-48A2-98C4-C23FF2B385B5}">
  <dimension ref="A1:C9"/>
  <sheetViews>
    <sheetView workbookViewId="0">
      <selection activeCell="B19" sqref="B19"/>
    </sheetView>
  </sheetViews>
  <sheetFormatPr defaultRowHeight="15" x14ac:dyDescent="0.25"/>
  <cols>
    <col min="1" max="1" width="30.140625" customWidth="1"/>
    <col min="2" max="2" width="30" customWidth="1"/>
  </cols>
  <sheetData>
    <row r="1" spans="1:3" x14ac:dyDescent="0.25">
      <c r="A1" s="8" t="s">
        <v>87</v>
      </c>
      <c r="B1" s="8" t="s">
        <v>88</v>
      </c>
    </row>
    <row r="2" spans="1:3" x14ac:dyDescent="0.25">
      <c r="A2" s="8" t="s">
        <v>89</v>
      </c>
      <c r="B2" s="8" t="s">
        <v>90</v>
      </c>
    </row>
    <row r="3" spans="1:3" x14ac:dyDescent="0.25">
      <c r="A3" t="s">
        <v>93</v>
      </c>
      <c r="B3" s="6" t="s">
        <v>85</v>
      </c>
      <c r="C3" t="s">
        <v>92</v>
      </c>
    </row>
    <row r="4" spans="1:3" x14ac:dyDescent="0.25">
      <c r="A4" t="s">
        <v>107</v>
      </c>
      <c r="B4" s="6" t="s">
        <v>106</v>
      </c>
    </row>
    <row r="5" spans="1:3" x14ac:dyDescent="0.25">
      <c r="A5" t="s">
        <v>557</v>
      </c>
      <c r="B5" t="s">
        <v>555</v>
      </c>
      <c r="C5" t="s">
        <v>554</v>
      </c>
    </row>
    <row r="6" spans="1:3" x14ac:dyDescent="0.25">
      <c r="A6" t="s">
        <v>557</v>
      </c>
      <c r="B6" t="s">
        <v>556</v>
      </c>
      <c r="C6" t="s">
        <v>554</v>
      </c>
    </row>
    <row r="7" spans="1:3" x14ac:dyDescent="0.25">
      <c r="A7" t="s">
        <v>649</v>
      </c>
      <c r="B7" t="s">
        <v>648</v>
      </c>
    </row>
    <row r="8" spans="1:3" x14ac:dyDescent="0.25">
      <c r="A8" t="s">
        <v>693</v>
      </c>
      <c r="B8" t="s">
        <v>694</v>
      </c>
    </row>
    <row r="9" spans="1:3" x14ac:dyDescent="0.25">
      <c r="A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Sheet2</vt:lpstr>
      <vt:lpstr>Sheet1</vt:lpstr>
      <vt:lpstr>to be added</vt:lpstr>
      <vt:lpstr>subtopics</vt:lpstr>
      <vt:lpstr>data!bbib0005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Havranek</dc:creator>
  <cp:keywords/>
  <dc:description/>
  <cp:lastModifiedBy>Daniel Bartušek¨</cp:lastModifiedBy>
  <cp:revision/>
  <dcterms:created xsi:type="dcterms:W3CDTF">2020-07-05T04:33:51Z</dcterms:created>
  <dcterms:modified xsi:type="dcterms:W3CDTF">2020-10-08T18:53:52Z</dcterms:modified>
  <cp:category/>
  <cp:contentStatus/>
</cp:coreProperties>
</file>